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30" yWindow="120" windowWidth="27090" windowHeight="14325" tabRatio="975"/>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Frontpage!$A$1:$F$37</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45621"/>
</workbook>
</file>

<file path=xl/calcChain.xml><?xml version="1.0" encoding="utf-8"?>
<calcChain xmlns="http://schemas.openxmlformats.org/spreadsheetml/2006/main">
  <c r="C84" i="7" l="1"/>
  <c r="C83" i="7"/>
  <c r="E83" i="7"/>
  <c r="D83" i="7"/>
  <c r="C81" i="7"/>
  <c r="C75" i="7"/>
  <c r="C85" i="7" l="1"/>
  <c r="D68" i="7"/>
  <c r="E68" i="7"/>
  <c r="F68" i="7"/>
  <c r="G68" i="7"/>
  <c r="H68" i="7"/>
  <c r="I68" i="7"/>
  <c r="J68" i="7"/>
  <c r="K68" i="7"/>
  <c r="F84" i="7"/>
  <c r="E85" i="7"/>
  <c r="D85" i="7"/>
  <c r="F81" i="7"/>
  <c r="H77" i="7"/>
  <c r="F83" i="7" l="1"/>
  <c r="F85" i="7" s="1"/>
  <c r="F77" i="7"/>
  <c r="C68" i="7"/>
  <c r="C77" i="7" l="1"/>
  <c r="J14" i="7" l="1"/>
  <c r="I14" i="7"/>
  <c r="D40" i="6" l="1"/>
  <c r="D24" i="6"/>
  <c r="D60" i="16" l="1"/>
  <c r="E60" i="16"/>
  <c r="F60" i="16"/>
  <c r="G60" i="16"/>
  <c r="H60" i="16"/>
  <c r="I60" i="16"/>
  <c r="J60" i="16"/>
  <c r="K60" i="16"/>
  <c r="L60" i="16"/>
  <c r="C60" i="16"/>
  <c r="C40" i="16"/>
  <c r="D40" i="16"/>
  <c r="E40" i="16"/>
  <c r="F40" i="16"/>
  <c r="G40" i="16"/>
  <c r="H40" i="16"/>
  <c r="I40" i="16"/>
  <c r="J40" i="16"/>
  <c r="K40" i="16"/>
  <c r="L40" i="16"/>
  <c r="C20" i="16"/>
  <c r="D20" i="16" l="1"/>
  <c r="E20" i="16"/>
  <c r="F20" i="16"/>
  <c r="G20" i="16"/>
  <c r="H20" i="16"/>
  <c r="I20" i="16"/>
  <c r="J20" i="16"/>
  <c r="K20" i="16"/>
  <c r="L20" i="16"/>
  <c r="M11" i="1" l="1"/>
  <c r="C40" i="6" l="1"/>
  <c r="C24" i="6" l="1"/>
  <c r="M72" i="5" l="1"/>
  <c r="I12" i="15"/>
  <c r="I13" i="15"/>
  <c r="I14" i="15"/>
  <c r="I15" i="15"/>
  <c r="I16" i="15"/>
  <c r="I17" i="15"/>
  <c r="I18" i="15"/>
  <c r="I19" i="15"/>
  <c r="I20" i="15"/>
  <c r="I11" i="15"/>
  <c r="N78" i="2"/>
  <c r="C33" i="2" l="1"/>
  <c r="D33" i="2"/>
  <c r="E33" i="2"/>
  <c r="F33" i="2"/>
  <c r="G33" i="2"/>
  <c r="H33" i="2"/>
  <c r="I33" i="2"/>
  <c r="J33" i="2"/>
  <c r="K33" i="2"/>
  <c r="L33"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M10" i="16" l="1"/>
  <c r="M11" i="16"/>
  <c r="M12" i="16"/>
  <c r="M13" i="16"/>
  <c r="M14" i="16"/>
  <c r="M15" i="16"/>
  <c r="M16" i="16"/>
  <c r="M17" i="16"/>
  <c r="M18" i="16"/>
  <c r="M19" i="16"/>
  <c r="M59" i="16" l="1"/>
  <c r="M58" i="16"/>
  <c r="M57" i="16"/>
  <c r="M56" i="16"/>
  <c r="M55" i="16"/>
  <c r="M54" i="16"/>
  <c r="M53" i="16"/>
  <c r="M52" i="16"/>
  <c r="M51" i="16"/>
  <c r="M50" i="16"/>
  <c r="M49" i="16"/>
  <c r="M39" i="16"/>
  <c r="M38" i="16"/>
  <c r="M37" i="16"/>
  <c r="M36" i="16"/>
  <c r="M40" i="16" s="1"/>
  <c r="M35" i="16"/>
  <c r="M34" i="16"/>
  <c r="M33" i="16"/>
  <c r="M32" i="16"/>
  <c r="M31" i="16"/>
  <c r="M30" i="16"/>
  <c r="M29" i="16"/>
  <c r="M60" i="16" l="1"/>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s="1"/>
  <c r="M12" i="1"/>
  <c r="M29" i="5" l="1"/>
  <c r="C88" i="2"/>
  <c r="L88" i="2"/>
  <c r="K88" i="2"/>
  <c r="I88" i="2"/>
  <c r="G88" i="2"/>
  <c r="E88" i="2"/>
  <c r="J88" i="2"/>
  <c r="H88" i="2"/>
  <c r="F88" i="2"/>
  <c r="D88" i="2"/>
  <c r="I22" i="15"/>
  <c r="M14" i="5"/>
  <c r="L4" i="5"/>
  <c r="L4" i="16"/>
  <c r="H4" i="15"/>
  <c r="D44" i="2"/>
  <c r="E44" i="2"/>
  <c r="F44" i="2"/>
  <c r="G44" i="2"/>
  <c r="H44" i="2"/>
  <c r="I44" i="2"/>
  <c r="J44" i="2"/>
  <c r="K44" i="2"/>
  <c r="L44" i="2"/>
  <c r="C44" i="2"/>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<sst xmlns="http://schemas.openxmlformats.org/spreadsheetml/2006/main" count="830" uniqueCount="456">
  <si>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</si>
  <si>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</si>
  <si>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</si>
  <si>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</si>
  <si>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</si>
  <si>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</si>
  <si>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</si>
  <si>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</si>
  <si>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</si>
  <si>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</si>
  <si>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</si>
  <si>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</si>
  <si>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</si>
  <si>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</si>
  <si>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</si>
  <si>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</si>
  <si>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</si>
  <si>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</si>
  <si>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</si>
  <si>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</si>
  <si>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</si>
  <si>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</si>
  <si>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</si>
  <si>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</si>
  <si>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</si>
  <si>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</si>
  <si>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</si>
  <si>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</si>
  <si>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</si>
  <si>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</si>
  <si>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</si>
  <si>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</si>
  <si>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</si>
  <si>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</si>
  <si>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</si>
  <si>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</si>
  <si>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</si>
  <si>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</si>
  <si>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</si>
  <si>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</si>
  <si>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</si>
  <si>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</si>
  <si>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</si>
  <si>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</si>
  <si>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</si>
  <si>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</si>
  <si>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</si>
  <si>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</si>
  <si>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</si>
  <si>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</si>
  <si>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</si>
  <si>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</si>
  <si>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</si>
  <si>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</si>
  <si>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</si>
  <si>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</si>
  <si>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</si>
  <si>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</si>
  <si>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</si>
  <si>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</si>
  <si>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</si>
  <si>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</si>
  <si>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</si>
  <si>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</si>
  <si>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</si>
  <si>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</si>
  <si>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</si>
  <si>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</si>
  <si>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</si>
  <si>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</si>
  <si>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</si>
  <si>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</si>
  <si>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</si>
  <si>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</si>
  <si>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</si>
  <si>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</si>
  <si>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</si>
  <si>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</si>
  <si>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</si>
  <si>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</si>
  <si>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</si>
  <si>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</si>
  <si>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</si>
  <si>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</si>
  <si>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</si>
  <si>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</si>
  <si>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</si>
  <si>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</si>
  <si>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</si>
  <si>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</si>
  <si>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</si>
  <si>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</si>
  <si>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</si>
  <si>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</si>
  <si>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</si>
  <si>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</si>
  <si>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</si>
  <si>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</si>
  <si>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</si>
  <si>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</si>
  <si>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</si>
  <si>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</si>
  <si>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</si>
  <si>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</si>
  <si>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</si>
  <si>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</si>
  <si>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</si>
  <si>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</si>
  <si>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</si>
  <si>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</si>
  <si>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</si>
  <si>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</si>
  <si>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</si>
  <si>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</si>
  <si>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</si>
  <si>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</si>
  <si>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</si>
  <si>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</si>
  <si>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</si>
  <si>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</si>
  <si>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</si>
  <si>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</si>
  <si>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</si>
  <si>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</si>
  <si>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</si>
  <si>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</si>
  <si>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</si>
  <si>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</si>
  <si>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</si>
  <si>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</si>
  <si>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</si>
  <si>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</si>
  <si>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</si>
  <si>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</si>
  <si>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</si>
  <si>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</si>
  <si>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</si>
  <si>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</si>
  <si>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</si>
  <si>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</si>
  <si>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</si>
  <si>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</si>
  <si>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</si>
  <si>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</si>
  <si>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</si>
  <si>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</si>
  <si>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</si>
  <si>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</si>
  <si>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</si>
  <si>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</si>
  <si>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</si>
  <si>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</si>
  <si>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</si>
  <si>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</si>
  <si>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</si>
  <si>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</si>
  <si>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</si>
  <si>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</si>
  <si>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</si>
  <si>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</si>
  <si>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</si>
  <si>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</si>
  <si>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</si>
  <si>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</si>
  <si>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</si>
  <si>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</si>
  <si>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</si>
  <si>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</si>
  <si>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</si>
  <si>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</si>
  <si>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</si>
  <si>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</si>
  <si>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</si>
  <si>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</si>
  <si>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</si>
  <si>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</si>
  <si>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ECBC Label Template : Contents</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</si>
  <si>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</si>
  <si>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</si>
  <si>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</si>
  <si>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</si>
  <si>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</si>
  <si>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</si>
  <si>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</si>
  <si>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</si>
  <si>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</si>
  <si>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</si>
  <si>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</si>
  <si>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</si>
  <si>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</si>
  <si>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</si>
  <si>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</si>
  <si>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</si>
  <si>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</si>
  <si>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</si>
  <si>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</si>
  <si>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</si>
  <si>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</si>
  <si>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</si>
  <si>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</si>
  <si>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</si>
  <si>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</si>
  <si>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</si>
  <si>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</si>
  <si>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</si>
  <si>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</si>
  <si>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</si>
  <si>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</si>
  <si>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</si>
  <si>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</si>
  <si>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</si>
  <si>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</si>
  <si>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</si>
  <si>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</si>
  <si>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</si>
  <si>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</si>
  <si>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</si>
  <si>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</si>
  <si>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</si>
  <si>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</si>
  <si>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</si>
  <si>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</si>
  <si>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</si>
  <si>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</si>
  <si>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</si>
  <si>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</si>
  <si>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</si>
  <si>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</si>
  <si>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</si>
  <si>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</si>
  <si>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</si>
  <si>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</si>
  <si>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</si>
  <si>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</si>
  <si>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</si>
  <si>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</si>
  <si>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</si>
  <si>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</si>
  <si>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</si>
  <si>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</si>
  <si>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</si>
  <si>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</si>
  <si>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</si>
  <si>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</si>
  <si>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</si>
  <si>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</si>
  <si>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</si>
  <si>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</si>
  <si>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</si>
  <si>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</si>
  <si>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</si>
  <si>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</si>
  <si>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</si>
  <si>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</si>
  <si>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</si>
  <si>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</si>
  <si>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</si>
  <si>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</si>
  <si>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</si>
  <si>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</si>
  <si>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</si>
  <si>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</si>
  <si>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</si>
  <si>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</si>
  <si>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</si>
  <si>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</si>
  <si>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</si>
  <si>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</si>
  <si>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</si>
  <si>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</si>
  <si>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</si>
  <si>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</si>
  <si>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</si>
  <si>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</si>
  <si>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</si>
  <si>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</si>
  <si>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</si>
  <si>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</si>
  <si>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ja</t>
  </si>
  <si>
    <r>
      <t>Table G1.1 – DLR Capital Centre B, General cover pool information</t>
    </r>
    <r>
      <rPr>
        <b/>
        <sz val="12"/>
        <color theme="1"/>
        <rFont val="Calibri"/>
        <family val="2"/>
        <scheme val="minor"/>
      </rPr>
      <t xml:space="preserve"> </t>
    </r>
  </si>
  <si>
    <t>DLR Capital center B</t>
  </si>
  <si>
    <t>Table G2 – DLR Capital Centre B, Outstanding CBs</t>
  </si>
  <si>
    <t>Total realised losses*</t>
  </si>
  <si>
    <t>Senior Secured Bonds (Sec. 15 bonds)</t>
  </si>
  <si>
    <t>Loan loss provisions (cover pool level - shown in Table A on issuer level) - Optional on cover pool level</t>
  </si>
  <si>
    <t>Transmission or liquidation proceeds to CB holders</t>
  </si>
  <si>
    <t>Overcollateralisation ratio, %</t>
  </si>
  <si>
    <t>Lending, by-loan to-value (LTV), current property value, DKKbn ("Continously distributed into LTV brackets")</t>
  </si>
  <si>
    <r>
      <t xml:space="preserve">Lending, by-loan to-value (LTV), current property value, </t>
    </r>
    <r>
      <rPr>
        <b/>
        <i/>
        <sz val="11"/>
        <rFont val="Calibri"/>
        <family val="2"/>
        <scheme val="minor"/>
      </rPr>
      <t>per cent ("Continously distributed into LTV brackets")</t>
    </r>
  </si>
  <si>
    <t>DKK bn</t>
  </si>
  <si>
    <t>na</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</si>
  <si>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</si>
  <si>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</si>
  <si>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</si>
  <si>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</si>
  <si>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</si>
  <si>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</si>
  <si>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</si>
  <si>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</si>
  <si>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</si>
  <si>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</si>
  <si>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</si>
  <si>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</si>
  <si>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</si>
  <si>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</si>
  <si>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</si>
  <si>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</si>
  <si>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</si>
  <si>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</si>
  <si>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</si>
  <si>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</si>
  <si>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</si>
  <si>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</si>
  <si>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</si>
  <si>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</si>
  <si>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</si>
  <si>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</si>
  <si>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</si>
  <si>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</si>
  <si>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</si>
  <si>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</si>
  <si>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</si>
  <si>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</si>
  <si>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</si>
  <si>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</si>
  <si>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</si>
  <si>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</si>
  <si>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</si>
  <si>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</si>
  <si>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</si>
  <si>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</si>
  <si>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</si>
  <si>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</si>
  <si>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</si>
  <si>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</si>
  <si>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</si>
  <si>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</si>
  <si>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</si>
  <si>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</si>
  <si>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</si>
  <si>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</si>
  <si>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</si>
  <si>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</si>
  <si>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</si>
  <si>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</si>
  <si>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</si>
  <si>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</si>
  <si>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</si>
  <si>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</si>
  <si>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</si>
  <si>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</si>
  <si>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</si>
  <si>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</si>
  <si>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</si>
  <si>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</si>
  <si>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</si>
  <si>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</si>
  <si>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</si>
  <si>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</si>
  <si>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</si>
  <si>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</si>
  <si>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</si>
  <si>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</si>
  <si>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</si>
  <si>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</si>
  <si>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</si>
  <si>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</si>
  <si>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</si>
  <si>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</si>
  <si>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</si>
  <si>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</si>
  <si>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</si>
  <si>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</si>
  <si>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</si>
  <si>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</si>
  <si>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</si>
  <si>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Q1 2015</t>
  </si>
  <si>
    <t>Q4 2014</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</si>
  <si>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</si>
  <si>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</si>
  <si>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</si>
  <si>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</si>
  <si>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</si>
  <si>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</si>
  <si>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</si>
  <si>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</si>
  <si>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</si>
  <si>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</si>
  <si>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</si>
  <si>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</si>
  <si>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</si>
  <si>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</si>
  <si>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</si>
  <si>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</si>
  <si>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</si>
  <si>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</si>
  <si>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</si>
  <si>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</si>
  <si>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</si>
  <si>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</si>
  <si>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</si>
  <si>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</si>
  <si>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</si>
  <si>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</si>
  <si>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</si>
  <si>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</si>
  <si>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</si>
  <si>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</si>
  <si>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</si>
  <si>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xx bn.DKK.</t>
  </si>
  <si>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</si>
  <si>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</si>
  <si>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</si>
  <si>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</si>
  <si>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</si>
  <si>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</si>
  <si>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</si>
  <si>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Mandatory (% of RWA, general, by law)</t>
  </si>
  <si>
    <t>Total (% of nom. value of outstanding CBs)</t>
  </si>
  <si>
    <t>Q3 2015</t>
  </si>
  <si>
    <t>Q2 2015</t>
  </si>
  <si>
    <t>64.2%</t>
  </si>
  <si>
    <t>35.8%</t>
  </si>
  <si>
    <t>0.00%</t>
  </si>
  <si>
    <t>80.1%</t>
  </si>
  <si>
    <t>19.9%</t>
  </si>
  <si>
    <t>92.0%</t>
  </si>
  <si>
    <t>8.02%</t>
  </si>
  <si>
    <t>63.4%</t>
  </si>
  <si>
    <t>36.6%</t>
  </si>
  <si>
    <t>67.1%</t>
  </si>
  <si>
    <t>32.9%</t>
  </si>
  <si>
    <t>77.2%</t>
  </si>
  <si>
    <t>22.8%</t>
  </si>
  <si>
    <t>79.6%</t>
  </si>
  <si>
    <t>20.4%</t>
  </si>
  <si>
    <t>82.1%</t>
  </si>
  <si>
    <t>17.9%</t>
  </si>
  <si>
    <t>86.8%</t>
  </si>
  <si>
    <t>13.2%</t>
  </si>
  <si>
    <t>91.4%</t>
  </si>
  <si>
    <t>8.62%</t>
  </si>
  <si>
    <t>89.0%</t>
  </si>
  <si>
    <t>11.0%</t>
  </si>
  <si>
    <t>81.4%</t>
  </si>
  <si>
    <t>18.6%</t>
  </si>
  <si>
    <t>Capital Ratio (%)</t>
  </si>
  <si>
    <t>(DKKbn – except Tier 1 and Capital Ratio)</t>
  </si>
  <si>
    <t>Value of acquired properties / ships (temporary possessions, end-of-period</t>
  </si>
  <si>
    <t>Outstanding Covered Bonds (book value)</t>
  </si>
  <si>
    <t>Total Customer Loans (book value)</t>
  </si>
  <si>
    <t>Loan loss provisions (sum of total individual and group-wise loan loss provisions, end-of-period)</t>
  </si>
  <si>
    <t>Gilt-edged secutities / rating compliant capital*)</t>
  </si>
  <si>
    <t>* Note: Securities maturing shortly, plus prepaid funds</t>
  </si>
  <si>
    <t>* Note: Securities portfolio less securities maturing shortly</t>
  </si>
  <si>
    <t>Note: Losses are reported on a company level, as the quarterly loss as percentage of total  lending within each property category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</si>
</sst>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6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name val="Calibri"/>
      <family val="2"/>
      <scheme val="minor"/>
    </font>
    <font>
      <sz val="7"/>
      <color theme="1"/>
      <name val="Times New Roman"/>
      <family val="1"/>
    </font>
    <font>
      <i/>
      <sz val="11"/>
      <color rgb="FF000000"/>
      <name val="Arial"/>
      <family val="2"/>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cellStyleXfs>
  <cellXfs count="283">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5" fontId="0" fillId="3" borderId="0" xfId="1" applyNumberFormat="1" applyFont="1" applyFill="1" applyBorder="1"/>
    <xf numFmtId="164"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165" fontId="0" fillId="3" borderId="0" xfId="1" applyNumberFormat="1" applyFont="1" applyFill="1" applyAlignment="1">
      <alignment horizontal="center"/>
    </xf>
    <xf numFmtId="165"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right"/>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43"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0" fontId="28" fillId="3" borderId="1" xfId="0" applyFont="1" applyFill="1" applyBorder="1"/>
    <xf numFmtId="0" fontId="28" fillId="3" borderId="0" xfId="0" applyFont="1" applyFill="1"/>
    <xf numFmtId="165" fontId="28" fillId="3" borderId="0" xfId="1" applyNumberFormat="1" applyFont="1" applyFill="1" applyAlignment="1">
      <alignment horizontal="right"/>
    </xf>
    <xf numFmtId="0" fontId="14" fillId="3" borderId="0" xfId="0" applyFont="1" applyFill="1" applyBorder="1" applyAlignment="1">
      <alignment horizontal="justify" vertical="center"/>
    </xf>
    <xf numFmtId="0" fontId="29" fillId="4" borderId="0" xfId="6" applyFont="1" applyFill="1" applyBorder="1"/>
    <xf numFmtId="168"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0" fontId="9" fillId="0" borderId="1" xfId="0" applyFont="1" applyFill="1" applyBorder="1" applyAlignment="1">
      <alignment vertical="center" wrapText="1"/>
    </xf>
    <xf numFmtId="165" fontId="0" fillId="3" borderId="1" xfId="1" applyNumberFormat="1" applyFont="1" applyFill="1" applyBorder="1" applyAlignment="1">
      <alignment wrapText="1"/>
    </xf>
    <xf numFmtId="165" fontId="9" fillId="3" borderId="0" xfId="0" applyNumberFormat="1" applyFont="1" applyFill="1" applyBorder="1" applyAlignment="1">
      <alignment vertical="center" wrapText="1"/>
    </xf>
    <xf numFmtId="0" fontId="28" fillId="0" borderId="1" xfId="0" applyFont="1" applyFill="1" applyBorder="1"/>
    <xf numFmtId="0" fontId="46" fillId="3" borderId="0" xfId="0" applyFont="1" applyFill="1" applyBorder="1" applyAlignment="1">
      <alignment vertical="center"/>
    </xf>
    <xf numFmtId="164" fontId="0" fillId="3" borderId="0" xfId="1" applyNumberFormat="1" applyFont="1" applyFill="1" applyBorder="1" applyAlignment="1">
      <alignment horizontal="center" vertical="center"/>
    </xf>
    <xf numFmtId="166"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4"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7" fontId="46" fillId="3" borderId="0" xfId="2" applyNumberFormat="1" applyFont="1" applyFill="1" applyAlignment="1">
      <alignment horizontal="right"/>
    </xf>
    <xf numFmtId="167"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5" fontId="46" fillId="3" borderId="0" xfId="1" applyNumberFormat="1" applyFont="1" applyFill="1" applyAlignment="1">
      <alignment horizontal="right"/>
    </xf>
    <xf numFmtId="165" fontId="49" fillId="3" borderId="2" xfId="1" applyNumberFormat="1" applyFont="1" applyFill="1" applyBorder="1" applyAlignment="1">
      <alignment horizontal="right"/>
    </xf>
    <xf numFmtId="165" fontId="0" fillId="3" borderId="0" xfId="1" applyNumberFormat="1" applyFont="1" applyFill="1" applyBorder="1" applyAlignment="1">
      <alignment horizontal="right"/>
    </xf>
    <xf numFmtId="167" fontId="0" fillId="3" borderId="0" xfId="2" applyNumberFormat="1" applyFont="1" applyFill="1" applyBorder="1" applyAlignment="1">
      <alignment horizontal="right" vertical="center"/>
    </xf>
    <xf numFmtId="164" fontId="0" fillId="3" borderId="0" xfId="1" applyNumberFormat="1" applyFont="1" applyFill="1" applyBorder="1" applyAlignment="1">
      <alignment horizontal="right" vertical="center"/>
    </xf>
    <xf numFmtId="9" fontId="0" fillId="3" borderId="0" xfId="2" applyNumberFormat="1" applyFont="1" applyFill="1" applyBorder="1" applyAlignment="1">
      <alignment horizontal="right" vertical="center"/>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0" fillId="0" borderId="0" xfId="0" applyFill="1"/>
    <xf numFmtId="0" fontId="28" fillId="0" borderId="0" xfId="0" applyFont="1" applyFill="1" applyBorder="1"/>
    <xf numFmtId="165" fontId="28" fillId="0" borderId="0" xfId="1" applyNumberFormat="1" applyFont="1" applyFill="1" applyBorder="1" applyAlignment="1">
      <alignment horizontal="right"/>
    </xf>
    <xf numFmtId="165" fontId="28" fillId="3" borderId="0" xfId="1" applyNumberFormat="1" applyFont="1" applyFill="1" applyBorder="1" applyAlignment="1">
      <alignment horizontal="right"/>
    </xf>
    <xf numFmtId="0" fontId="3" fillId="3" borderId="0" xfId="0" applyFont="1" applyFill="1" applyBorder="1"/>
    <xf numFmtId="0" fontId="3" fillId="3" borderId="0" xfId="0" applyFont="1" applyFill="1" applyBorder="1" applyAlignment="1">
      <alignment vertical="center"/>
    </xf>
    <xf numFmtId="166" fontId="0" fillId="3" borderId="0" xfId="0" applyNumberFormat="1" applyFont="1" applyFill="1" applyAlignment="1">
      <alignment horizontal="right"/>
    </xf>
    <xf numFmtId="166" fontId="2" fillId="3" borderId="2" xfId="1" applyNumberFormat="1" applyFont="1" applyFill="1" applyBorder="1" applyAlignment="1">
      <alignment horizontal="right"/>
    </xf>
    <xf numFmtId="0" fontId="0" fillId="3" borderId="0" xfId="0" applyFont="1" applyFill="1" applyAlignment="1">
      <alignment horizontal="right"/>
    </xf>
    <xf numFmtId="0" fontId="46" fillId="3" borderId="0" xfId="0" applyFont="1" applyFill="1" applyBorder="1" applyAlignment="1">
      <alignment horizontal="left" vertical="center" indent="1"/>
    </xf>
    <xf numFmtId="0" fontId="46" fillId="0" borderId="1" xfId="0" applyFont="1" applyFill="1" applyBorder="1" applyAlignment="1">
      <alignment horizontal="left" vertical="center"/>
    </xf>
    <xf numFmtId="1" fontId="46" fillId="3" borderId="0" xfId="0" applyNumberFormat="1" applyFont="1" applyFill="1" applyBorder="1" applyAlignment="1">
      <alignment horizontal="right" vertical="center"/>
    </xf>
    <xf numFmtId="165" fontId="46" fillId="3" borderId="1" xfId="1" applyNumberFormat="1" applyFont="1" applyFill="1" applyBorder="1" applyAlignment="1">
      <alignment horizontal="right"/>
    </xf>
    <xf numFmtId="0" fontId="0" fillId="3" borderId="0" xfId="0" quotePrefix="1" applyFill="1"/>
    <xf numFmtId="167" fontId="0" fillId="3" borderId="0" xfId="2" applyNumberFormat="1" applyFont="1" applyFill="1"/>
    <xf numFmtId="0" fontId="3" fillId="0" borderId="0" xfId="0" applyFont="1" applyFill="1"/>
    <xf numFmtId="0" fontId="26" fillId="3" borderId="0" xfId="0" applyFont="1" applyFill="1" applyBorder="1" applyAlignment="1">
      <alignment horizontal="left" vertical="top" wrapText="1"/>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0" fontId="0" fillId="3" borderId="0" xfId="0" applyFont="1" applyFill="1" applyAlignment="1">
      <alignment horizontal="center"/>
    </xf>
    <xf numFmtId="43" fontId="1" fillId="3" borderId="2" xfId="1" applyFont="1" applyFill="1" applyBorder="1" applyAlignment="1">
      <alignment horizontal="right"/>
    </xf>
    <xf numFmtId="0" fontId="0" fillId="3" borderId="1" xfId="0" applyFont="1" applyFill="1" applyBorder="1" applyAlignment="1">
      <alignment horizontal="right"/>
    </xf>
    <xf numFmtId="165" fontId="0" fillId="3" borderId="1" xfId="1" applyNumberFormat="1" applyFont="1" applyFill="1" applyBorder="1"/>
    <xf numFmtId="0" fontId="0" fillId="3" borderId="0" xfId="0" applyFill="1" applyBorder="1" applyAlignment="1">
      <alignment horizontal="right" wrapText="1"/>
    </xf>
    <xf numFmtId="165" fontId="2" fillId="3" borderId="0" xfId="1" applyNumberFormat="1" applyFont="1" applyFill="1" applyBorder="1" applyAlignment="1">
      <alignment horizontal="center"/>
    </xf>
    <xf numFmtId="165" fontId="2" fillId="3" borderId="0" xfId="1" applyNumberFormat="1" applyFont="1" applyFill="1" applyBorder="1" applyAlignment="1">
      <alignment horizontal="right"/>
    </xf>
    <xf numFmtId="166" fontId="0" fillId="0" borderId="0" xfId="0" applyNumberFormat="1" applyFont="1" applyFill="1"/>
    <xf numFmtId="166" fontId="0" fillId="3" borderId="0" xfId="1" applyNumberFormat="1" applyFont="1" applyFill="1" applyAlignment="1">
      <alignment horizontal="right"/>
    </xf>
    <xf numFmtId="43" fontId="2" fillId="0" borderId="2" xfId="1" applyFont="1" applyFill="1" applyBorder="1" applyAlignment="1">
      <alignment horizontal="right"/>
    </xf>
    <xf numFmtId="43" fontId="0" fillId="3" borderId="0" xfId="0" applyNumberFormat="1" applyFill="1"/>
    <xf numFmtId="0" fontId="0" fillId="0" borderId="0" xfId="0" applyAlignment="1">
      <alignment horizontal="justify" vertical="center"/>
    </xf>
    <xf numFmtId="0" fontId="2" fillId="3" borderId="0" xfId="0" applyFont="1" applyFill="1" applyBorder="1" applyAlignment="1">
      <alignment vertical="center"/>
    </xf>
    <xf numFmtId="165" fontId="0" fillId="3" borderId="0" xfId="1" applyNumberFormat="1" applyFont="1" applyFill="1" applyBorder="1" applyAlignment="1">
      <alignment wrapText="1"/>
    </xf>
    <xf numFmtId="43" fontId="0" fillId="3" borderId="0" xfId="1" applyFont="1" applyFill="1" applyBorder="1"/>
    <xf numFmtId="0" fontId="0" fillId="3" borderId="0" xfId="0" applyFill="1" applyBorder="1" applyAlignment="1">
      <alignment horizontal="left"/>
    </xf>
    <xf numFmtId="0" fontId="49" fillId="3" borderId="0" xfId="0" applyFont="1" applyFill="1"/>
    <xf numFmtId="0" fontId="46" fillId="3" borderId="0" xfId="0" applyFont="1" applyFill="1" applyBorder="1"/>
    <xf numFmtId="43" fontId="46" fillId="3" borderId="0" xfId="1" applyFont="1" applyFill="1" applyBorder="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0" xfId="0" applyFont="1" applyBorder="1"/>
    <xf numFmtId="0" fontId="2" fillId="3" borderId="1" xfId="0" applyFont="1" applyFill="1" applyBorder="1"/>
    <xf numFmtId="0" fontId="46" fillId="3" borderId="1" xfId="0" applyFont="1" applyFill="1" applyBorder="1"/>
    <xf numFmtId="0" fontId="46" fillId="3" borderId="3" xfId="0" applyFont="1" applyFill="1" applyBorder="1"/>
    <xf numFmtId="43" fontId="46" fillId="3" borderId="1" xfId="1" applyFont="1" applyFill="1" applyBorder="1"/>
    <xf numFmtId="0" fontId="46" fillId="3" borderId="2" xfId="0" applyFont="1" applyFill="1" applyBorder="1"/>
    <xf numFmtId="0" fontId="0" fillId="3" borderId="1" xfId="0" applyFont="1" applyFill="1" applyBorder="1" applyAlignment="1">
      <alignment horizontal="center"/>
    </xf>
    <xf numFmtId="164" fontId="0" fillId="3" borderId="2" xfId="1" applyNumberFormat="1" applyFont="1" applyFill="1" applyBorder="1" applyAlignment="1">
      <alignment vertical="center"/>
    </xf>
    <xf numFmtId="0" fontId="0" fillId="3" borderId="1" xfId="0" applyFill="1" applyBorder="1" applyAlignment="1">
      <alignment horizontal="right"/>
    </xf>
    <xf numFmtId="43" fontId="0" fillId="3" borderId="1" xfId="1" applyFont="1" applyFill="1" applyBorder="1" applyAlignment="1">
      <alignment horizontal="right"/>
    </xf>
    <xf numFmtId="9" fontId="0" fillId="3" borderId="0" xfId="0" applyNumberFormat="1" applyFont="1" applyFill="1" applyBorder="1" applyAlignment="1">
      <alignment horizontal="right"/>
    </xf>
    <xf numFmtId="164" fontId="0" fillId="3" borderId="1" xfId="1" applyNumberFormat="1" applyFont="1" applyFill="1" applyBorder="1" applyAlignment="1">
      <alignment horizontal="center" vertical="center"/>
    </xf>
    <xf numFmtId="15" fontId="34" fillId="3" borderId="0" xfId="0" quotePrefix="1" applyNumberFormat="1" applyFont="1" applyFill="1" applyAlignment="1">
      <alignment horizontal="left"/>
    </xf>
    <xf numFmtId="0" fontId="7" fillId="2" borderId="0" xfId="0" applyFont="1" applyFill="1" applyBorder="1" applyAlignment="1">
      <alignment horizontal="justify" vertical="center" wrapText="1"/>
    </xf>
    <xf numFmtId="0" fontId="67" fillId="2" borderId="0" xfId="0" applyFont="1" applyFill="1" applyBorder="1" applyAlignment="1">
      <alignment vertical="center"/>
    </xf>
    <xf numFmtId="0" fontId="39" fillId="2" borderId="0" xfId="0" applyFont="1" applyFill="1" applyBorder="1" applyAlignment="1">
      <alignment horizontal="justify" vertical="center" wrapText="1"/>
    </xf>
    <xf numFmtId="2" fontId="9" fillId="3" borderId="0" xfId="0" applyNumberFormat="1" applyFont="1" applyFill="1" applyBorder="1" applyAlignment="1">
      <alignment vertical="center" wrapText="1"/>
    </xf>
    <xf numFmtId="166" fontId="9" fillId="3" borderId="3" xfId="0" applyNumberFormat="1" applyFont="1" applyFill="1" applyBorder="1" applyAlignment="1">
      <alignment vertical="center" wrapText="1"/>
    </xf>
    <xf numFmtId="2" fontId="9" fillId="3" borderId="1" xfId="0" applyNumberFormat="1" applyFont="1" applyFill="1" applyBorder="1" applyAlignment="1">
      <alignment vertical="center" wrapText="1"/>
    </xf>
    <xf numFmtId="43" fontId="9" fillId="3" borderId="1" xfId="0" applyNumberFormat="1" applyFont="1" applyFill="1" applyBorder="1" applyAlignment="1">
      <alignment vertical="center" wrapText="1"/>
    </xf>
    <xf numFmtId="166" fontId="0" fillId="3" borderId="0" xfId="0" applyNumberFormat="1" applyFill="1" applyBorder="1"/>
    <xf numFmtId="166" fontId="0" fillId="3" borderId="0" xfId="1" applyNumberFormat="1" applyFont="1" applyFill="1" applyBorder="1"/>
    <xf numFmtId="166" fontId="0" fillId="3" borderId="1" xfId="0" applyNumberFormat="1" applyFill="1" applyBorder="1"/>
    <xf numFmtId="164" fontId="0" fillId="3" borderId="1" xfId="1" applyNumberFormat="1" applyFont="1" applyFill="1" applyBorder="1" applyAlignment="1">
      <alignment vertical="center"/>
    </xf>
    <xf numFmtId="165" fontId="0" fillId="3" borderId="0" xfId="0" applyNumberFormat="1" applyFill="1" applyBorder="1"/>
    <xf numFmtId="165" fontId="0" fillId="3" borderId="1" xfId="0" applyNumberFormat="1" applyFill="1" applyBorder="1"/>
    <xf numFmtId="165" fontId="0" fillId="3" borderId="0" xfId="1" applyNumberFormat="1" applyFont="1" applyFill="1" applyBorder="1" applyAlignment="1">
      <alignment vertical="center"/>
    </xf>
    <xf numFmtId="2" fontId="1" fillId="3" borderId="2" xfId="1" applyNumberFormat="1" applyFont="1" applyFill="1" applyBorder="1" applyAlignment="1">
      <alignment horizontal="right"/>
    </xf>
    <xf numFmtId="168" fontId="23" fillId="4" borderId="0" xfId="6" applyNumberFormat="1" applyFont="1" applyFill="1" applyBorder="1" applyAlignment="1">
      <alignment horizontal="center"/>
    </xf>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14" fillId="3" borderId="0" xfId="0" applyFont="1" applyFill="1" applyBorder="1" applyAlignment="1">
      <alignment horizontal="justify" vertical="center"/>
    </xf>
    <xf numFmtId="0" fontId="0" fillId="0" borderId="0" xfId="0" applyAlignment="1">
      <alignment horizontal="justify" vertical="center"/>
    </xf>
    <xf numFmtId="0" fontId="0" fillId="3" borderId="0" xfId="0" applyFont="1" applyFill="1" applyBorder="1" applyAlignment="1">
      <alignment horizontal="center" vertical="center"/>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 xfId="0" applyFill="1" applyBorder="1" applyAlignment="1">
      <alignment horizontal="left"/>
    </xf>
    <xf numFmtId="0" fontId="0" fillId="3" borderId="1" xfId="0" applyFont="1" applyFill="1" applyBorder="1" applyAlignment="1">
      <alignment horizontal="center" vertical="center"/>
    </xf>
    <xf numFmtId="0" fontId="15" fillId="3" borderId="0" xfId="0" applyFont="1" applyFill="1" applyBorder="1" applyAlignment="1">
      <alignment horizontal="center" vertical="center" wrapText="1"/>
    </xf>
    <xf numFmtId="0" fontId="3" fillId="3" borderId="1" xfId="0" applyFont="1" applyFill="1" applyBorder="1" applyAlignment="1">
      <alignment horizontal="center"/>
    </xf>
    <xf numFmtId="0" fontId="0" fillId="3" borderId="0" xfId="0" applyFill="1" applyBorder="1" applyAlignment="1">
      <alignment horizontal="left" vertical="top" wrapText="1"/>
    </xf>
    <xf numFmtId="0" fontId="0" fillId="3" borderId="0" xfId="0" applyFill="1" applyBorder="1" applyAlignment="1">
      <alignment horizontal="left" wrapText="1"/>
    </xf>
    <xf numFmtId="0" fontId="0" fillId="3" borderId="0" xfId="0" applyFont="1" applyFill="1" applyBorder="1" applyAlignment="1">
      <alignment horizontal="left"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vertical="center"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0" fillId="3" borderId="1" xfId="0" applyFont="1" applyFill="1" applyBorder="1" applyAlignment="1">
      <alignment horizontal="left" vertical="top" wrapText="1"/>
    </xf>
    <xf numFmtId="0" fontId="9" fillId="3" borderId="3" xfId="0" applyFont="1" applyFill="1" applyBorder="1" applyAlignment="1">
      <alignment horizontal="justify" vertical="top" wrapText="1"/>
    </xf>
    <xf numFmtId="0" fontId="9" fillId="3"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5" borderId="0" xfId="0" applyFont="1" applyFill="1" applyBorder="1" applyAlignment="1">
      <alignment horizontal="left" vertical="top"/>
    </xf>
    <xf numFmtId="0" fontId="43" fillId="5" borderId="0" xfId="0" applyFont="1" applyFill="1" applyBorder="1" applyAlignment="1">
      <alignment horizontal="left" vertical="top" wrapText="1"/>
    </xf>
    <xf numFmtId="0" fontId="42" fillId="6" borderId="0" xfId="0" applyFont="1" applyFill="1" applyBorder="1" applyAlignment="1">
      <alignment horizontal="left" vertical="center" wrapText="1"/>
    </xf>
    <xf numFmtId="0" fontId="42" fillId="6" borderId="0" xfId="0" applyFont="1" applyFill="1" applyBorder="1" applyAlignment="1">
      <alignment horizontal="left" vertical="top" wrapText="1"/>
    </xf>
    <xf numFmtId="0" fontId="43" fillId="7" borderId="0" xfId="0" applyFont="1" applyFill="1" applyBorder="1" applyAlignment="1">
      <alignment horizontal="left" vertical="top" wrapText="1"/>
    </xf>
    <xf numFmtId="0" fontId="43" fillId="5" borderId="0" xfId="0" applyFont="1" applyFill="1" applyBorder="1" applyAlignment="1">
      <alignment horizontal="left" vertical="center" wrapText="1"/>
    </xf>
  </cellXfs>
  <cellStyles count="48">
    <cellStyle name="20 % - Markeringsfarve1" xfId="25" builtinId="30" customBuiltin="1"/>
    <cellStyle name="20 % - Markeringsfarve2" xfId="29" builtinId="34" customBuiltin="1"/>
    <cellStyle name="20 % - Markeringsfarve3" xfId="33" builtinId="38" customBuiltin="1"/>
    <cellStyle name="20 % - Markeringsfarve4" xfId="37" builtinId="42" customBuiltin="1"/>
    <cellStyle name="20 % - Markeringsfarve5" xfId="41" builtinId="46" customBuiltin="1"/>
    <cellStyle name="20 % - Markeringsfarve6" xfId="45" builtinId="50" customBuiltin="1"/>
    <cellStyle name="40 % - Markeringsfarve1" xfId="26" builtinId="31" customBuiltin="1"/>
    <cellStyle name="40 % - Markeringsfarve2" xfId="30" builtinId="35" customBuiltin="1"/>
    <cellStyle name="40 % - Markeringsfarve3" xfId="34" builtinId="39" customBuiltin="1"/>
    <cellStyle name="40 % - Markeringsfarve4" xfId="38" builtinId="43" customBuiltin="1"/>
    <cellStyle name="40 % - Markeringsfarve5" xfId="42" builtinId="47" customBuiltin="1"/>
    <cellStyle name="40 % - Markeringsfarve6" xfId="46" builtinId="51" customBuiltin="1"/>
    <cellStyle name="60 % - Markeringsfarve1" xfId="27" builtinId="32" customBuiltin="1"/>
    <cellStyle name="60 % - Markeringsfarve2" xfId="31" builtinId="36" customBuiltin="1"/>
    <cellStyle name="60 % - Markeringsfarve3" xfId="35" builtinId="40" customBuiltin="1"/>
    <cellStyle name="60 % - Markeringsfarve4" xfId="39" builtinId="44" customBuiltin="1"/>
    <cellStyle name="60 % - Markeringsfarve5" xfId="43" builtinId="48" customBuiltin="1"/>
    <cellStyle name="60 % - Markeringsfarve6" xfId="47" builtinId="52" customBuiltin="1"/>
    <cellStyle name="Advarselstekst" xfId="20" builtinId="11" customBuiltin="1"/>
    <cellStyle name="Bemærk!" xfId="21" builtinId="10" customBuiltin="1"/>
    <cellStyle name="Beregning" xfId="17" builtinId="22" customBuiltin="1"/>
    <cellStyle name="Forklarende tekst" xfId="22" builtinId="53" customBuiltin="1"/>
    <cellStyle name="God" xfId="12" builtinId="26" customBuiltin="1"/>
    <cellStyle name="Input" xfId="15" builtinId="20" customBuiltin="1"/>
    <cellStyle name="Komma" xfId="1" builtinId="3"/>
    <cellStyle name="Kontroller celle" xfId="19" builtinId="23" customBuiltin="1"/>
    <cellStyle name="Link" xfId="3" builtinId="8"/>
    <cellStyle name="Markeringsfarve1" xfId="24" builtinId="29" customBuiltin="1"/>
    <cellStyle name="Markeringsfarve2" xfId="28" builtinId="33" customBuiltin="1"/>
    <cellStyle name="Markeringsfarve3" xfId="32" builtinId="37" customBuiltin="1"/>
    <cellStyle name="Markeringsfarve4" xfId="36" builtinId="41" customBuiltin="1"/>
    <cellStyle name="Markeringsfarve5" xfId="40" builtinId="45" customBuiltin="1"/>
    <cellStyle name="Markeringsfarve6" xfId="44" builtinId="49" customBuiltin="1"/>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3" name="TextBox 33"/>
        <xdr:cNvSpPr txBox="1"/>
      </xdr:nvSpPr>
      <xdr:spPr>
        <a:xfrm>
          <a:off x="1400174" y="4238625"/>
          <a:ext cx="60483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18-11-2015 </a:t>
          </a:r>
          <a:r>
            <a:rPr lang="da-DK" sz="1100" b="1">
              <a:latin typeface="Arial"/>
              <a:cs typeface="Arial"/>
            </a:rPr>
            <a:t>●</a:t>
          </a:r>
          <a:r>
            <a:rPr lang="da-DK" sz="1600" b="1">
              <a:latin typeface="Arial"/>
              <a:cs typeface="Arial"/>
            </a:rPr>
            <a:t>  Data per 30-09-2015</a:t>
          </a:r>
          <a:endParaRPr lang="da-DK" sz="1600" b="1">
            <a:latin typeface="Arial" pitchFamily="34" charset="0"/>
            <a:cs typeface="Arial" pitchFamily="34" charset="0"/>
          </a:endParaRPr>
        </a:p>
      </xdr:txBody>
    </xdr:sp>
    <xdr:clientData/>
  </xdr:twoCellAnchor>
  <xdr:twoCellAnchor>
    <xdr:from>
      <xdr:col>1</xdr:col>
      <xdr:colOff>1019176</xdr:colOff>
      <xdr:row>4</xdr:row>
      <xdr:rowOff>1114425</xdr:rowOff>
    </xdr:from>
    <xdr:to>
      <xdr:col>2</xdr:col>
      <xdr:colOff>5810251</xdr:colOff>
      <xdr:row>5</xdr:row>
      <xdr:rowOff>971551</xdr:rowOff>
    </xdr:to>
    <xdr:sp macro="" textlink="">
      <xdr:nvSpPr>
        <xdr:cNvPr id="4" name="TextBox 33"/>
        <xdr:cNvSpPr txBox="1"/>
      </xdr:nvSpPr>
      <xdr:spPr>
        <a:xfrm>
          <a:off x="1247776" y="1771650"/>
          <a:ext cx="6038850" cy="2286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2015</a:t>
          </a: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Capital Centre</a:t>
          </a:r>
          <a:r>
            <a:rPr lang="da-DK" sz="2400" b="1" baseline="0">
              <a:latin typeface="Arial" pitchFamily="34" charset="0"/>
              <a:cs typeface="Arial" pitchFamily="34" charset="0"/>
            </a:rPr>
            <a:t> B</a:t>
          </a:r>
          <a:r>
            <a:rPr lang="da-DK" sz="2400" b="1">
              <a:latin typeface="Arial" pitchFamily="34" charset="0"/>
              <a:cs typeface="Arial" pitchFamily="34" charset="0"/>
            </a:rPr>
            <a:t> , Q3 2015</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5" name="Tekstboks 4"/>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B, SDO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163670" y="15494373"/>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736" y="694765"/>
          <a:ext cx="941294"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46088"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5</xdr:col>
      <xdr:colOff>1344705</xdr:colOff>
      <xdr:row>62</xdr:row>
      <xdr:rowOff>179295</xdr:rowOff>
    </xdr:to>
    <xdr:sp macro="" textlink="">
      <xdr:nvSpPr>
        <xdr:cNvPr id="8" name="Tekstboks 7"/>
        <xdr:cNvSpPr txBox="1"/>
      </xdr:nvSpPr>
      <xdr:spPr>
        <a:xfrm>
          <a:off x="224118" y="8863853"/>
          <a:ext cx="9995646" cy="360829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Arial" pitchFamily="34" charset="0"/>
              <a:ea typeface="+mn-ea"/>
              <a:cs typeface="Arial" pitchFamily="34" charset="0"/>
            </a:rPr>
            <a:t>This transparency template is compliant</a:t>
          </a:r>
          <a:r>
            <a:rPr lang="en-GB" sz="1100" b="1" baseline="0">
              <a:solidFill>
                <a:schemeClr val="dk1"/>
              </a:solidFill>
              <a:latin typeface="Arial" pitchFamily="34" charset="0"/>
              <a:ea typeface="+mn-ea"/>
              <a:cs typeface="Arial" pitchFamily="34" charset="0"/>
            </a:rPr>
            <a:t> with the requirements in CRR 129(7) and</a:t>
          </a:r>
          <a:r>
            <a:rPr lang="en-GB" sz="1100" b="1">
              <a:solidFill>
                <a:schemeClr val="dk1"/>
              </a:solidFill>
              <a:latin typeface="Arial" pitchFamily="34" charset="0"/>
              <a:ea typeface="+mn-ea"/>
              <a:cs typeface="Arial" pitchFamily="34" charset="0"/>
            </a:rPr>
            <a:t> is used with ECBC labelled covered bonds issues by the three issuer categories below</a:t>
          </a:r>
          <a:r>
            <a:rPr lang="en-GB" sz="1100">
              <a:solidFill>
                <a:schemeClr val="dk1"/>
              </a:solidFill>
              <a:latin typeface="Arial" pitchFamily="34" charset="0"/>
              <a:ea typeface="+mn-ea"/>
              <a:cs typeface="Arial" pitchFamily="34" charset="0"/>
            </a:rPr>
            <a:t>.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G2-G4, B1-B1, X1-X3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and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of voluntary</a:t>
          </a:r>
          <a:r>
            <a:rPr lang="en-GB" sz="1100" baseline="0">
              <a:solidFill>
                <a:schemeClr val="dk1"/>
              </a:solidFill>
              <a:latin typeface="Arial" pitchFamily="34" charset="0"/>
              <a:ea typeface="+mn-ea"/>
              <a:cs typeface="Arial" pitchFamily="34" charset="0"/>
            </a:rPr>
            <a:t> </a:t>
          </a:r>
          <a:r>
            <a:rPr lang="en-GB" sz="1100">
              <a:solidFill>
                <a:schemeClr val="dk1"/>
              </a:solidFill>
              <a:latin typeface="Arial" pitchFamily="34" charset="0"/>
              <a:ea typeface="+mn-ea"/>
              <a:cs typeface="Arial" pitchFamily="34" charset="0"/>
            </a:rPr>
            <a:t>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 the mandatory tables in the Danish ECBC label tamplate.</a:t>
          </a:r>
          <a:endParaRPr lang="da-DK" sz="1100">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6</xdr:col>
      <xdr:colOff>11205</xdr:colOff>
      <xdr:row>1</xdr:row>
      <xdr:rowOff>145678</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0"/>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10975</xdr:colOff>
      <xdr:row>4</xdr:row>
      <xdr:rowOff>47649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7058" y="403413"/>
          <a:ext cx="1198800" cy="406236"/>
        </a:xfrm>
        <a:prstGeom prst="rect">
          <a:avLst/>
        </a:prstGeom>
      </xdr:spPr>
    </xdr:pic>
    <xdr:clientData/>
  </xdr:twoCellAnchor>
  <xdr:twoCellAnchor editAs="oneCell">
    <xdr:from>
      <xdr:col>1</xdr:col>
      <xdr:colOff>1</xdr:colOff>
      <xdr:row>0</xdr:row>
      <xdr:rowOff>0</xdr:rowOff>
    </xdr:from>
    <xdr:to>
      <xdr:col>11</xdr:col>
      <xdr:colOff>123265</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62317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34" name="Lige forbindelse 33"/>
        <xdr:cNvCxnSpPr/>
      </xdr:nvCxnSpPr>
      <xdr:spPr>
        <a:xfrm flipV="1">
          <a:off x="212912" y="302559"/>
          <a:ext cx="10623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zoomScaleNormal="100" zoomScaleSheetLayoutView="90" workbookViewId="0">
      <selection activeCell="C11" sqref="C11"/>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98"/>
      <c r="C4" s="105"/>
    </row>
    <row r="5" spans="2:4" ht="191.25" customHeight="1" x14ac:dyDescent="0.25">
      <c r="B5" s="106"/>
      <c r="C5" s="248" t="s">
        <v>278</v>
      </c>
      <c r="D5" s="248"/>
    </row>
    <row r="6" spans="2:4" ht="191.25" customHeight="1" x14ac:dyDescent="0.25">
      <c r="B6" s="106"/>
      <c r="C6" s="107"/>
      <c r="D6" s="107"/>
    </row>
    <row r="7" spans="2:4" ht="124.5" customHeight="1" x14ac:dyDescent="0.25">
      <c r="C7" s="108"/>
    </row>
    <row r="8" spans="2:4" ht="27.75" customHeight="1" x14ac:dyDescent="0.25">
      <c r="B8" s="109"/>
      <c r="C8" s="110"/>
    </row>
    <row r="9" spans="2:4" ht="27.75" customHeight="1" x14ac:dyDescent="0.25">
      <c r="C9" s="110"/>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2"/>
  <sheetViews>
    <sheetView topLeftCell="A13" zoomScale="85" zoomScaleNormal="85" workbookViewId="0">
      <selection activeCell="D44" sqref="D44:E44"/>
    </sheetView>
  </sheetViews>
  <sheetFormatPr defaultRowHeight="15" x14ac:dyDescent="0.25"/>
  <cols>
    <col min="1" max="1" width="4.7109375" style="41" customWidth="1"/>
    <col min="2" max="2" width="71.140625" style="41" customWidth="1"/>
    <col min="3" max="3" width="1.7109375" style="41" customWidth="1"/>
    <col min="4" max="4" width="97.42578125" style="41" customWidth="1"/>
    <col min="5" max="5" width="49.5703125" style="41" customWidth="1"/>
    <col min="6" max="16384" width="9.140625" style="41"/>
  </cols>
  <sheetData>
    <row r="5" spans="2:5" ht="15.75" x14ac:dyDescent="0.25">
      <c r="B5" s="85" t="s">
        <v>139</v>
      </c>
      <c r="C5" s="85"/>
      <c r="D5" s="55"/>
      <c r="E5" s="55"/>
    </row>
    <row r="6" spans="2:5" ht="25.5" customHeight="1" x14ac:dyDescent="0.25">
      <c r="B6" s="86" t="s">
        <v>140</v>
      </c>
      <c r="C6" s="86"/>
      <c r="D6" s="87" t="s">
        <v>141</v>
      </c>
      <c r="E6" s="88" t="s">
        <v>142</v>
      </c>
    </row>
    <row r="7" spans="2:5" x14ac:dyDescent="0.25">
      <c r="B7" s="89"/>
      <c r="C7" s="89"/>
      <c r="D7" s="90"/>
      <c r="E7" s="91"/>
    </row>
    <row r="8" spans="2:5" x14ac:dyDescent="0.25">
      <c r="B8" s="68" t="s">
        <v>143</v>
      </c>
      <c r="C8" s="68"/>
      <c r="D8" s="92"/>
      <c r="E8" s="92"/>
    </row>
    <row r="9" spans="2:5" ht="30" x14ac:dyDescent="0.25">
      <c r="B9" s="9" t="s">
        <v>144</v>
      </c>
      <c r="C9" s="143"/>
      <c r="D9" s="9" t="s">
        <v>145</v>
      </c>
      <c r="E9" s="266"/>
    </row>
    <row r="10" spans="2:5" ht="6" customHeight="1" x14ac:dyDescent="0.25">
      <c r="B10" s="22"/>
      <c r="C10" s="22"/>
      <c r="D10" s="9"/>
      <c r="E10" s="266"/>
    </row>
    <row r="11" spans="2:5" ht="59.25" customHeight="1" x14ac:dyDescent="0.25">
      <c r="B11" s="22"/>
      <c r="C11" s="22"/>
      <c r="D11" s="9" t="s">
        <v>146</v>
      </c>
      <c r="E11" s="266"/>
    </row>
    <row r="12" spans="2:5" ht="30" x14ac:dyDescent="0.25">
      <c r="B12" s="168" t="s">
        <v>147</v>
      </c>
      <c r="C12" s="142"/>
      <c r="D12" s="169" t="s">
        <v>148</v>
      </c>
      <c r="E12" s="266"/>
    </row>
    <row r="13" spans="2:5" ht="15" customHeight="1" x14ac:dyDescent="0.25">
      <c r="B13" s="275" t="s">
        <v>149</v>
      </c>
      <c r="C13" s="142"/>
      <c r="D13" s="93" t="s">
        <v>265</v>
      </c>
      <c r="E13" s="266"/>
    </row>
    <row r="14" spans="2:5" x14ac:dyDescent="0.25">
      <c r="B14" s="275"/>
      <c r="C14" s="142"/>
      <c r="D14" s="93" t="s">
        <v>266</v>
      </c>
      <c r="E14" s="266"/>
    </row>
    <row r="15" spans="2:5" x14ac:dyDescent="0.25">
      <c r="B15" s="94"/>
      <c r="C15" s="94"/>
      <c r="D15" s="93" t="s">
        <v>267</v>
      </c>
      <c r="E15" s="266"/>
    </row>
    <row r="16" spans="2:5" x14ac:dyDescent="0.25">
      <c r="B16" s="94"/>
      <c r="C16" s="94"/>
      <c r="D16" s="93" t="s">
        <v>268</v>
      </c>
      <c r="E16" s="266"/>
    </row>
    <row r="17" spans="2:5" x14ac:dyDescent="0.25">
      <c r="B17" s="94"/>
      <c r="C17" s="94"/>
      <c r="D17" s="93" t="s">
        <v>269</v>
      </c>
      <c r="E17" s="266"/>
    </row>
    <row r="18" spans="2:5" x14ac:dyDescent="0.25">
      <c r="B18" s="94"/>
      <c r="C18" s="94"/>
      <c r="D18" s="93" t="s">
        <v>270</v>
      </c>
      <c r="E18" s="266"/>
    </row>
    <row r="19" spans="2:5" x14ac:dyDescent="0.25">
      <c r="B19" s="94"/>
      <c r="C19" s="94"/>
      <c r="D19" s="93" t="s">
        <v>271</v>
      </c>
      <c r="E19" s="266"/>
    </row>
    <row r="20" spans="2:5" x14ac:dyDescent="0.25">
      <c r="B20" s="94"/>
      <c r="C20" s="94"/>
      <c r="D20" s="93" t="s">
        <v>272</v>
      </c>
      <c r="E20" s="266"/>
    </row>
    <row r="21" spans="2:5" x14ac:dyDescent="0.25">
      <c r="B21" s="94"/>
      <c r="C21" s="94"/>
      <c r="D21" s="93" t="s">
        <v>273</v>
      </c>
      <c r="E21" s="266"/>
    </row>
    <row r="22" spans="2:5" x14ac:dyDescent="0.25">
      <c r="B22" s="94"/>
      <c r="C22" s="94"/>
      <c r="D22" s="93"/>
      <c r="E22" s="9"/>
    </row>
    <row r="23" spans="2:5" x14ac:dyDescent="0.25">
      <c r="B23" s="68" t="s">
        <v>150</v>
      </c>
      <c r="C23" s="68"/>
      <c r="D23" s="49"/>
      <c r="E23" s="49"/>
    </row>
    <row r="24" spans="2:5" ht="30" x14ac:dyDescent="0.25">
      <c r="B24" s="274" t="s">
        <v>151</v>
      </c>
      <c r="C24" s="168"/>
      <c r="D24" s="9" t="s">
        <v>152</v>
      </c>
      <c r="E24" s="266"/>
    </row>
    <row r="25" spans="2:5" x14ac:dyDescent="0.25">
      <c r="B25" s="265"/>
      <c r="C25" s="168"/>
      <c r="D25" s="9"/>
      <c r="E25" s="266"/>
    </row>
    <row r="26" spans="2:5" ht="30" x14ac:dyDescent="0.25">
      <c r="B26" s="265"/>
      <c r="C26" s="168"/>
      <c r="D26" s="9" t="s">
        <v>153</v>
      </c>
      <c r="E26" s="266"/>
    </row>
    <row r="27" spans="2:5" x14ac:dyDescent="0.25">
      <c r="B27" s="265"/>
      <c r="C27" s="168"/>
      <c r="D27" s="10"/>
      <c r="E27" s="266"/>
    </row>
    <row r="28" spans="2:5" x14ac:dyDescent="0.25">
      <c r="B28" s="265" t="s">
        <v>154</v>
      </c>
      <c r="C28" s="168"/>
      <c r="D28" s="9" t="s">
        <v>264</v>
      </c>
      <c r="E28" s="266"/>
    </row>
    <row r="29" spans="2:5" x14ac:dyDescent="0.25">
      <c r="B29" s="265"/>
      <c r="C29" s="168"/>
      <c r="D29" s="9"/>
      <c r="E29" s="266"/>
    </row>
    <row r="30" spans="2:5" x14ac:dyDescent="0.25">
      <c r="B30" s="265" t="s">
        <v>155</v>
      </c>
      <c r="C30" s="168"/>
      <c r="D30" s="9" t="s">
        <v>300</v>
      </c>
      <c r="E30" s="266"/>
    </row>
    <row r="31" spans="2:5" x14ac:dyDescent="0.25">
      <c r="B31" s="265"/>
      <c r="C31" s="168"/>
      <c r="D31" s="9"/>
      <c r="E31" s="266"/>
    </row>
    <row r="32" spans="2:5" ht="30" x14ac:dyDescent="0.25">
      <c r="B32" s="265" t="s">
        <v>156</v>
      </c>
      <c r="C32" s="168"/>
      <c r="D32" s="9" t="s">
        <v>301</v>
      </c>
      <c r="E32" s="266"/>
    </row>
    <row r="33" spans="2:5" x14ac:dyDescent="0.25">
      <c r="B33" s="265"/>
      <c r="C33" s="168"/>
      <c r="D33" s="9"/>
      <c r="E33" s="266"/>
    </row>
    <row r="34" spans="2:5" ht="45" x14ac:dyDescent="0.25">
      <c r="B34" s="14" t="s">
        <v>157</v>
      </c>
      <c r="C34" s="142"/>
      <c r="D34" s="169" t="s">
        <v>302</v>
      </c>
      <c r="E34" s="9"/>
    </row>
    <row r="35" spans="2:5" x14ac:dyDescent="0.25">
      <c r="B35" s="6"/>
      <c r="C35" s="6"/>
      <c r="D35" s="6"/>
      <c r="E35" s="6"/>
    </row>
    <row r="37" spans="2:5" ht="15.75" x14ac:dyDescent="0.25">
      <c r="B37" s="85" t="s">
        <v>208</v>
      </c>
      <c r="C37" s="85"/>
      <c r="D37" s="55"/>
      <c r="E37" s="55"/>
    </row>
    <row r="38" spans="2:5" x14ac:dyDescent="0.25">
      <c r="B38" s="268" t="s">
        <v>209</v>
      </c>
      <c r="C38" s="144"/>
      <c r="D38" s="269" t="s">
        <v>210</v>
      </c>
      <c r="E38" s="269"/>
    </row>
    <row r="39" spans="2:5" x14ac:dyDescent="0.25">
      <c r="B39" s="268"/>
      <c r="C39" s="144"/>
      <c r="D39" s="270" t="s">
        <v>211</v>
      </c>
      <c r="E39" s="270"/>
    </row>
    <row r="40" spans="2:5" x14ac:dyDescent="0.25">
      <c r="B40" s="122"/>
      <c r="C40" s="144"/>
      <c r="D40" s="123"/>
      <c r="E40" s="123"/>
    </row>
    <row r="41" spans="2:5" x14ac:dyDescent="0.25">
      <c r="B41" s="95" t="s">
        <v>212</v>
      </c>
      <c r="C41" s="95"/>
      <c r="D41" s="271"/>
      <c r="E41" s="271"/>
    </row>
    <row r="42" spans="2:5" ht="64.5" customHeight="1" x14ac:dyDescent="0.25">
      <c r="B42" s="99" t="s">
        <v>213</v>
      </c>
      <c r="C42" s="143"/>
      <c r="D42" s="272" t="s">
        <v>374</v>
      </c>
      <c r="E42" s="272"/>
    </row>
    <row r="43" spans="2:5" ht="85.5" customHeight="1" x14ac:dyDescent="0.25">
      <c r="B43" s="100" t="s">
        <v>214</v>
      </c>
      <c r="C43" s="142"/>
      <c r="D43" s="264" t="s">
        <v>375</v>
      </c>
      <c r="E43" s="264"/>
    </row>
    <row r="44" spans="2:5" x14ac:dyDescent="0.25">
      <c r="B44" s="100"/>
      <c r="C44" s="142"/>
      <c r="D44" s="273" t="s">
        <v>350</v>
      </c>
      <c r="E44" s="273"/>
    </row>
    <row r="45" spans="2:5" ht="15" customHeight="1" x14ac:dyDescent="0.25">
      <c r="B45" s="95" t="s">
        <v>158</v>
      </c>
      <c r="C45" s="95"/>
      <c r="D45" s="267" t="s">
        <v>159</v>
      </c>
      <c r="E45" s="267"/>
    </row>
    <row r="46" spans="2:5" ht="36" customHeight="1" x14ac:dyDescent="0.25">
      <c r="B46" s="168" t="s">
        <v>160</v>
      </c>
      <c r="C46" s="142"/>
      <c r="D46" s="264" t="s">
        <v>296</v>
      </c>
      <c r="E46" s="264"/>
    </row>
    <row r="47" spans="2:5" ht="179.25" customHeight="1" x14ac:dyDescent="0.25">
      <c r="C47" s="142"/>
      <c r="D47" s="264" t="s">
        <v>298</v>
      </c>
      <c r="E47" s="264"/>
    </row>
    <row r="48" spans="2:5" ht="15.75" x14ac:dyDescent="0.25">
      <c r="B48" s="96"/>
      <c r="C48" s="96"/>
      <c r="D48" s="194" t="s">
        <v>297</v>
      </c>
      <c r="E48" s="97"/>
    </row>
    <row r="49" spans="2:5" x14ac:dyDescent="0.25">
      <c r="D49" s="41" t="s">
        <v>299</v>
      </c>
    </row>
    <row r="50" spans="2:5" ht="13.5" customHeight="1" x14ac:dyDescent="0.25">
      <c r="E50" s="120" t="s">
        <v>247</v>
      </c>
    </row>
    <row r="51" spans="2:5" ht="69" customHeight="1" x14ac:dyDescent="0.25">
      <c r="B51" s="168" t="s">
        <v>161</v>
      </c>
      <c r="D51" s="262" t="s">
        <v>303</v>
      </c>
      <c r="E51" s="262"/>
    </row>
    <row r="52" spans="2:5" ht="33.75" customHeight="1" x14ac:dyDescent="0.25">
      <c r="D52" s="263" t="s">
        <v>304</v>
      </c>
      <c r="E52" s="263"/>
    </row>
  </sheetData>
  <mergeCells count="23">
    <mergeCell ref="E9:E11"/>
    <mergeCell ref="E12:E21"/>
    <mergeCell ref="B24:B27"/>
    <mergeCell ref="E24:E27"/>
    <mergeCell ref="B28:B29"/>
    <mergeCell ref="E28:E29"/>
    <mergeCell ref="B13:B14"/>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85" zoomScaleNormal="85" workbookViewId="0">
      <selection activeCell="C63" sqref="C63:D63"/>
    </sheetView>
  </sheetViews>
  <sheetFormatPr defaultRowHeight="15" x14ac:dyDescent="0.25"/>
  <cols>
    <col min="1" max="1" width="4.7109375" style="42" customWidth="1"/>
    <col min="2" max="2" width="71.140625" style="42" customWidth="1"/>
    <col min="3" max="3" width="68.140625" style="42" customWidth="1"/>
    <col min="4" max="4" width="80.28515625" style="42" customWidth="1"/>
    <col min="5" max="16384" width="9.140625" style="42"/>
  </cols>
  <sheetData>
    <row r="1" spans="2:4" s="124" customFormat="1" x14ac:dyDescent="0.25"/>
    <row r="2" spans="2:4" s="124" customFormat="1" x14ac:dyDescent="0.25"/>
    <row r="3" spans="2:4" s="124" customFormat="1" x14ac:dyDescent="0.25"/>
    <row r="4" spans="2:4" s="124" customFormat="1" x14ac:dyDescent="0.25"/>
    <row r="5" spans="2:4" s="124" customFormat="1" ht="15.75" x14ac:dyDescent="0.25">
      <c r="B5" s="125" t="s">
        <v>193</v>
      </c>
    </row>
    <row r="6" spans="2:4" s="124" customFormat="1" x14ac:dyDescent="0.25">
      <c r="B6" s="195" t="s">
        <v>194</v>
      </c>
      <c r="C6" s="279" t="s">
        <v>141</v>
      </c>
      <c r="D6" s="279"/>
    </row>
    <row r="7" spans="2:4" s="124" customFormat="1" x14ac:dyDescent="0.25">
      <c r="B7" s="195" t="s">
        <v>195</v>
      </c>
      <c r="C7" s="279"/>
      <c r="D7" s="279"/>
    </row>
    <row r="8" spans="2:4" s="124" customFormat="1" x14ac:dyDescent="0.25">
      <c r="B8" s="131" t="s">
        <v>54</v>
      </c>
      <c r="C8" s="277" t="s">
        <v>221</v>
      </c>
      <c r="D8" s="277"/>
    </row>
    <row r="9" spans="2:4" s="124" customFormat="1" x14ac:dyDescent="0.25">
      <c r="B9" s="131" t="s">
        <v>122</v>
      </c>
      <c r="C9" s="276" t="s">
        <v>305</v>
      </c>
      <c r="D9" s="276"/>
    </row>
    <row r="10" spans="2:4" s="124" customFormat="1" x14ac:dyDescent="0.25">
      <c r="B10" s="131" t="s">
        <v>56</v>
      </c>
      <c r="C10" s="277" t="s">
        <v>222</v>
      </c>
      <c r="D10" s="277"/>
    </row>
    <row r="11" spans="2:4" s="124" customFormat="1" x14ac:dyDescent="0.25">
      <c r="B11" s="131" t="s">
        <v>57</v>
      </c>
      <c r="C11" s="277" t="s">
        <v>223</v>
      </c>
      <c r="D11" s="277"/>
    </row>
    <row r="12" spans="2:4" s="124" customFormat="1" x14ac:dyDescent="0.25">
      <c r="B12" s="131" t="s">
        <v>123</v>
      </c>
      <c r="C12" s="277" t="s">
        <v>224</v>
      </c>
      <c r="D12" s="277"/>
    </row>
    <row r="13" spans="2:4" s="124" customFormat="1" x14ac:dyDescent="0.25">
      <c r="B13" s="131" t="s">
        <v>58</v>
      </c>
      <c r="C13" s="277" t="s">
        <v>225</v>
      </c>
      <c r="D13" s="277"/>
    </row>
    <row r="14" spans="2:4" s="124" customFormat="1" x14ac:dyDescent="0.25">
      <c r="B14" s="131" t="s">
        <v>196</v>
      </c>
      <c r="C14" s="277" t="s">
        <v>306</v>
      </c>
      <c r="D14" s="277"/>
    </row>
    <row r="15" spans="2:4" s="124" customFormat="1" x14ac:dyDescent="0.25">
      <c r="B15" s="131" t="s">
        <v>124</v>
      </c>
      <c r="C15" s="277" t="s">
        <v>226</v>
      </c>
      <c r="D15" s="277"/>
    </row>
    <row r="16" spans="2:4" s="124" customFormat="1" x14ac:dyDescent="0.25">
      <c r="B16" s="130" t="s">
        <v>125</v>
      </c>
      <c r="C16" s="277" t="s">
        <v>227</v>
      </c>
      <c r="D16" s="277"/>
    </row>
    <row r="17" spans="2:4" s="124" customFormat="1" ht="30" customHeight="1" x14ac:dyDescent="0.25">
      <c r="B17" s="196" t="s">
        <v>126</v>
      </c>
      <c r="C17" s="278" t="s">
        <v>228</v>
      </c>
      <c r="D17" s="278"/>
    </row>
    <row r="18" spans="2:4" s="124" customFormat="1" x14ac:dyDescent="0.25">
      <c r="B18" s="129" t="s">
        <v>127</v>
      </c>
      <c r="C18" s="276" t="s">
        <v>307</v>
      </c>
      <c r="D18" s="276"/>
    </row>
    <row r="19" spans="2:4" s="124" customFormat="1" x14ac:dyDescent="0.25">
      <c r="B19" s="131" t="s">
        <v>61</v>
      </c>
      <c r="C19" s="277" t="s">
        <v>229</v>
      </c>
      <c r="D19" s="277"/>
    </row>
    <row r="20" spans="2:4" s="124" customFormat="1" x14ac:dyDescent="0.25">
      <c r="B20" s="131" t="s">
        <v>129</v>
      </c>
      <c r="C20" s="277" t="s">
        <v>230</v>
      </c>
      <c r="D20" s="277"/>
    </row>
    <row r="21" spans="2:4" s="124" customFormat="1" ht="30" x14ac:dyDescent="0.25">
      <c r="B21" s="131" t="s">
        <v>130</v>
      </c>
      <c r="C21" s="277" t="s">
        <v>308</v>
      </c>
      <c r="D21" s="277"/>
    </row>
    <row r="22" spans="2:4" s="124" customFormat="1" x14ac:dyDescent="0.25">
      <c r="B22" s="126"/>
      <c r="C22" s="127"/>
      <c r="D22" s="128"/>
    </row>
    <row r="23" spans="2:4" s="124" customFormat="1" x14ac:dyDescent="0.25">
      <c r="B23" s="195" t="s">
        <v>194</v>
      </c>
      <c r="C23" s="280" t="s">
        <v>141</v>
      </c>
      <c r="D23" s="280"/>
    </row>
    <row r="24" spans="2:4" s="124" customFormat="1" x14ac:dyDescent="0.25">
      <c r="B24" s="195" t="s">
        <v>197</v>
      </c>
      <c r="C24" s="280"/>
      <c r="D24" s="280"/>
    </row>
    <row r="25" spans="2:4" s="124" customFormat="1" x14ac:dyDescent="0.25">
      <c r="B25" s="132" t="s">
        <v>131</v>
      </c>
      <c r="C25" s="278" t="s">
        <v>231</v>
      </c>
      <c r="D25" s="278"/>
    </row>
    <row r="26" spans="2:4" s="124" customFormat="1" ht="36" customHeight="1" x14ac:dyDescent="0.25">
      <c r="B26" s="131" t="s">
        <v>132</v>
      </c>
      <c r="C26" s="281" t="s">
        <v>251</v>
      </c>
      <c r="D26" s="281"/>
    </row>
    <row r="27" spans="2:4" s="124" customFormat="1" x14ac:dyDescent="0.25">
      <c r="B27" s="132" t="s">
        <v>65</v>
      </c>
      <c r="C27" s="278" t="s">
        <v>309</v>
      </c>
      <c r="D27" s="278"/>
    </row>
    <row r="28" spans="2:4" s="124" customFormat="1" x14ac:dyDescent="0.25">
      <c r="B28" s="132" t="s">
        <v>198</v>
      </c>
      <c r="C28" s="278" t="s">
        <v>237</v>
      </c>
      <c r="D28" s="278"/>
    </row>
    <row r="29" spans="2:4" s="124" customFormat="1" x14ac:dyDescent="0.25">
      <c r="B29" s="132" t="s">
        <v>199</v>
      </c>
      <c r="C29" s="276" t="s">
        <v>310</v>
      </c>
      <c r="D29" s="276"/>
    </row>
    <row r="30" spans="2:4" s="124" customFormat="1" x14ac:dyDescent="0.25">
      <c r="B30" s="132" t="s">
        <v>68</v>
      </c>
      <c r="C30" s="281" t="s">
        <v>238</v>
      </c>
      <c r="D30" s="281"/>
    </row>
    <row r="31" spans="2:4" s="124" customFormat="1" x14ac:dyDescent="0.25">
      <c r="B31" s="132" t="s">
        <v>133</v>
      </c>
      <c r="C31" s="278" t="s">
        <v>232</v>
      </c>
      <c r="D31" s="278"/>
    </row>
    <row r="32" spans="2:4" s="124" customFormat="1" x14ac:dyDescent="0.25">
      <c r="B32" s="132" t="s">
        <v>69</v>
      </c>
      <c r="C32" s="278" t="s">
        <v>233</v>
      </c>
      <c r="D32" s="278"/>
    </row>
    <row r="33" spans="2:4" s="124" customFormat="1" x14ac:dyDescent="0.25">
      <c r="B33" s="129"/>
      <c r="C33" s="130"/>
      <c r="D33" s="131"/>
    </row>
    <row r="34" spans="2:4" s="124" customFormat="1" x14ac:dyDescent="0.25">
      <c r="B34" s="195" t="s">
        <v>194</v>
      </c>
      <c r="C34" s="279" t="s">
        <v>141</v>
      </c>
      <c r="D34" s="279"/>
    </row>
    <row r="35" spans="2:4" s="124" customFormat="1" x14ac:dyDescent="0.25">
      <c r="B35" s="195" t="s">
        <v>200</v>
      </c>
      <c r="C35" s="279"/>
      <c r="D35" s="279"/>
    </row>
    <row r="36" spans="2:4" s="124" customFormat="1" ht="52.5" customHeight="1" x14ac:dyDescent="0.25">
      <c r="B36" s="197" t="s">
        <v>93</v>
      </c>
      <c r="C36" s="278" t="s">
        <v>234</v>
      </c>
      <c r="D36" s="278"/>
    </row>
    <row r="37" spans="2:4" s="124" customFormat="1" ht="169.5" customHeight="1" x14ac:dyDescent="0.25">
      <c r="B37" s="197" t="s">
        <v>95</v>
      </c>
      <c r="C37" s="278" t="s">
        <v>235</v>
      </c>
      <c r="D37" s="278"/>
    </row>
    <row r="38" spans="2:4" s="124" customFormat="1" x14ac:dyDescent="0.25">
      <c r="B38" s="132"/>
      <c r="C38" s="131"/>
      <c r="D38" s="131"/>
    </row>
    <row r="39" spans="2:4" s="124" customFormat="1" x14ac:dyDescent="0.25">
      <c r="B39" s="195" t="s">
        <v>194</v>
      </c>
      <c r="C39" s="279" t="s">
        <v>141</v>
      </c>
      <c r="D39" s="279"/>
    </row>
    <row r="40" spans="2:4" s="124" customFormat="1" x14ac:dyDescent="0.25">
      <c r="B40" s="195" t="s">
        <v>201</v>
      </c>
      <c r="C40" s="279"/>
      <c r="D40" s="279"/>
    </row>
    <row r="41" spans="2:4" s="124" customFormat="1" ht="75" customHeight="1" x14ac:dyDescent="0.25">
      <c r="B41" s="126" t="s">
        <v>98</v>
      </c>
      <c r="C41" s="278" t="s">
        <v>311</v>
      </c>
      <c r="D41" s="278"/>
    </row>
    <row r="42" spans="2:4" s="124" customFormat="1" ht="32.25" customHeight="1" x14ac:dyDescent="0.25">
      <c r="B42" s="197" t="s">
        <v>99</v>
      </c>
      <c r="C42" s="278" t="s">
        <v>217</v>
      </c>
      <c r="D42" s="278"/>
    </row>
    <row r="43" spans="2:4" s="124" customFormat="1" x14ac:dyDescent="0.25">
      <c r="B43" s="197" t="s">
        <v>100</v>
      </c>
      <c r="C43" s="278" t="s">
        <v>216</v>
      </c>
      <c r="D43" s="278"/>
    </row>
    <row r="44" spans="2:4" s="124" customFormat="1" x14ac:dyDescent="0.25">
      <c r="B44" s="133"/>
      <c r="C44" s="134"/>
      <c r="D44" s="131"/>
    </row>
    <row r="45" spans="2:4" s="124" customFormat="1" x14ac:dyDescent="0.25">
      <c r="B45" s="195" t="s">
        <v>194</v>
      </c>
      <c r="C45" s="279" t="s">
        <v>141</v>
      </c>
      <c r="D45" s="279"/>
    </row>
    <row r="46" spans="2:4" s="124" customFormat="1" x14ac:dyDescent="0.25">
      <c r="B46" s="195" t="s">
        <v>202</v>
      </c>
      <c r="C46" s="279"/>
      <c r="D46" s="279"/>
    </row>
    <row r="47" spans="2:4" s="124" customFormat="1" x14ac:dyDescent="0.25">
      <c r="B47" s="130" t="s">
        <v>1</v>
      </c>
      <c r="C47" s="282" t="s">
        <v>314</v>
      </c>
      <c r="D47" s="282"/>
    </row>
    <row r="48" spans="2:4" s="124" customFormat="1" x14ac:dyDescent="0.25">
      <c r="B48" s="133" t="s">
        <v>2</v>
      </c>
      <c r="C48" s="282" t="s">
        <v>313</v>
      </c>
      <c r="D48" s="282"/>
    </row>
    <row r="49" spans="2:4" s="124" customFormat="1" ht="15.75" customHeight="1" x14ac:dyDescent="0.25">
      <c r="B49" s="133" t="s">
        <v>3</v>
      </c>
      <c r="C49" s="282" t="s">
        <v>315</v>
      </c>
      <c r="D49" s="282"/>
    </row>
    <row r="50" spans="2:4" s="124" customFormat="1" ht="14.25" customHeight="1" x14ac:dyDescent="0.25">
      <c r="B50" s="133" t="s">
        <v>4</v>
      </c>
      <c r="C50" s="282" t="s">
        <v>312</v>
      </c>
      <c r="D50" s="282"/>
    </row>
    <row r="51" spans="2:4" s="124" customFormat="1" x14ac:dyDescent="0.25">
      <c r="B51" s="133" t="s">
        <v>5</v>
      </c>
      <c r="C51" s="282" t="s">
        <v>316</v>
      </c>
      <c r="D51" s="282"/>
    </row>
    <row r="52" spans="2:4" s="124" customFormat="1" x14ac:dyDescent="0.25">
      <c r="B52" s="133" t="s">
        <v>6</v>
      </c>
      <c r="C52" s="282" t="s">
        <v>317</v>
      </c>
      <c r="D52" s="282"/>
    </row>
    <row r="53" spans="2:4" s="124" customFormat="1" x14ac:dyDescent="0.25">
      <c r="B53" s="133" t="s">
        <v>7</v>
      </c>
      <c r="C53" s="282" t="s">
        <v>318</v>
      </c>
      <c r="D53" s="282"/>
    </row>
    <row r="54" spans="2:4" s="124" customFormat="1" x14ac:dyDescent="0.25">
      <c r="B54" s="133" t="s">
        <v>52</v>
      </c>
      <c r="C54" s="282" t="s">
        <v>319</v>
      </c>
      <c r="D54" s="282"/>
    </row>
    <row r="55" spans="2:4" s="124" customFormat="1" x14ac:dyDescent="0.25">
      <c r="B55" s="133" t="s">
        <v>8</v>
      </c>
      <c r="C55" s="282" t="s">
        <v>320</v>
      </c>
      <c r="D55" s="282"/>
    </row>
    <row r="56" spans="2:4" s="124" customFormat="1" x14ac:dyDescent="0.25">
      <c r="B56" s="124" t="s">
        <v>9</v>
      </c>
      <c r="C56" s="282" t="s">
        <v>321</v>
      </c>
      <c r="D56" s="282"/>
    </row>
    <row r="57" spans="2:4" s="124" customFormat="1" x14ac:dyDescent="0.25"/>
    <row r="58" spans="2:4" s="124" customFormat="1" x14ac:dyDescent="0.25">
      <c r="B58" s="195" t="s">
        <v>194</v>
      </c>
      <c r="C58" s="135" t="s">
        <v>141</v>
      </c>
      <c r="D58" s="198"/>
    </row>
    <row r="59" spans="2:4" s="124" customFormat="1" x14ac:dyDescent="0.25">
      <c r="B59" s="195" t="s">
        <v>203</v>
      </c>
      <c r="C59" s="135"/>
      <c r="D59" s="198"/>
    </row>
    <row r="60" spans="2:4" s="124" customFormat="1" ht="53.25" customHeight="1" x14ac:dyDescent="0.25">
      <c r="B60" s="197" t="s">
        <v>36</v>
      </c>
      <c r="C60" s="282" t="s">
        <v>323</v>
      </c>
      <c r="D60" s="282"/>
    </row>
    <row r="61" spans="2:4" s="124" customFormat="1" ht="64.5" customHeight="1" x14ac:dyDescent="0.25">
      <c r="B61" s="197" t="s">
        <v>37</v>
      </c>
      <c r="C61" s="282" t="s">
        <v>324</v>
      </c>
      <c r="D61" s="282"/>
    </row>
    <row r="62" spans="2:4" s="124" customFormat="1" ht="101.25" customHeight="1" x14ac:dyDescent="0.25">
      <c r="B62" s="197" t="s">
        <v>236</v>
      </c>
      <c r="C62" s="282" t="s">
        <v>325</v>
      </c>
      <c r="D62" s="282"/>
    </row>
    <row r="63" spans="2:4" s="124" customFormat="1" ht="49.5" customHeight="1" x14ac:dyDescent="0.25">
      <c r="B63" s="197" t="s">
        <v>38</v>
      </c>
      <c r="C63" s="282" t="s">
        <v>326</v>
      </c>
      <c r="D63" s="282"/>
    </row>
    <row r="64" spans="2:4" s="124" customFormat="1" ht="15" customHeight="1" x14ac:dyDescent="0.25">
      <c r="B64" s="197" t="s">
        <v>39</v>
      </c>
      <c r="C64" s="282" t="s">
        <v>218</v>
      </c>
      <c r="D64" s="282"/>
    </row>
    <row r="65" spans="1:4" s="124" customFormat="1" x14ac:dyDescent="0.25">
      <c r="B65" s="197" t="s">
        <v>40</v>
      </c>
      <c r="C65" s="282" t="s">
        <v>219</v>
      </c>
      <c r="D65" s="282"/>
    </row>
    <row r="66" spans="1:4" s="124" customFormat="1" x14ac:dyDescent="0.25">
      <c r="B66" s="197" t="s">
        <v>9</v>
      </c>
      <c r="C66" s="282" t="s">
        <v>215</v>
      </c>
      <c r="D66" s="282"/>
    </row>
    <row r="67" spans="1:4" s="124" customFormat="1" x14ac:dyDescent="0.25"/>
    <row r="68" spans="1:4" s="124" customFormat="1" x14ac:dyDescent="0.25">
      <c r="B68" s="195" t="s">
        <v>194</v>
      </c>
      <c r="C68" s="279" t="s">
        <v>141</v>
      </c>
      <c r="D68" s="279"/>
    </row>
    <row r="69" spans="1:4" s="124" customFormat="1" x14ac:dyDescent="0.25">
      <c r="B69" s="195" t="s">
        <v>204</v>
      </c>
      <c r="C69" s="279"/>
      <c r="D69" s="279"/>
    </row>
    <row r="70" spans="1:4" s="124" customFormat="1" x14ac:dyDescent="0.25">
      <c r="B70" s="133" t="s">
        <v>205</v>
      </c>
      <c r="C70" s="282" t="s">
        <v>242</v>
      </c>
      <c r="D70" s="282"/>
    </row>
    <row r="71" spans="1:4" s="124" customFormat="1" x14ac:dyDescent="0.25">
      <c r="B71" s="133"/>
      <c r="C71" s="131"/>
      <c r="D71" s="131"/>
    </row>
    <row r="72" spans="1:4" s="124" customFormat="1" x14ac:dyDescent="0.25">
      <c r="B72" s="136"/>
      <c r="C72" s="137"/>
      <c r="D72" s="137"/>
    </row>
    <row r="73" spans="1:4" s="124" customFormat="1" x14ac:dyDescent="0.25">
      <c r="B73" s="136"/>
      <c r="C73" s="137"/>
      <c r="D73" s="138" t="s">
        <v>162</v>
      </c>
    </row>
    <row r="74" spans="1:4" s="124" customFormat="1" x14ac:dyDescent="0.25">
      <c r="B74" s="133"/>
      <c r="C74" s="137"/>
      <c r="D74" s="137"/>
    </row>
    <row r="75" spans="1:4" x14ac:dyDescent="0.25">
      <c r="A75" s="41"/>
      <c r="B75" s="6"/>
      <c r="C75" s="6"/>
      <c r="D75" s="6"/>
    </row>
    <row r="76" spans="1:4" x14ac:dyDescent="0.25">
      <c r="A76" s="41"/>
      <c r="B76" s="41"/>
      <c r="C76" s="41"/>
      <c r="D76" s="41"/>
    </row>
  </sheetData>
  <mergeCells count="51">
    <mergeCell ref="C66:D66"/>
    <mergeCell ref="C68:D69"/>
    <mergeCell ref="C70:D70"/>
    <mergeCell ref="C61:D61"/>
    <mergeCell ref="C62:D62"/>
    <mergeCell ref="C63:D63"/>
    <mergeCell ref="C64:D64"/>
    <mergeCell ref="C65:D65"/>
    <mergeCell ref="C60:D60"/>
    <mergeCell ref="C43:D43"/>
    <mergeCell ref="C45:D46"/>
    <mergeCell ref="C48:D48"/>
    <mergeCell ref="C49:D49"/>
    <mergeCell ref="C50:D50"/>
    <mergeCell ref="C51:D51"/>
    <mergeCell ref="C52:D52"/>
    <mergeCell ref="C53:D53"/>
    <mergeCell ref="C54:D54"/>
    <mergeCell ref="C55:D55"/>
    <mergeCell ref="C56:D56"/>
    <mergeCell ref="C47:D47"/>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12:D12"/>
    <mergeCell ref="C6:D7"/>
    <mergeCell ref="C8:D8"/>
    <mergeCell ref="C9:D9"/>
    <mergeCell ref="C10:D10"/>
    <mergeCell ref="C11:D11"/>
    <mergeCell ref="C18:D18"/>
    <mergeCell ref="C19:D19"/>
    <mergeCell ref="C20:D20"/>
    <mergeCell ref="C13:D13"/>
    <mergeCell ref="C14:D14"/>
    <mergeCell ref="C15:D15"/>
    <mergeCell ref="C16:D16"/>
    <mergeCell ref="C17:D17"/>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85" zoomScaleNormal="85" workbookViewId="0">
      <selection activeCell="D7" sqref="D7"/>
    </sheetView>
  </sheetViews>
  <sheetFormatPr defaultColWidth="15.85546875" defaultRowHeight="15.75" x14ac:dyDescent="0.25"/>
  <cols>
    <col min="1" max="1" width="3.42578125" style="3" customWidth="1"/>
    <col min="2" max="2" width="33.7109375" style="114" bestFit="1" customWidth="1"/>
    <col min="3" max="3" width="1.5703125" style="115" customWidth="1"/>
    <col min="4" max="4" width="71" style="114" customWidth="1"/>
    <col min="5" max="6" width="23.5703125" style="114" customWidth="1"/>
    <col min="7" max="7" width="1.85546875" style="114" customWidth="1"/>
    <col min="8" max="8" width="15.85546875" style="114"/>
    <col min="9" max="9" width="6.140625" style="114" customWidth="1"/>
    <col min="10" max="16384" width="15.85546875" style="114"/>
  </cols>
  <sheetData>
    <row r="1" spans="2:6" s="3" customFormat="1" ht="12" customHeight="1" x14ac:dyDescent="0.25">
      <c r="C1" s="111"/>
    </row>
    <row r="2" spans="2:6" s="3" customFormat="1" ht="12" customHeight="1" x14ac:dyDescent="0.25">
      <c r="C2" s="111"/>
    </row>
    <row r="3" spans="2:6" s="3" customFormat="1" ht="12" customHeight="1" x14ac:dyDescent="0.25">
      <c r="C3" s="111"/>
    </row>
    <row r="4" spans="2:6" s="3" customFormat="1" ht="15.75" customHeight="1" x14ac:dyDescent="0.25">
      <c r="C4" s="111"/>
    </row>
    <row r="5" spans="2:6" s="3" customFormat="1" ht="24" customHeight="1" x14ac:dyDescent="0.4">
      <c r="B5" s="249" t="s">
        <v>176</v>
      </c>
      <c r="C5" s="249"/>
      <c r="D5" s="249"/>
    </row>
    <row r="6" spans="2:6" s="3" customFormat="1" ht="6" customHeight="1" x14ac:dyDescent="0.25">
      <c r="C6" s="111"/>
    </row>
    <row r="7" spans="2:6" s="3" customFormat="1" ht="15.75" customHeight="1" x14ac:dyDescent="0.25">
      <c r="B7" s="112" t="s">
        <v>174</v>
      </c>
      <c r="C7" s="113"/>
      <c r="D7" s="232">
        <v>42277</v>
      </c>
    </row>
    <row r="8" spans="2:6" ht="11.25" customHeight="1" x14ac:dyDescent="0.25"/>
    <row r="10" spans="2:6" x14ac:dyDescent="0.25">
      <c r="B10" s="139" t="s">
        <v>373</v>
      </c>
      <c r="C10" s="116"/>
      <c r="D10" s="117"/>
      <c r="E10" s="117"/>
      <c r="F10" s="117"/>
    </row>
    <row r="11" spans="2:6" x14ac:dyDescent="0.25">
      <c r="B11" s="119" t="s">
        <v>177</v>
      </c>
      <c r="C11" s="119"/>
      <c r="D11" s="119"/>
      <c r="E11" s="117"/>
      <c r="F11" s="117"/>
    </row>
    <row r="12" spans="2:6" x14ac:dyDescent="0.25">
      <c r="B12" s="118" t="s">
        <v>175</v>
      </c>
      <c r="C12" s="116"/>
      <c r="D12" s="121" t="s">
        <v>177</v>
      </c>
      <c r="E12" s="117"/>
      <c r="F12" s="117"/>
    </row>
    <row r="13" spans="2:6" x14ac:dyDescent="0.25">
      <c r="B13" s="118"/>
      <c r="C13" s="116"/>
      <c r="D13" s="117"/>
      <c r="E13" s="117"/>
      <c r="F13" s="117"/>
    </row>
    <row r="14" spans="2:6" x14ac:dyDescent="0.25">
      <c r="B14" s="119" t="s">
        <v>179</v>
      </c>
      <c r="C14" s="119"/>
      <c r="D14" s="117"/>
      <c r="E14" s="117"/>
      <c r="F14" s="117"/>
    </row>
    <row r="15" spans="2:6" x14ac:dyDescent="0.25">
      <c r="B15" s="118" t="s">
        <v>178</v>
      </c>
      <c r="C15" s="116"/>
      <c r="D15" s="121" t="s">
        <v>182</v>
      </c>
      <c r="E15" s="117"/>
      <c r="F15" s="117"/>
    </row>
    <row r="16" spans="2:6" x14ac:dyDescent="0.25">
      <c r="B16" s="118" t="s">
        <v>180</v>
      </c>
      <c r="C16" s="116"/>
      <c r="D16" s="121" t="s">
        <v>181</v>
      </c>
      <c r="E16" s="117"/>
      <c r="F16" s="117"/>
    </row>
    <row r="17" spans="2:6" x14ac:dyDescent="0.25">
      <c r="B17" s="118" t="s">
        <v>370</v>
      </c>
      <c r="C17" s="116"/>
      <c r="D17" s="121" t="s">
        <v>371</v>
      </c>
      <c r="E17" s="117"/>
      <c r="F17" s="117"/>
    </row>
    <row r="18" spans="2:6" x14ac:dyDescent="0.25">
      <c r="B18" s="118" t="s">
        <v>369</v>
      </c>
      <c r="C18" s="116"/>
      <c r="D18" s="121" t="s">
        <v>372</v>
      </c>
      <c r="E18" s="117"/>
      <c r="F18" s="117"/>
    </row>
    <row r="19" spans="2:6" x14ac:dyDescent="0.25">
      <c r="B19" s="118" t="s">
        <v>183</v>
      </c>
      <c r="C19" s="116"/>
      <c r="D19" s="121" t="s">
        <v>185</v>
      </c>
      <c r="E19" s="117"/>
      <c r="F19" s="117"/>
    </row>
    <row r="20" spans="2:6" x14ac:dyDescent="0.25">
      <c r="B20" s="118" t="s">
        <v>184</v>
      </c>
      <c r="C20" s="116"/>
      <c r="D20" s="121" t="s">
        <v>186</v>
      </c>
      <c r="E20" s="117"/>
      <c r="F20" s="117"/>
    </row>
    <row r="21" spans="2:6" x14ac:dyDescent="0.25">
      <c r="B21" s="118"/>
      <c r="C21" s="116"/>
      <c r="D21" s="117"/>
      <c r="E21" s="117"/>
      <c r="F21" s="117"/>
    </row>
    <row r="22" spans="2:6" x14ac:dyDescent="0.25">
      <c r="B22" s="118" t="s">
        <v>332</v>
      </c>
      <c r="C22" s="116"/>
      <c r="D22" s="121" t="s">
        <v>0</v>
      </c>
      <c r="E22" s="117"/>
      <c r="F22" s="117"/>
    </row>
    <row r="23" spans="2:6" x14ac:dyDescent="0.25">
      <c r="B23" s="118" t="s">
        <v>333</v>
      </c>
      <c r="C23" s="116"/>
      <c r="D23" s="121" t="s">
        <v>113</v>
      </c>
      <c r="E23" s="117"/>
      <c r="F23" s="117"/>
    </row>
    <row r="24" spans="2:6" x14ac:dyDescent="0.25">
      <c r="B24" s="118" t="s">
        <v>334</v>
      </c>
      <c r="C24" s="116"/>
      <c r="D24" s="121" t="s">
        <v>114</v>
      </c>
      <c r="E24" s="117"/>
      <c r="F24" s="117"/>
    </row>
    <row r="25" spans="2:6" x14ac:dyDescent="0.25">
      <c r="B25" s="118" t="s">
        <v>335</v>
      </c>
      <c r="C25" s="116"/>
      <c r="D25" s="121" t="s">
        <v>115</v>
      </c>
      <c r="E25" s="117"/>
      <c r="F25" s="117"/>
    </row>
    <row r="26" spans="2:6" x14ac:dyDescent="0.25">
      <c r="B26" s="118" t="s">
        <v>336</v>
      </c>
      <c r="C26" s="116"/>
      <c r="D26" s="121" t="s">
        <v>187</v>
      </c>
      <c r="E26" s="117"/>
      <c r="F26" s="117"/>
    </row>
    <row r="27" spans="2:6" x14ac:dyDescent="0.25">
      <c r="B27" s="118" t="s">
        <v>337</v>
      </c>
      <c r="C27" s="116"/>
      <c r="D27" s="121" t="s">
        <v>172</v>
      </c>
      <c r="E27" s="117"/>
      <c r="F27" s="117"/>
    </row>
    <row r="28" spans="2:6" x14ac:dyDescent="0.25">
      <c r="B28" s="118" t="s">
        <v>338</v>
      </c>
      <c r="C28" s="116"/>
      <c r="D28" s="121" t="s">
        <v>188</v>
      </c>
      <c r="E28" s="117"/>
      <c r="F28" s="117"/>
    </row>
    <row r="29" spans="2:6" x14ac:dyDescent="0.25">
      <c r="B29" s="118" t="s">
        <v>339</v>
      </c>
      <c r="C29" s="116"/>
      <c r="D29" s="121" t="s">
        <v>116</v>
      </c>
      <c r="E29" s="117"/>
      <c r="F29" s="117"/>
    </row>
    <row r="30" spans="2:6" x14ac:dyDescent="0.25">
      <c r="B30" s="118" t="s">
        <v>340</v>
      </c>
      <c r="C30" s="116"/>
      <c r="D30" s="121" t="s">
        <v>117</v>
      </c>
      <c r="E30" s="117"/>
      <c r="F30" s="117"/>
    </row>
    <row r="31" spans="2:6" x14ac:dyDescent="0.25">
      <c r="B31" s="118" t="s">
        <v>341</v>
      </c>
      <c r="C31" s="116"/>
      <c r="D31" s="121" t="s">
        <v>118</v>
      </c>
      <c r="E31" s="117"/>
      <c r="F31" s="117"/>
    </row>
    <row r="32" spans="2:6" x14ac:dyDescent="0.25">
      <c r="B32" s="118" t="s">
        <v>342</v>
      </c>
      <c r="C32" s="116"/>
      <c r="D32" s="121" t="s">
        <v>119</v>
      </c>
      <c r="E32" s="117"/>
      <c r="F32" s="117"/>
    </row>
    <row r="33" spans="2:6" x14ac:dyDescent="0.25">
      <c r="B33" s="118" t="s">
        <v>343</v>
      </c>
      <c r="C33" s="116"/>
      <c r="D33" s="121" t="s">
        <v>189</v>
      </c>
      <c r="E33" s="117"/>
      <c r="F33" s="117"/>
    </row>
    <row r="34" spans="2:6" x14ac:dyDescent="0.25">
      <c r="B34" s="118" t="s">
        <v>344</v>
      </c>
      <c r="C34" s="116"/>
      <c r="D34" s="121" t="s">
        <v>121</v>
      </c>
      <c r="E34" s="117"/>
      <c r="F34" s="117"/>
    </row>
    <row r="35" spans="2:6" x14ac:dyDescent="0.25">
      <c r="B35" s="118" t="s">
        <v>345</v>
      </c>
      <c r="C35" s="116"/>
      <c r="D35" s="121" t="s">
        <v>190</v>
      </c>
      <c r="E35" s="117"/>
      <c r="F35" s="117"/>
    </row>
    <row r="36" spans="2:6" x14ac:dyDescent="0.25">
      <c r="B36" s="118" t="s">
        <v>346</v>
      </c>
      <c r="C36" s="116"/>
      <c r="D36" s="121" t="s">
        <v>191</v>
      </c>
      <c r="E36" s="117"/>
      <c r="F36" s="117"/>
    </row>
    <row r="37" spans="2:6" x14ac:dyDescent="0.25">
      <c r="B37" s="118" t="s">
        <v>347</v>
      </c>
      <c r="C37" s="116"/>
      <c r="D37" s="121" t="s">
        <v>173</v>
      </c>
      <c r="E37" s="117"/>
      <c r="F37" s="117"/>
    </row>
    <row r="38" spans="2:6" x14ac:dyDescent="0.25">
      <c r="B38" s="118" t="s">
        <v>348</v>
      </c>
      <c r="C38" s="116"/>
      <c r="D38" s="121" t="s">
        <v>170</v>
      </c>
      <c r="E38" s="117"/>
      <c r="F38" s="117"/>
    </row>
    <row r="39" spans="2:6" x14ac:dyDescent="0.25">
      <c r="B39" s="118" t="s">
        <v>349</v>
      </c>
      <c r="C39" s="116"/>
      <c r="D39" s="121" t="s">
        <v>171</v>
      </c>
      <c r="E39" s="117"/>
      <c r="F39" s="117"/>
    </row>
    <row r="40" spans="2:6" x14ac:dyDescent="0.25">
      <c r="E40" s="115"/>
    </row>
    <row r="41" spans="2:6" x14ac:dyDescent="0.25">
      <c r="E41" s="115"/>
    </row>
    <row r="42" spans="2:6" x14ac:dyDescent="0.25">
      <c r="B42" s="139" t="s">
        <v>192</v>
      </c>
      <c r="C42" s="116"/>
      <c r="D42" s="117"/>
      <c r="E42" s="115"/>
    </row>
    <row r="43" spans="2:6" x14ac:dyDescent="0.25">
      <c r="B43" s="118" t="s">
        <v>207</v>
      </c>
      <c r="C43" s="116"/>
      <c r="D43" s="121" t="s">
        <v>140</v>
      </c>
      <c r="E43" s="115"/>
    </row>
    <row r="44" spans="2:6" x14ac:dyDescent="0.25">
      <c r="B44" s="118" t="s">
        <v>206</v>
      </c>
      <c r="C44" s="116"/>
      <c r="D44" s="121" t="s">
        <v>194</v>
      </c>
    </row>
    <row r="45" spans="2:6" x14ac:dyDescent="0.25">
      <c r="B45" s="117"/>
      <c r="C45" s="116"/>
      <c r="D45" s="117"/>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headerFooter>
    <oddFooter>&amp;RBRFkredit Cover pool report,  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I46"/>
  <sheetViews>
    <sheetView zoomScale="85" zoomScaleNormal="85" workbookViewId="0">
      <selection activeCell="C42" sqref="C42:F42"/>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248</v>
      </c>
      <c r="C4" s="250"/>
      <c r="D4" s="250"/>
    </row>
    <row r="5" spans="2:6" ht="15.75" x14ac:dyDescent="0.25">
      <c r="B5" s="39"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234" t="s">
        <v>447</v>
      </c>
      <c r="C9" s="58" t="s">
        <v>419</v>
      </c>
      <c r="D9" s="58" t="s">
        <v>420</v>
      </c>
      <c r="E9" s="58" t="s">
        <v>376</v>
      </c>
      <c r="F9" s="58" t="s">
        <v>377</v>
      </c>
    </row>
    <row r="10" spans="2:6" x14ac:dyDescent="0.25">
      <c r="B10" s="9" t="s">
        <v>54</v>
      </c>
      <c r="C10" s="73">
        <v>146.30000000000001</v>
      </c>
      <c r="D10" s="73">
        <v>144.19999999999999</v>
      </c>
      <c r="E10" s="73">
        <v>149.4</v>
      </c>
      <c r="F10" s="73">
        <v>157.6</v>
      </c>
    </row>
    <row r="11" spans="2:6" x14ac:dyDescent="0.25">
      <c r="B11" s="9" t="s">
        <v>450</v>
      </c>
      <c r="C11" s="73">
        <v>132.19999999999999</v>
      </c>
      <c r="D11" s="73">
        <v>132.6</v>
      </c>
      <c r="E11" s="73">
        <v>133.5</v>
      </c>
      <c r="F11" s="73">
        <v>133.19999999999999</v>
      </c>
    </row>
    <row r="12" spans="2:6" x14ac:dyDescent="0.25">
      <c r="B12" s="12" t="s">
        <v>55</v>
      </c>
      <c r="C12" s="74">
        <v>132.19999999999999</v>
      </c>
      <c r="D12" s="74">
        <v>132.6</v>
      </c>
      <c r="E12" s="74">
        <v>133.5</v>
      </c>
      <c r="F12" s="74">
        <v>133.19999999999999</v>
      </c>
    </row>
    <row r="13" spans="2:6" x14ac:dyDescent="0.25">
      <c r="B13" s="13" t="s">
        <v>56</v>
      </c>
      <c r="C13" s="75">
        <v>0.127</v>
      </c>
      <c r="D13" s="75">
        <v>0.124</v>
      </c>
      <c r="E13" s="75">
        <v>0.126</v>
      </c>
      <c r="F13" s="75">
        <v>0.123</v>
      </c>
    </row>
    <row r="14" spans="2:6" x14ac:dyDescent="0.25">
      <c r="B14" s="9" t="s">
        <v>446</v>
      </c>
      <c r="C14" s="76">
        <v>0.127</v>
      </c>
      <c r="D14" s="76">
        <v>0.124</v>
      </c>
      <c r="E14" s="76">
        <v>0.126</v>
      </c>
      <c r="F14" s="76">
        <v>0.123</v>
      </c>
    </row>
    <row r="15" spans="2:6" x14ac:dyDescent="0.25">
      <c r="B15" s="9" t="s">
        <v>449</v>
      </c>
      <c r="C15" s="73">
        <v>131.4</v>
      </c>
      <c r="D15" s="73">
        <v>126.9</v>
      </c>
      <c r="E15" s="73">
        <v>132.6</v>
      </c>
      <c r="F15" s="73">
        <v>138.5</v>
      </c>
    </row>
    <row r="16" spans="2:6" x14ac:dyDescent="0.25">
      <c r="B16" s="9" t="s">
        <v>58</v>
      </c>
      <c r="C16" s="73">
        <v>0</v>
      </c>
      <c r="D16" s="73">
        <v>0</v>
      </c>
      <c r="E16" s="73">
        <v>0</v>
      </c>
      <c r="F16" s="73">
        <v>0</v>
      </c>
    </row>
    <row r="17" spans="2:6" x14ac:dyDescent="0.25">
      <c r="B17" s="146" t="s">
        <v>283</v>
      </c>
      <c r="C17" s="73">
        <v>6</v>
      </c>
      <c r="D17" s="73">
        <v>6</v>
      </c>
      <c r="E17" s="73">
        <v>6</v>
      </c>
      <c r="F17" s="73">
        <v>6</v>
      </c>
    </row>
    <row r="18" spans="2:6" x14ac:dyDescent="0.25">
      <c r="B18" s="13" t="s">
        <v>124</v>
      </c>
      <c r="C18" s="237">
        <v>18.2</v>
      </c>
      <c r="D18" s="237">
        <v>16.8</v>
      </c>
      <c r="E18" s="237">
        <v>17.3</v>
      </c>
      <c r="F18" s="237">
        <v>18.2</v>
      </c>
    </row>
    <row r="19" spans="2:6" x14ac:dyDescent="0.25">
      <c r="B19" s="10" t="s">
        <v>125</v>
      </c>
      <c r="C19" s="236">
        <v>-6.0000000000000001E-3</v>
      </c>
      <c r="D19" s="236">
        <v>-0.01</v>
      </c>
      <c r="E19" s="236">
        <v>-3.9E-2</v>
      </c>
      <c r="F19" s="236">
        <v>-0.1244</v>
      </c>
    </row>
    <row r="20" spans="2:6" ht="31.5" customHeight="1" x14ac:dyDescent="0.25">
      <c r="B20" s="11" t="s">
        <v>448</v>
      </c>
      <c r="C20" s="238">
        <v>3.4599999999999999E-2</v>
      </c>
      <c r="D20" s="238">
        <v>2.3699999999999999E-2</v>
      </c>
      <c r="E20" s="238">
        <v>2.7799999999999998E-2</v>
      </c>
      <c r="F20" s="238">
        <v>3.0800000000000001E-2</v>
      </c>
    </row>
    <row r="21" spans="2:6" s="6" customFormat="1" ht="9.75" customHeight="1" x14ac:dyDescent="0.25">
      <c r="B21" s="4"/>
      <c r="C21" s="5"/>
      <c r="D21" s="5"/>
      <c r="E21" s="5"/>
      <c r="F21" s="5"/>
    </row>
    <row r="22" spans="2:6" s="6" customFormat="1" ht="15.75" x14ac:dyDescent="0.25">
      <c r="B22" s="72"/>
      <c r="C22" s="5"/>
      <c r="D22" s="5"/>
      <c r="E22" s="5"/>
      <c r="F22" s="5"/>
    </row>
    <row r="23" spans="2:6" x14ac:dyDescent="0.25">
      <c r="B23" s="16" t="s">
        <v>59</v>
      </c>
      <c r="C23" s="2"/>
      <c r="D23" s="2"/>
      <c r="E23" s="2"/>
      <c r="F23" s="2"/>
    </row>
    <row r="24" spans="2:6" x14ac:dyDescent="0.25">
      <c r="B24" s="14" t="s">
        <v>127</v>
      </c>
      <c r="C24" s="82">
        <f>SUM(C28:C30)</f>
        <v>133.12806664999999</v>
      </c>
      <c r="D24" s="82">
        <f>SUM(D28:D30)</f>
        <v>133.24637392819</v>
      </c>
      <c r="E24" s="82">
        <v>133.67366111413</v>
      </c>
      <c r="F24" s="82">
        <v>133.58605950455001</v>
      </c>
    </row>
    <row r="25" spans="2:6" x14ac:dyDescent="0.25">
      <c r="B25" s="235" t="s">
        <v>60</v>
      </c>
      <c r="C25" s="2"/>
      <c r="D25" s="2"/>
      <c r="E25" s="2"/>
      <c r="F25" s="2"/>
    </row>
    <row r="26" spans="2:6" ht="3" customHeight="1" x14ac:dyDescent="0.25">
      <c r="B26" s="233"/>
      <c r="C26" s="2"/>
      <c r="D26" s="2"/>
      <c r="E26" s="2"/>
      <c r="F26" s="2"/>
    </row>
    <row r="27" spans="2:6" x14ac:dyDescent="0.25">
      <c r="B27" s="12" t="s">
        <v>61</v>
      </c>
      <c r="C27" s="11"/>
      <c r="D27" s="11"/>
      <c r="E27" s="11"/>
      <c r="F27" s="11"/>
    </row>
    <row r="28" spans="2:6" x14ac:dyDescent="0.25">
      <c r="B28" s="15" t="s">
        <v>103</v>
      </c>
      <c r="C28" s="17">
        <v>6.8084788950000003E-2</v>
      </c>
      <c r="D28" s="17">
        <v>7.1628483960000003E-2</v>
      </c>
      <c r="E28" s="17">
        <v>8.7658565219999998E-2</v>
      </c>
      <c r="F28" s="17">
        <v>9.4401594739999997E-2</v>
      </c>
    </row>
    <row r="29" spans="2:6" x14ac:dyDescent="0.25">
      <c r="B29" s="15" t="s">
        <v>104</v>
      </c>
      <c r="C29" s="17">
        <v>0.30294015989</v>
      </c>
      <c r="D29" s="17">
        <v>0.30208387178000001</v>
      </c>
      <c r="E29" s="17">
        <v>0.38962243816999997</v>
      </c>
      <c r="F29" s="17">
        <v>0.37941183825000002</v>
      </c>
    </row>
    <row r="30" spans="2:6" x14ac:dyDescent="0.25">
      <c r="B30" s="15" t="s">
        <v>105</v>
      </c>
      <c r="C30" s="17">
        <v>132.75704170116001</v>
      </c>
      <c r="D30" s="17">
        <v>132.87266157245</v>
      </c>
      <c r="E30" s="17">
        <v>133.19638011073999</v>
      </c>
      <c r="F30" s="17">
        <v>133.11224607156001</v>
      </c>
    </row>
    <row r="31" spans="2:6" x14ac:dyDescent="0.25">
      <c r="B31" s="12" t="s">
        <v>62</v>
      </c>
      <c r="C31" s="18"/>
      <c r="D31" s="18"/>
      <c r="E31" s="18"/>
      <c r="F31" s="18"/>
    </row>
    <row r="32" spans="2:6" x14ac:dyDescent="0.25">
      <c r="B32" s="15" t="s">
        <v>106</v>
      </c>
      <c r="C32" s="17">
        <v>114.48774000685999</v>
      </c>
      <c r="D32" s="17">
        <v>114.20596772115999</v>
      </c>
      <c r="E32" s="17">
        <v>114.21807333123</v>
      </c>
      <c r="F32" s="17">
        <v>111.7933805</v>
      </c>
    </row>
    <row r="33" spans="2:9" x14ac:dyDescent="0.25">
      <c r="B33" s="15" t="s">
        <v>107</v>
      </c>
      <c r="C33" s="17">
        <v>18.64032664314</v>
      </c>
      <c r="D33" s="17">
        <v>19.040406207029999</v>
      </c>
      <c r="E33" s="17">
        <v>19.4555877829</v>
      </c>
      <c r="F33" s="17">
        <v>21.792678970000001</v>
      </c>
    </row>
    <row r="34" spans="2:9" x14ac:dyDescent="0.25">
      <c r="B34" s="15" t="s">
        <v>108</v>
      </c>
      <c r="C34" s="19">
        <v>0</v>
      </c>
      <c r="D34" s="19">
        <v>0</v>
      </c>
      <c r="E34" s="19">
        <v>0</v>
      </c>
      <c r="F34" s="19">
        <v>0</v>
      </c>
    </row>
    <row r="35" spans="2:9" x14ac:dyDescent="0.25">
      <c r="B35" s="15" t="s">
        <v>109</v>
      </c>
      <c r="C35" s="19">
        <v>0</v>
      </c>
      <c r="D35" s="19">
        <v>0</v>
      </c>
      <c r="E35" s="19">
        <v>0</v>
      </c>
      <c r="F35" s="19">
        <v>0</v>
      </c>
    </row>
    <row r="36" spans="2:9" x14ac:dyDescent="0.25">
      <c r="B36" s="12" t="s">
        <v>354</v>
      </c>
      <c r="C36" s="18"/>
      <c r="D36" s="18"/>
      <c r="E36" s="18"/>
      <c r="F36" s="18"/>
    </row>
    <row r="37" spans="2:9" ht="30" x14ac:dyDescent="0.25">
      <c r="B37" s="15" t="s">
        <v>128</v>
      </c>
      <c r="C37" s="17">
        <v>23.797624205870001</v>
      </c>
      <c r="D37" s="17">
        <v>23.65688024948</v>
      </c>
      <c r="E37" s="17">
        <v>23.617383503380001</v>
      </c>
      <c r="F37" s="17">
        <v>23.694847581440001</v>
      </c>
    </row>
    <row r="38" spans="2:9" ht="30" x14ac:dyDescent="0.25">
      <c r="B38" s="15" t="s">
        <v>110</v>
      </c>
      <c r="C38" s="17">
        <v>108.72069117133999</v>
      </c>
      <c r="D38" s="17">
        <v>108.98251648976</v>
      </c>
      <c r="E38" s="17">
        <v>109.44673839793001</v>
      </c>
      <c r="F38" s="17">
        <v>109.25891972757999</v>
      </c>
      <c r="I38" s="212"/>
    </row>
    <row r="39" spans="2:9" x14ac:dyDescent="0.25">
      <c r="B39" s="15" t="s">
        <v>111</v>
      </c>
      <c r="C39" s="17">
        <v>0.60975127278999997</v>
      </c>
      <c r="D39" s="17">
        <v>0.60697718894999997</v>
      </c>
      <c r="E39" s="17">
        <v>0.60953921282000001</v>
      </c>
      <c r="F39" s="17">
        <v>0.63229219553000005</v>
      </c>
    </row>
    <row r="40" spans="2:9" x14ac:dyDescent="0.25">
      <c r="B40" s="12" t="s">
        <v>355</v>
      </c>
      <c r="C40" s="147">
        <f>SUM(C37:C39)</f>
        <v>133.12806664999999</v>
      </c>
      <c r="D40" s="147">
        <f>SUM(D37:D39)</f>
        <v>133.24637392819</v>
      </c>
      <c r="E40" s="147">
        <v>133.67366111413003</v>
      </c>
      <c r="F40" s="147">
        <v>133.58605950455001</v>
      </c>
    </row>
    <row r="41" spans="2:9" x14ac:dyDescent="0.25">
      <c r="B41" s="9" t="s">
        <v>129</v>
      </c>
      <c r="C41" s="148">
        <v>3.7689983090100001</v>
      </c>
      <c r="D41" s="148">
        <v>2.7198312861599998</v>
      </c>
      <c r="E41" s="148">
        <v>2.2558094230100001</v>
      </c>
      <c r="F41" s="148">
        <v>1.7489464671799999</v>
      </c>
    </row>
    <row r="42" spans="2:9" ht="30" x14ac:dyDescent="0.25">
      <c r="B42" s="11" t="s">
        <v>451</v>
      </c>
      <c r="C42" s="239">
        <v>0.56599999999999995</v>
      </c>
      <c r="D42" s="239">
        <v>0.57699999999999996</v>
      </c>
      <c r="E42" s="239">
        <v>0.57099999999999995</v>
      </c>
      <c r="F42" s="239">
        <v>0.53100000000000003</v>
      </c>
    </row>
    <row r="46" spans="2:9" x14ac:dyDescent="0.25">
      <c r="F46" s="120" t="s">
        <v>247</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L134"/>
  <sheetViews>
    <sheetView topLeftCell="A40" zoomScale="85" zoomScaleNormal="85" workbookViewId="0">
      <selection activeCell="X20" sqref="X20"/>
    </sheetView>
  </sheetViews>
  <sheetFormatPr defaultRowHeight="15" x14ac:dyDescent="0.25"/>
  <cols>
    <col min="1" max="1" width="3.28515625" style="3" customWidth="1"/>
    <col min="2" max="2" width="57.140625" style="3" customWidth="1"/>
    <col min="3" max="3" width="15.85546875" style="3" customWidth="1"/>
    <col min="4" max="8" width="10.7109375" style="3" customWidth="1"/>
    <col min="9" max="9" width="10.85546875" style="3" customWidth="1"/>
    <col min="10" max="10" width="10.7109375" style="3" customWidth="1"/>
    <col min="11" max="11" width="9.140625" style="3"/>
    <col min="12" max="12" width="8.85546875" style="3" customWidth="1"/>
    <col min="13" max="16384" width="9.140625" style="3"/>
  </cols>
  <sheetData>
    <row r="3" spans="2:10" ht="12" customHeight="1" x14ac:dyDescent="0.25"/>
    <row r="4" spans="2:10" ht="18" x14ac:dyDescent="0.25">
      <c r="B4" s="251" t="s">
        <v>279</v>
      </c>
      <c r="C4" s="252"/>
      <c r="D4" s="252"/>
      <c r="E4" s="252"/>
      <c r="F4" s="7"/>
      <c r="G4" s="7"/>
      <c r="H4" s="7"/>
      <c r="I4" s="7"/>
    </row>
    <row r="5" spans="2:10" ht="4.5" customHeight="1" x14ac:dyDescent="0.25">
      <c r="B5" s="255"/>
      <c r="C5" s="255"/>
      <c r="D5" s="255"/>
      <c r="E5" s="255"/>
      <c r="F5" s="255"/>
      <c r="G5" s="255"/>
      <c r="H5" s="255"/>
      <c r="I5" s="255"/>
    </row>
    <row r="6" spans="2:10" ht="5.25" customHeight="1" x14ac:dyDescent="0.25">
      <c r="B6" s="20"/>
      <c r="C6" s="20"/>
      <c r="D6" s="20"/>
      <c r="E6" s="20"/>
      <c r="F6" s="20"/>
      <c r="G6" s="20"/>
      <c r="H6" s="20"/>
      <c r="I6" s="20"/>
    </row>
    <row r="7" spans="2:10" x14ac:dyDescent="0.25">
      <c r="B7" s="25" t="s">
        <v>64</v>
      </c>
      <c r="C7" s="24"/>
      <c r="D7" s="24"/>
      <c r="E7" s="24"/>
      <c r="F7" s="24"/>
      <c r="G7" s="58" t="s">
        <v>419</v>
      </c>
      <c r="H7" s="58" t="s">
        <v>420</v>
      </c>
      <c r="I7" s="58" t="s">
        <v>376</v>
      </c>
      <c r="J7" s="58" t="s">
        <v>377</v>
      </c>
    </row>
    <row r="8" spans="2:10" x14ac:dyDescent="0.25">
      <c r="B8" s="22" t="s">
        <v>131</v>
      </c>
      <c r="C8" s="6"/>
      <c r="D8" s="6"/>
      <c r="E8" s="6"/>
      <c r="F8" s="6"/>
      <c r="G8" s="73">
        <v>147.5</v>
      </c>
      <c r="H8" s="73">
        <v>142.1</v>
      </c>
      <c r="I8" s="73">
        <v>145.5</v>
      </c>
      <c r="J8" s="73">
        <v>158.80000000000001</v>
      </c>
    </row>
    <row r="9" spans="2:10" x14ac:dyDescent="0.25">
      <c r="B9" s="22" t="s">
        <v>285</v>
      </c>
      <c r="C9" s="6"/>
      <c r="D9" s="6"/>
      <c r="E9" s="6"/>
      <c r="F9" s="6"/>
      <c r="G9" s="78">
        <v>1.4</v>
      </c>
      <c r="H9" s="78">
        <v>3.3</v>
      </c>
      <c r="I9" s="78">
        <v>2.6</v>
      </c>
      <c r="J9" s="78">
        <v>3.3</v>
      </c>
    </row>
    <row r="10" spans="2:10" x14ac:dyDescent="0.25">
      <c r="B10" s="22" t="s">
        <v>327</v>
      </c>
      <c r="C10" s="6"/>
      <c r="D10" s="6"/>
      <c r="E10" s="6"/>
      <c r="F10" s="6"/>
      <c r="G10" s="78">
        <v>20.100000000000001</v>
      </c>
      <c r="H10" s="78">
        <v>21.4</v>
      </c>
      <c r="I10" s="78">
        <v>21.2</v>
      </c>
      <c r="J10" s="78">
        <v>21.2</v>
      </c>
    </row>
    <row r="11" spans="2:10" x14ac:dyDescent="0.25">
      <c r="B11" s="22" t="s">
        <v>286</v>
      </c>
      <c r="C11" s="22" t="s">
        <v>418</v>
      </c>
      <c r="D11" s="22"/>
      <c r="E11" s="22"/>
      <c r="F11" s="22"/>
      <c r="G11" s="80">
        <v>0.16569999999999999</v>
      </c>
      <c r="H11" s="80">
        <v>0.1804</v>
      </c>
      <c r="I11" s="80">
        <v>0.17480000000000001</v>
      </c>
      <c r="J11" s="80">
        <v>0.159</v>
      </c>
    </row>
    <row r="12" spans="2:10" x14ac:dyDescent="0.25">
      <c r="B12" s="26"/>
      <c r="C12" s="27" t="s">
        <v>417</v>
      </c>
      <c r="D12" s="27"/>
      <c r="E12" s="27"/>
      <c r="F12" s="27"/>
      <c r="G12" s="79">
        <v>0.08</v>
      </c>
      <c r="H12" s="79">
        <v>0.08</v>
      </c>
      <c r="I12" s="79">
        <v>0.08</v>
      </c>
      <c r="J12" s="79">
        <v>0.08</v>
      </c>
    </row>
    <row r="13" spans="2:10" x14ac:dyDescent="0.25">
      <c r="B13" s="22" t="s">
        <v>66</v>
      </c>
      <c r="C13" s="6"/>
      <c r="D13" s="6"/>
      <c r="E13" s="6"/>
      <c r="F13" s="6"/>
      <c r="G13" s="77">
        <v>127.2</v>
      </c>
      <c r="H13" s="77">
        <v>118.6</v>
      </c>
      <c r="I13" s="77">
        <v>131.1</v>
      </c>
      <c r="J13" s="77">
        <v>133.4</v>
      </c>
    </row>
    <row r="14" spans="2:10" x14ac:dyDescent="0.25">
      <c r="B14" s="6"/>
      <c r="C14" s="22" t="s">
        <v>67</v>
      </c>
      <c r="D14" s="22"/>
      <c r="E14" s="22"/>
      <c r="F14" s="22"/>
      <c r="G14" s="77">
        <v>8</v>
      </c>
      <c r="H14" s="77">
        <v>0</v>
      </c>
      <c r="I14" s="77">
        <f>I30</f>
        <v>13.561352894100001</v>
      </c>
      <c r="J14" s="77">
        <f>J30</f>
        <v>46.442105618669999</v>
      </c>
    </row>
    <row r="15" spans="2:10" x14ac:dyDescent="0.25">
      <c r="B15" s="22" t="s">
        <v>166</v>
      </c>
      <c r="C15" s="6"/>
      <c r="D15" s="6"/>
      <c r="E15" s="6"/>
      <c r="F15" s="6"/>
      <c r="G15" s="77">
        <v>6</v>
      </c>
      <c r="H15" s="77">
        <v>6</v>
      </c>
      <c r="I15" s="77">
        <v>6</v>
      </c>
      <c r="J15" s="77">
        <v>6</v>
      </c>
    </row>
    <row r="16" spans="2:10" x14ac:dyDescent="0.25">
      <c r="B16" s="22" t="s">
        <v>351</v>
      </c>
      <c r="C16" s="6"/>
      <c r="D16" s="6"/>
      <c r="E16" s="6"/>
      <c r="F16" s="6"/>
      <c r="G16" s="151">
        <v>0</v>
      </c>
      <c r="H16" s="151">
        <v>0</v>
      </c>
      <c r="I16" s="151">
        <v>0</v>
      </c>
      <c r="J16" s="151">
        <v>0</v>
      </c>
    </row>
    <row r="17" spans="1:10" x14ac:dyDescent="0.25">
      <c r="B17" s="22" t="s">
        <v>68</v>
      </c>
      <c r="C17" s="6"/>
      <c r="D17" s="6"/>
      <c r="E17" s="6"/>
      <c r="F17" s="6"/>
      <c r="G17" s="151">
        <v>0</v>
      </c>
      <c r="H17" s="151">
        <v>0</v>
      </c>
      <c r="I17" s="151">
        <v>0</v>
      </c>
      <c r="J17" s="151">
        <v>0</v>
      </c>
    </row>
    <row r="18" spans="1:10" x14ac:dyDescent="0.25">
      <c r="A18" s="153"/>
      <c r="B18" s="150" t="s">
        <v>133</v>
      </c>
      <c r="C18" s="101"/>
      <c r="D18" s="101"/>
      <c r="E18" s="101"/>
      <c r="F18" s="101"/>
      <c r="G18" s="152">
        <v>1.06</v>
      </c>
      <c r="H18" s="152">
        <v>1.06</v>
      </c>
      <c r="I18" s="152">
        <v>1.8</v>
      </c>
      <c r="J18" s="152">
        <v>1.6</v>
      </c>
    </row>
    <row r="19" spans="1:10" x14ac:dyDescent="0.25">
      <c r="B19" s="150" t="s">
        <v>352</v>
      </c>
      <c r="C19" s="101"/>
      <c r="D19" s="101"/>
      <c r="E19" s="101"/>
      <c r="F19" s="101"/>
      <c r="G19" s="152">
        <v>9.8000000000000007</v>
      </c>
      <c r="H19" s="152">
        <v>10.199999999999999</v>
      </c>
      <c r="I19" s="152">
        <v>10.1</v>
      </c>
      <c r="J19" s="152">
        <v>10</v>
      </c>
    </row>
    <row r="20" spans="1:10" x14ac:dyDescent="0.25">
      <c r="A20" s="153"/>
      <c r="B20" s="150" t="s">
        <v>353</v>
      </c>
      <c r="C20" s="101"/>
      <c r="D20" s="101"/>
      <c r="E20" s="101"/>
      <c r="F20" s="101"/>
      <c r="G20" s="152">
        <v>20.100000000000001</v>
      </c>
      <c r="H20" s="152">
        <v>21.4</v>
      </c>
      <c r="I20" s="152">
        <v>21.2</v>
      </c>
      <c r="J20" s="152">
        <v>21.2</v>
      </c>
    </row>
    <row r="21" spans="1:10" x14ac:dyDescent="0.25">
      <c r="B21" s="187"/>
      <c r="C21" s="101"/>
      <c r="D21" s="101"/>
      <c r="E21" s="101"/>
      <c r="F21" s="101"/>
      <c r="G21" s="189"/>
      <c r="H21" s="189"/>
      <c r="I21" s="189"/>
      <c r="J21" s="189"/>
    </row>
    <row r="22" spans="1:10" x14ac:dyDescent="0.25">
      <c r="B22" s="188" t="s">
        <v>284</v>
      </c>
      <c r="C22" s="149"/>
      <c r="D22" s="102"/>
      <c r="E22" s="102"/>
      <c r="F22" s="102"/>
      <c r="G22" s="190">
        <v>0.3</v>
      </c>
      <c r="H22" s="190">
        <v>0.3</v>
      </c>
      <c r="I22" s="190">
        <v>0.3</v>
      </c>
      <c r="J22" s="190">
        <v>0.3</v>
      </c>
    </row>
    <row r="23" spans="1:10" x14ac:dyDescent="0.25">
      <c r="B23" s="182"/>
      <c r="C23" s="179"/>
      <c r="D23" s="101"/>
      <c r="E23" s="101"/>
      <c r="F23" s="101"/>
      <c r="G23" s="180"/>
      <c r="H23" s="181"/>
      <c r="I23" s="181"/>
      <c r="J23" s="181"/>
    </row>
    <row r="24" spans="1:10" ht="21" customHeight="1" x14ac:dyDescent="0.25"/>
    <row r="25" spans="1:10" ht="18" x14ac:dyDescent="0.25">
      <c r="B25" s="251" t="s">
        <v>281</v>
      </c>
      <c r="C25" s="252"/>
      <c r="D25" s="252"/>
      <c r="E25" s="252"/>
      <c r="F25" s="210"/>
      <c r="G25" s="7"/>
      <c r="H25" s="7"/>
      <c r="I25" s="7"/>
      <c r="J25" s="7"/>
    </row>
    <row r="26" spans="1:10" ht="5.25" customHeight="1" x14ac:dyDescent="0.25">
      <c r="B26" s="20"/>
      <c r="C26" s="20"/>
      <c r="D26" s="20"/>
      <c r="E26" s="20"/>
      <c r="F26" s="211"/>
      <c r="G26" s="145"/>
      <c r="H26" s="145"/>
      <c r="I26" s="20"/>
      <c r="J26" s="20"/>
    </row>
    <row r="27" spans="1:10" x14ac:dyDescent="0.25">
      <c r="B27" s="25" t="s">
        <v>64</v>
      </c>
      <c r="C27" s="24"/>
      <c r="D27" s="24"/>
      <c r="E27" s="24"/>
      <c r="F27" s="24"/>
      <c r="G27" s="58" t="s">
        <v>419</v>
      </c>
      <c r="H27" s="58" t="s">
        <v>420</v>
      </c>
      <c r="I27" s="58" t="s">
        <v>376</v>
      </c>
      <c r="J27" s="58" t="s">
        <v>377</v>
      </c>
    </row>
    <row r="28" spans="1:10" x14ac:dyDescent="0.25">
      <c r="B28" s="22" t="s">
        <v>66</v>
      </c>
      <c r="C28" s="6"/>
      <c r="D28" s="6"/>
      <c r="E28" s="6"/>
      <c r="F28" s="6"/>
      <c r="G28" s="81">
        <v>127.21041533211</v>
      </c>
      <c r="H28" s="81">
        <v>118.57800867204</v>
      </c>
      <c r="I28" s="81">
        <v>131.13121252682001</v>
      </c>
      <c r="J28" s="81">
        <v>160.58898387466999</v>
      </c>
    </row>
    <row r="29" spans="1:10" x14ac:dyDescent="0.25">
      <c r="B29" s="22" t="s">
        <v>134</v>
      </c>
      <c r="C29" s="6"/>
      <c r="D29" s="6"/>
      <c r="E29" s="6"/>
      <c r="F29" s="6"/>
      <c r="G29" s="81">
        <v>127.1</v>
      </c>
      <c r="H29" s="206">
        <v>120.1</v>
      </c>
      <c r="I29" s="81">
        <v>132.80000000000001</v>
      </c>
      <c r="J29" s="81">
        <v>135</v>
      </c>
    </row>
    <row r="30" spans="1:10" x14ac:dyDescent="0.25">
      <c r="B30" s="22" t="s">
        <v>378</v>
      </c>
      <c r="C30" s="22" t="s">
        <v>70</v>
      </c>
      <c r="D30" s="22"/>
      <c r="E30" s="22"/>
      <c r="F30" s="22"/>
      <c r="G30" s="81">
        <v>7.9765129743000003</v>
      </c>
      <c r="H30" s="81">
        <v>0</v>
      </c>
      <c r="I30" s="81">
        <v>13.561352894100001</v>
      </c>
      <c r="J30" s="81">
        <v>46.442105618669999</v>
      </c>
    </row>
    <row r="31" spans="1:10" x14ac:dyDescent="0.25">
      <c r="B31" s="6"/>
      <c r="C31" s="22" t="s">
        <v>165</v>
      </c>
      <c r="D31" s="22"/>
      <c r="E31" s="22"/>
      <c r="F31" s="22"/>
      <c r="G31" s="81">
        <v>32.115143866659999</v>
      </c>
      <c r="H31" s="81">
        <v>36.331205834839999</v>
      </c>
      <c r="I31" s="81">
        <v>29.60353060576</v>
      </c>
      <c r="J31" s="81">
        <v>21.489477030700002</v>
      </c>
    </row>
    <row r="32" spans="1:10" x14ac:dyDescent="0.25">
      <c r="B32" s="6"/>
      <c r="C32" s="23" t="s">
        <v>164</v>
      </c>
      <c r="D32" s="23"/>
      <c r="E32" s="23"/>
      <c r="F32" s="23"/>
      <c r="G32" s="81">
        <v>6.8395179226499998</v>
      </c>
      <c r="H32" s="172">
        <v>3.9215797431800001</v>
      </c>
      <c r="I32" s="172">
        <v>6.6771615127299997</v>
      </c>
      <c r="J32" s="172">
        <v>21.54055444702</v>
      </c>
    </row>
    <row r="33" spans="2:10" x14ac:dyDescent="0.25">
      <c r="B33" s="6"/>
      <c r="C33" s="23" t="s">
        <v>274</v>
      </c>
      <c r="D33" s="23"/>
      <c r="E33" s="23"/>
      <c r="F33" s="23"/>
      <c r="G33" s="81">
        <v>15.66345601373</v>
      </c>
      <c r="H33" s="172">
        <v>6.9309660921700003</v>
      </c>
      <c r="I33" s="172">
        <v>10.92741021642</v>
      </c>
      <c r="J33" s="172">
        <v>10.05346406558</v>
      </c>
    </row>
    <row r="34" spans="2:10" x14ac:dyDescent="0.25">
      <c r="B34" s="6"/>
      <c r="C34" s="23" t="s">
        <v>275</v>
      </c>
      <c r="D34" s="23"/>
      <c r="E34" s="23"/>
      <c r="F34" s="23"/>
      <c r="G34" s="206">
        <v>28.247808046549999</v>
      </c>
      <c r="H34" s="172">
        <v>36.351842168989997</v>
      </c>
      <c r="I34" s="172">
        <v>22.160200834689999</v>
      </c>
      <c r="J34" s="172">
        <v>20.529195732070001</v>
      </c>
    </row>
    <row r="35" spans="2:10" x14ac:dyDescent="0.25">
      <c r="B35" s="6"/>
      <c r="C35" s="23" t="s">
        <v>276</v>
      </c>
      <c r="D35" s="23"/>
      <c r="E35" s="23"/>
      <c r="F35" s="23"/>
      <c r="G35" s="81">
        <v>12.43768542137</v>
      </c>
      <c r="H35" s="172">
        <v>9.8098086532799993</v>
      </c>
      <c r="I35" s="172">
        <v>19.926244866129998</v>
      </c>
      <c r="J35" s="172">
        <v>18.907427216190001</v>
      </c>
    </row>
    <row r="36" spans="2:10" x14ac:dyDescent="0.25">
      <c r="B36" s="6"/>
      <c r="C36" s="23" t="s">
        <v>277</v>
      </c>
      <c r="D36" s="23"/>
      <c r="E36" s="23"/>
      <c r="F36" s="23"/>
      <c r="G36" s="81">
        <v>3.68009614137</v>
      </c>
      <c r="H36" s="172">
        <v>6.02399267936</v>
      </c>
      <c r="I36" s="172">
        <v>8.5588573837599995</v>
      </c>
      <c r="J36" s="172">
        <v>6.12730536709</v>
      </c>
    </row>
    <row r="37" spans="2:10" x14ac:dyDescent="0.25">
      <c r="B37" s="6"/>
      <c r="C37" s="22" t="s">
        <v>71</v>
      </c>
      <c r="D37" s="22"/>
      <c r="E37" s="22"/>
      <c r="F37" s="22"/>
      <c r="G37" s="81">
        <v>2.5688458E-3</v>
      </c>
      <c r="H37" s="29">
        <v>1.659124742E-2</v>
      </c>
      <c r="I37" s="29">
        <v>0</v>
      </c>
      <c r="J37" s="29">
        <v>4.1206521999999999E-3</v>
      </c>
    </row>
    <row r="38" spans="2:10" x14ac:dyDescent="0.25">
      <c r="B38" s="6"/>
      <c r="C38" s="22" t="s">
        <v>72</v>
      </c>
      <c r="D38" s="22"/>
      <c r="E38" s="22"/>
      <c r="F38" s="22"/>
      <c r="G38" s="81">
        <v>3.2011314905299999</v>
      </c>
      <c r="H38" s="29">
        <v>3.2097369717799999</v>
      </c>
      <c r="I38" s="29">
        <v>4.4079006207999996</v>
      </c>
      <c r="J38" s="29">
        <v>4.4079006207999996</v>
      </c>
    </row>
    <row r="39" spans="2:10" x14ac:dyDescent="0.25">
      <c r="B39" s="6"/>
      <c r="C39" s="22" t="s">
        <v>73</v>
      </c>
      <c r="D39" s="22"/>
      <c r="E39" s="22"/>
      <c r="F39" s="22"/>
      <c r="G39" s="81">
        <v>17.04649460916</v>
      </c>
      <c r="H39" s="29">
        <v>15.982285281019999</v>
      </c>
      <c r="I39" s="29">
        <v>15.308553592439999</v>
      </c>
      <c r="J39" s="29">
        <v>11.08743312435</v>
      </c>
    </row>
    <row r="40" spans="2:10" x14ac:dyDescent="0.25">
      <c r="B40" s="22" t="s">
        <v>74</v>
      </c>
      <c r="C40" s="22" t="s">
        <v>249</v>
      </c>
      <c r="D40" s="22"/>
      <c r="E40" s="22"/>
      <c r="F40" s="22"/>
      <c r="G40" s="173" t="s">
        <v>421</v>
      </c>
      <c r="H40" s="173" t="s">
        <v>428</v>
      </c>
      <c r="I40" s="173" t="s">
        <v>430</v>
      </c>
      <c r="J40" s="173" t="s">
        <v>432</v>
      </c>
    </row>
    <row r="41" spans="2:10" x14ac:dyDescent="0.25">
      <c r="B41" s="6"/>
      <c r="C41" s="154" t="s">
        <v>250</v>
      </c>
      <c r="D41" s="22"/>
      <c r="E41" s="22"/>
      <c r="F41" s="22"/>
      <c r="G41" s="173" t="s">
        <v>422</v>
      </c>
      <c r="H41" s="173" t="s">
        <v>429</v>
      </c>
      <c r="I41" s="173" t="s">
        <v>431</v>
      </c>
      <c r="J41" s="173" t="s">
        <v>433</v>
      </c>
    </row>
    <row r="42" spans="2:10" x14ac:dyDescent="0.25">
      <c r="B42" s="6"/>
      <c r="C42" s="22" t="s">
        <v>75</v>
      </c>
      <c r="D42" s="22"/>
      <c r="E42" s="22"/>
      <c r="F42" s="22"/>
      <c r="G42" s="174" t="s">
        <v>423</v>
      </c>
      <c r="H42" s="174" t="s">
        <v>423</v>
      </c>
      <c r="I42" s="174" t="s">
        <v>423</v>
      </c>
      <c r="J42" s="174" t="s">
        <v>423</v>
      </c>
    </row>
    <row r="43" spans="2:10" x14ac:dyDescent="0.25">
      <c r="B43" s="22" t="s">
        <v>76</v>
      </c>
      <c r="C43" s="22" t="s">
        <v>135</v>
      </c>
      <c r="D43" s="22"/>
      <c r="E43" s="22"/>
      <c r="F43" s="22"/>
      <c r="G43" s="175" t="s">
        <v>424</v>
      </c>
      <c r="H43" s="175" t="s">
        <v>434</v>
      </c>
      <c r="I43" s="175" t="s">
        <v>436</v>
      </c>
      <c r="J43" s="175" t="s">
        <v>438</v>
      </c>
    </row>
    <row r="44" spans="2:10" x14ac:dyDescent="0.25">
      <c r="B44" s="6"/>
      <c r="C44" s="22" t="s">
        <v>136</v>
      </c>
      <c r="D44" s="22"/>
      <c r="E44" s="22"/>
      <c r="F44" s="22"/>
      <c r="G44" s="175" t="s">
        <v>425</v>
      </c>
      <c r="H44" s="175" t="s">
        <v>435</v>
      </c>
      <c r="I44" s="175" t="s">
        <v>437</v>
      </c>
      <c r="J44" s="175" t="s">
        <v>439</v>
      </c>
    </row>
    <row r="45" spans="2:10" x14ac:dyDescent="0.25">
      <c r="B45" s="6"/>
      <c r="C45" s="22" t="s">
        <v>77</v>
      </c>
      <c r="D45" s="22"/>
      <c r="E45" s="22"/>
      <c r="F45" s="22"/>
      <c r="G45" s="174"/>
      <c r="H45" s="174" t="s">
        <v>434</v>
      </c>
      <c r="I45" s="174"/>
      <c r="J45" s="174"/>
    </row>
    <row r="46" spans="2:10" x14ac:dyDescent="0.25">
      <c r="B46" s="22" t="s">
        <v>78</v>
      </c>
      <c r="C46" s="22" t="s">
        <v>79</v>
      </c>
      <c r="D46" s="22"/>
      <c r="E46" s="22"/>
      <c r="F46" s="22"/>
      <c r="G46" s="173" t="s">
        <v>426</v>
      </c>
      <c r="H46" s="173" t="s">
        <v>440</v>
      </c>
      <c r="I46" s="173" t="s">
        <v>442</v>
      </c>
      <c r="J46" s="173" t="s">
        <v>444</v>
      </c>
    </row>
    <row r="47" spans="2:10" x14ac:dyDescent="0.25">
      <c r="B47" s="6"/>
      <c r="C47" s="22" t="s">
        <v>80</v>
      </c>
      <c r="D47" s="22"/>
      <c r="E47" s="22"/>
      <c r="F47" s="22"/>
      <c r="G47" s="173" t="s">
        <v>427</v>
      </c>
      <c r="H47" s="173" t="s">
        <v>441</v>
      </c>
      <c r="I47" s="173" t="s">
        <v>443</v>
      </c>
      <c r="J47" s="173" t="s">
        <v>445</v>
      </c>
    </row>
    <row r="48" spans="2:10" x14ac:dyDescent="0.25">
      <c r="B48" s="6"/>
      <c r="C48" s="22" t="s">
        <v>81</v>
      </c>
      <c r="D48" s="22"/>
      <c r="E48" s="22"/>
      <c r="F48" s="22"/>
      <c r="G48" s="30">
        <v>0</v>
      </c>
      <c r="H48" s="30">
        <v>0</v>
      </c>
      <c r="I48" s="30">
        <v>0</v>
      </c>
      <c r="J48" s="30">
        <v>0</v>
      </c>
    </row>
    <row r="49" spans="2:11" x14ac:dyDescent="0.25">
      <c r="B49" s="6"/>
      <c r="C49" s="22" t="s">
        <v>82</v>
      </c>
      <c r="D49" s="22"/>
      <c r="E49" s="22"/>
      <c r="F49" s="22"/>
      <c r="G49" s="30">
        <v>0</v>
      </c>
      <c r="H49" s="30">
        <v>0</v>
      </c>
      <c r="I49" s="30">
        <v>0</v>
      </c>
      <c r="J49" s="30">
        <v>0</v>
      </c>
    </row>
    <row r="50" spans="2:11" x14ac:dyDescent="0.25">
      <c r="B50" s="6"/>
      <c r="C50" s="22" t="s">
        <v>83</v>
      </c>
      <c r="D50" s="22"/>
      <c r="E50" s="22"/>
      <c r="F50" s="22"/>
      <c r="G50" s="30">
        <v>0</v>
      </c>
      <c r="H50" s="30">
        <v>0</v>
      </c>
      <c r="I50" s="30">
        <v>0</v>
      </c>
      <c r="J50" s="30">
        <v>0</v>
      </c>
    </row>
    <row r="51" spans="2:11" x14ac:dyDescent="0.25">
      <c r="B51" s="6"/>
      <c r="C51" s="22" t="s">
        <v>220</v>
      </c>
      <c r="D51" s="22"/>
      <c r="E51" s="22"/>
      <c r="F51" s="22"/>
      <c r="G51" s="30">
        <v>0</v>
      </c>
      <c r="H51" s="30">
        <v>0</v>
      </c>
      <c r="I51" s="30">
        <v>0</v>
      </c>
      <c r="J51" s="30">
        <v>0</v>
      </c>
    </row>
    <row r="52" spans="2:11" x14ac:dyDescent="0.25">
      <c r="B52" s="6"/>
      <c r="C52" s="22" t="s">
        <v>9</v>
      </c>
      <c r="D52" s="22"/>
      <c r="E52" s="22"/>
      <c r="F52" s="22"/>
      <c r="G52" s="30">
        <v>0</v>
      </c>
      <c r="H52" s="30">
        <v>0</v>
      </c>
      <c r="I52" s="30">
        <v>0</v>
      </c>
      <c r="J52" s="30">
        <v>0</v>
      </c>
    </row>
    <row r="53" spans="2:11" x14ac:dyDescent="0.25">
      <c r="B53" s="22" t="s">
        <v>84</v>
      </c>
      <c r="C53" s="6"/>
      <c r="D53" s="6"/>
      <c r="E53" s="6"/>
      <c r="F53" s="6"/>
      <c r="G53" s="83">
        <v>1</v>
      </c>
      <c r="H53" s="83">
        <v>1</v>
      </c>
      <c r="I53" s="83">
        <v>1</v>
      </c>
      <c r="J53" s="83">
        <v>1</v>
      </c>
    </row>
    <row r="54" spans="2:11" x14ac:dyDescent="0.25">
      <c r="B54" s="22" t="s">
        <v>85</v>
      </c>
      <c r="C54" s="6"/>
      <c r="D54" s="6"/>
      <c r="E54" s="6"/>
      <c r="F54" s="6"/>
      <c r="G54" s="83">
        <v>1</v>
      </c>
      <c r="H54" s="83">
        <v>1</v>
      </c>
      <c r="I54" s="83">
        <v>1</v>
      </c>
      <c r="J54" s="83">
        <v>1</v>
      </c>
    </row>
    <row r="55" spans="2:11" x14ac:dyDescent="0.25">
      <c r="B55" s="22" t="s">
        <v>86</v>
      </c>
      <c r="C55" s="6"/>
      <c r="D55" s="6"/>
      <c r="E55" s="6"/>
      <c r="F55" s="6"/>
      <c r="G55" s="83">
        <v>1</v>
      </c>
      <c r="H55" s="83">
        <v>1</v>
      </c>
      <c r="I55" s="83">
        <v>1</v>
      </c>
      <c r="J55" s="83">
        <v>1</v>
      </c>
    </row>
    <row r="56" spans="2:11" x14ac:dyDescent="0.25">
      <c r="B56" s="22" t="s">
        <v>87</v>
      </c>
      <c r="C56" s="22" t="s">
        <v>88</v>
      </c>
      <c r="D56" s="22"/>
      <c r="E56" s="22"/>
      <c r="F56" s="22"/>
      <c r="G56" s="33" t="s">
        <v>63</v>
      </c>
      <c r="H56" s="34" t="s">
        <v>63</v>
      </c>
      <c r="I56" s="34" t="s">
        <v>63</v>
      </c>
      <c r="J56" s="33" t="s">
        <v>63</v>
      </c>
    </row>
    <row r="57" spans="2:11" x14ac:dyDescent="0.25">
      <c r="B57" s="6"/>
      <c r="C57" s="22" t="s">
        <v>89</v>
      </c>
      <c r="D57" s="22"/>
      <c r="E57" s="22"/>
      <c r="F57" s="22"/>
      <c r="G57" s="33" t="s">
        <v>90</v>
      </c>
      <c r="H57" s="34" t="s">
        <v>90</v>
      </c>
      <c r="I57" s="34" t="s">
        <v>90</v>
      </c>
      <c r="J57" s="33" t="s">
        <v>90</v>
      </c>
    </row>
    <row r="58" spans="2:11" x14ac:dyDescent="0.25">
      <c r="B58" s="26"/>
      <c r="C58" s="27" t="s">
        <v>91</v>
      </c>
      <c r="D58" s="27"/>
      <c r="E58" s="27"/>
      <c r="F58" s="27"/>
      <c r="G58" s="176" t="s">
        <v>63</v>
      </c>
      <c r="H58" s="177" t="s">
        <v>63</v>
      </c>
      <c r="I58" s="177" t="s">
        <v>63</v>
      </c>
      <c r="J58" s="176" t="s">
        <v>63</v>
      </c>
    </row>
    <row r="59" spans="2:11" ht="18" customHeight="1" x14ac:dyDescent="0.25">
      <c r="B59" s="6"/>
      <c r="C59" s="22"/>
      <c r="D59" s="22"/>
      <c r="E59" s="22"/>
      <c r="F59" s="33"/>
      <c r="G59" s="34"/>
      <c r="H59" s="34"/>
      <c r="I59" s="33"/>
    </row>
    <row r="60" spans="2:11" ht="18" x14ac:dyDescent="0.25">
      <c r="B60" s="257" t="s">
        <v>379</v>
      </c>
      <c r="C60" s="257"/>
      <c r="D60" s="257"/>
      <c r="E60" s="22"/>
      <c r="F60" s="33"/>
      <c r="G60" s="34"/>
      <c r="H60" s="34"/>
      <c r="I60" s="33"/>
      <c r="J60" s="153"/>
    </row>
    <row r="61" spans="2:11" ht="18" x14ac:dyDescent="0.25">
      <c r="B61" s="36"/>
      <c r="C61" s="36"/>
      <c r="D61" s="36"/>
      <c r="E61" s="36"/>
      <c r="F61" s="36"/>
      <c r="G61" s="36"/>
      <c r="H61" s="36"/>
      <c r="I61" s="36"/>
      <c r="J61" s="36"/>
      <c r="K61" s="36"/>
    </row>
    <row r="62" spans="2:11" x14ac:dyDescent="0.25">
      <c r="B62" s="111" t="s">
        <v>380</v>
      </c>
      <c r="C62" s="42"/>
      <c r="D62" s="42"/>
      <c r="E62" s="42"/>
      <c r="F62" s="42"/>
      <c r="G62" s="42"/>
      <c r="H62" s="42"/>
      <c r="I62" s="42"/>
      <c r="J62" s="42"/>
      <c r="K62"/>
    </row>
    <row r="63" spans="2:11" x14ac:dyDescent="0.25">
      <c r="B63" s="221" t="s">
        <v>381</v>
      </c>
      <c r="C63" s="228" t="s">
        <v>90</v>
      </c>
      <c r="D63" s="228" t="s">
        <v>382</v>
      </c>
      <c r="E63" s="228" t="s">
        <v>383</v>
      </c>
      <c r="F63" s="228" t="s">
        <v>384</v>
      </c>
      <c r="G63" s="228" t="s">
        <v>385</v>
      </c>
      <c r="H63" s="228" t="s">
        <v>386</v>
      </c>
      <c r="I63" s="228" t="s">
        <v>387</v>
      </c>
      <c r="J63" s="228" t="s">
        <v>388</v>
      </c>
      <c r="K63" s="228" t="s">
        <v>389</v>
      </c>
    </row>
    <row r="64" spans="2:11" x14ac:dyDescent="0.25">
      <c r="B64" s="41" t="s">
        <v>452</v>
      </c>
      <c r="C64" s="41"/>
      <c r="D64" s="30"/>
      <c r="E64" s="30"/>
      <c r="F64" s="30"/>
      <c r="G64" s="30"/>
      <c r="H64" s="30"/>
      <c r="I64" s="30"/>
      <c r="J64" s="30"/>
      <c r="K64" s="30"/>
    </row>
    <row r="65" spans="2:11" x14ac:dyDescent="0.25">
      <c r="B65" s="41" t="s">
        <v>390</v>
      </c>
      <c r="C65" s="29">
        <v>7.2850000000000001</v>
      </c>
      <c r="D65" s="30">
        <v>0</v>
      </c>
      <c r="E65" s="30">
        <v>0</v>
      </c>
      <c r="F65" s="246">
        <v>0</v>
      </c>
      <c r="G65" s="30">
        <v>0</v>
      </c>
      <c r="H65" s="246">
        <v>0</v>
      </c>
      <c r="I65" s="30">
        <v>0</v>
      </c>
      <c r="J65" s="30">
        <v>0</v>
      </c>
      <c r="K65" s="30">
        <v>0</v>
      </c>
    </row>
    <row r="66" spans="2:11" x14ac:dyDescent="0.25">
      <c r="B66" s="41" t="s">
        <v>391</v>
      </c>
      <c r="C66" s="29">
        <v>9.4730000000000008</v>
      </c>
      <c r="D66" s="30">
        <v>0</v>
      </c>
      <c r="E66" s="30">
        <v>0</v>
      </c>
      <c r="F66" s="30">
        <v>0</v>
      </c>
      <c r="G66" s="30">
        <v>0</v>
      </c>
      <c r="H66" s="30">
        <v>0</v>
      </c>
      <c r="I66" s="30">
        <v>0</v>
      </c>
      <c r="J66" s="30">
        <v>0</v>
      </c>
      <c r="K66" s="30">
        <v>0</v>
      </c>
    </row>
    <row r="67" spans="2:11" x14ac:dyDescent="0.25">
      <c r="B67" s="46" t="s">
        <v>392</v>
      </c>
      <c r="C67" s="202">
        <v>0.86599999999999999</v>
      </c>
      <c r="D67" s="243">
        <v>0</v>
      </c>
      <c r="E67" s="243">
        <v>0</v>
      </c>
      <c r="F67" s="243">
        <v>0</v>
      </c>
      <c r="G67" s="243">
        <v>0</v>
      </c>
      <c r="H67" s="243">
        <v>0</v>
      </c>
      <c r="I67" s="243">
        <v>0</v>
      </c>
      <c r="J67" s="243">
        <v>0</v>
      </c>
      <c r="K67" s="243">
        <v>0</v>
      </c>
    </row>
    <row r="68" spans="2:11" x14ac:dyDescent="0.25">
      <c r="B68" s="46" t="s">
        <v>10</v>
      </c>
      <c r="C68" s="202">
        <f>SUM(C65:C67)</f>
        <v>17.624000000000002</v>
      </c>
      <c r="D68" s="202">
        <f t="shared" ref="D68:K68" si="0">SUM(D65:D67)</f>
        <v>0</v>
      </c>
      <c r="E68" s="202">
        <f t="shared" si="0"/>
        <v>0</v>
      </c>
      <c r="F68" s="202">
        <f t="shared" si="0"/>
        <v>0</v>
      </c>
      <c r="G68" s="202">
        <f t="shared" si="0"/>
        <v>0</v>
      </c>
      <c r="H68" s="202">
        <f t="shared" si="0"/>
        <v>0</v>
      </c>
      <c r="I68" s="202">
        <f t="shared" si="0"/>
        <v>0</v>
      </c>
      <c r="J68" s="202">
        <f t="shared" si="0"/>
        <v>0</v>
      </c>
      <c r="K68" s="202">
        <f t="shared" si="0"/>
        <v>0</v>
      </c>
    </row>
    <row r="69" spans="2:11" x14ac:dyDescent="0.25">
      <c r="B69" s="42" t="s">
        <v>454</v>
      </c>
      <c r="C69" s="57"/>
      <c r="D69" s="42"/>
      <c r="E69" s="42"/>
      <c r="F69" s="42"/>
      <c r="G69" s="42"/>
      <c r="H69" s="42"/>
      <c r="I69" s="42"/>
      <c r="J69" s="42"/>
      <c r="K69" s="42"/>
    </row>
    <row r="70" spans="2:11" x14ac:dyDescent="0.25">
      <c r="B70" s="42"/>
      <c r="C70" s="57"/>
      <c r="D70" s="42"/>
      <c r="E70" s="42"/>
      <c r="F70" s="42"/>
      <c r="G70" s="42"/>
      <c r="H70" s="42"/>
      <c r="I70" s="42"/>
      <c r="J70" s="42"/>
      <c r="K70" s="42"/>
    </row>
    <row r="71" spans="2:11" x14ac:dyDescent="0.25">
      <c r="B71" s="111" t="s">
        <v>393</v>
      </c>
      <c r="C71" s="42"/>
      <c r="D71" s="42"/>
      <c r="E71" s="42"/>
      <c r="F71" s="42"/>
      <c r="G71" s="42"/>
      <c r="H71" s="42"/>
      <c r="I71" s="42"/>
      <c r="J71" s="42"/>
      <c r="K71" s="42"/>
    </row>
    <row r="72" spans="2:11" x14ac:dyDescent="0.25">
      <c r="B72" s="221" t="s">
        <v>394</v>
      </c>
      <c r="C72" s="228" t="s">
        <v>90</v>
      </c>
      <c r="D72" s="228" t="s">
        <v>382</v>
      </c>
      <c r="E72" s="228" t="s">
        <v>383</v>
      </c>
      <c r="F72" s="228" t="s">
        <v>384</v>
      </c>
      <c r="G72" s="228" t="s">
        <v>385</v>
      </c>
      <c r="H72" s="228" t="s">
        <v>386</v>
      </c>
      <c r="I72" s="228" t="s">
        <v>387</v>
      </c>
      <c r="J72" s="228" t="s">
        <v>388</v>
      </c>
      <c r="K72" s="228" t="s">
        <v>389</v>
      </c>
    </row>
    <row r="73" spans="2:11" x14ac:dyDescent="0.25">
      <c r="B73" s="41" t="s">
        <v>395</v>
      </c>
      <c r="C73" s="240">
        <v>0.22500000000000001</v>
      </c>
      <c r="D73" s="30">
        <v>0</v>
      </c>
      <c r="E73" s="30">
        <v>0</v>
      </c>
      <c r="F73" s="30">
        <v>0</v>
      </c>
      <c r="G73" s="30">
        <v>0</v>
      </c>
      <c r="H73" s="30">
        <v>0</v>
      </c>
      <c r="I73" s="30">
        <v>0</v>
      </c>
      <c r="J73" s="30">
        <v>0</v>
      </c>
      <c r="K73" s="30">
        <v>0</v>
      </c>
    </row>
    <row r="74" spans="2:11" x14ac:dyDescent="0.25">
      <c r="B74" s="41" t="s">
        <v>396</v>
      </c>
      <c r="C74" s="30">
        <v>0</v>
      </c>
      <c r="D74" s="30">
        <v>0</v>
      </c>
      <c r="E74" s="30">
        <v>0</v>
      </c>
      <c r="F74" s="30">
        <v>0</v>
      </c>
      <c r="G74" s="30">
        <v>0</v>
      </c>
      <c r="H74" s="30">
        <v>0</v>
      </c>
      <c r="I74" s="30">
        <v>0</v>
      </c>
      <c r="J74" s="30">
        <v>0</v>
      </c>
      <c r="K74" s="30">
        <v>0</v>
      </c>
    </row>
    <row r="75" spans="2:11" x14ac:dyDescent="0.25">
      <c r="B75" s="41" t="s">
        <v>397</v>
      </c>
      <c r="C75" s="241">
        <f>C68</f>
        <v>17.624000000000002</v>
      </c>
      <c r="D75" s="30">
        <v>0</v>
      </c>
      <c r="E75" s="30">
        <v>0</v>
      </c>
      <c r="F75" s="240">
        <v>3.0790000000000002</v>
      </c>
      <c r="G75" s="174" t="s">
        <v>290</v>
      </c>
      <c r="H75" s="174" t="s">
        <v>290</v>
      </c>
      <c r="I75" s="174" t="s">
        <v>290</v>
      </c>
      <c r="J75" s="174" t="s">
        <v>290</v>
      </c>
      <c r="K75" s="174" t="s">
        <v>290</v>
      </c>
    </row>
    <row r="76" spans="2:11" x14ac:dyDescent="0.25">
      <c r="B76" s="222" t="s">
        <v>398</v>
      </c>
      <c r="C76" s="229" t="s">
        <v>290</v>
      </c>
      <c r="D76" s="228" t="s">
        <v>290</v>
      </c>
      <c r="E76" s="228" t="s">
        <v>290</v>
      </c>
      <c r="F76" s="228" t="s">
        <v>290</v>
      </c>
      <c r="G76" s="243">
        <v>0</v>
      </c>
      <c r="H76" s="242">
        <v>0.32200000000000001</v>
      </c>
      <c r="I76" s="243">
        <v>0</v>
      </c>
      <c r="J76" s="30">
        <v>0</v>
      </c>
      <c r="K76" s="30">
        <v>0</v>
      </c>
    </row>
    <row r="77" spans="2:11" x14ac:dyDescent="0.25">
      <c r="B77" s="46" t="s">
        <v>10</v>
      </c>
      <c r="C77" s="202">
        <f>SUM(C73:C75)</f>
        <v>17.849000000000004</v>
      </c>
      <c r="D77" s="227">
        <v>0</v>
      </c>
      <c r="E77" s="227">
        <v>0</v>
      </c>
      <c r="F77" s="242">
        <f>F75</f>
        <v>3.0790000000000002</v>
      </c>
      <c r="G77" s="227">
        <v>0</v>
      </c>
      <c r="H77" s="242">
        <f>H76</f>
        <v>0.32200000000000001</v>
      </c>
      <c r="I77" s="227">
        <v>0</v>
      </c>
      <c r="J77" s="227">
        <v>0</v>
      </c>
      <c r="K77" s="227">
        <v>0</v>
      </c>
    </row>
    <row r="78" spans="2:11" x14ac:dyDescent="0.25">
      <c r="B78" s="41"/>
      <c r="C78" s="213"/>
      <c r="D78" s="41"/>
      <c r="E78" s="41"/>
      <c r="F78" s="41"/>
      <c r="G78" s="41"/>
      <c r="H78" s="41"/>
      <c r="I78" s="41"/>
      <c r="J78" s="41"/>
      <c r="K78" s="41"/>
    </row>
    <row r="79" spans="2:11" x14ac:dyDescent="0.25">
      <c r="B79" s="111" t="s">
        <v>399</v>
      </c>
      <c r="C79" s="42"/>
      <c r="D79" s="42"/>
      <c r="E79" s="42"/>
      <c r="F79" s="42"/>
      <c r="G79" s="42"/>
      <c r="H79" s="42"/>
      <c r="I79" s="42"/>
      <c r="J79" s="42"/>
      <c r="K79" s="42"/>
    </row>
    <row r="80" spans="2:11" x14ac:dyDescent="0.25">
      <c r="B80" s="221" t="s">
        <v>400</v>
      </c>
      <c r="C80" s="46" t="s">
        <v>390</v>
      </c>
      <c r="D80" s="46" t="s">
        <v>391</v>
      </c>
      <c r="E80" s="46" t="s">
        <v>392</v>
      </c>
      <c r="F80" s="46" t="s">
        <v>10</v>
      </c>
      <c r="H80" s="42"/>
      <c r="I80" s="42"/>
      <c r="J80" s="42"/>
      <c r="K80" s="42"/>
    </row>
    <row r="81" spans="2:12" x14ac:dyDescent="0.25">
      <c r="B81" s="41" t="s">
        <v>395</v>
      </c>
      <c r="C81" s="240">
        <f>C73</f>
        <v>0.22500000000000001</v>
      </c>
      <c r="D81" s="30">
        <v>0</v>
      </c>
      <c r="E81" s="30">
        <v>0</v>
      </c>
      <c r="F81" s="246">
        <f>SUM(C81:E81)</f>
        <v>0.22500000000000001</v>
      </c>
      <c r="H81" s="42"/>
      <c r="I81" s="42"/>
      <c r="J81" s="42"/>
      <c r="K81" s="42"/>
    </row>
    <row r="82" spans="2:12" x14ac:dyDescent="0.25">
      <c r="B82" s="41" t="s">
        <v>396</v>
      </c>
      <c r="C82" s="30">
        <v>0</v>
      </c>
      <c r="D82" s="30">
        <v>0</v>
      </c>
      <c r="E82" s="30">
        <v>0</v>
      </c>
      <c r="F82" s="30">
        <v>0</v>
      </c>
      <c r="H82" s="42"/>
      <c r="I82" s="42"/>
      <c r="J82" s="42"/>
      <c r="K82" s="42"/>
    </row>
    <row r="83" spans="2:12" x14ac:dyDescent="0.25">
      <c r="B83" s="41" t="s">
        <v>397</v>
      </c>
      <c r="C83" s="29">
        <f>7.3+F75</f>
        <v>10.379</v>
      </c>
      <c r="D83" s="244">
        <f>C66</f>
        <v>9.4730000000000008</v>
      </c>
      <c r="E83" s="244">
        <f>C67</f>
        <v>0.86599999999999999</v>
      </c>
      <c r="F83" s="244">
        <f>SUM(C83:E83)</f>
        <v>20.718</v>
      </c>
      <c r="H83" s="42"/>
      <c r="I83" s="42"/>
      <c r="J83" s="42"/>
      <c r="K83" s="42"/>
    </row>
    <row r="84" spans="2:12" x14ac:dyDescent="0.25">
      <c r="B84" s="222" t="s">
        <v>398</v>
      </c>
      <c r="C84" s="202">
        <f>H76</f>
        <v>0.32200000000000001</v>
      </c>
      <c r="D84" s="243">
        <v>0</v>
      </c>
      <c r="E84" s="243">
        <v>0</v>
      </c>
      <c r="F84" s="245">
        <f>SUM(C84:E84)</f>
        <v>0.32200000000000001</v>
      </c>
      <c r="H84" s="42"/>
      <c r="I84" s="42"/>
      <c r="J84" s="42"/>
      <c r="K84" s="42"/>
    </row>
    <row r="85" spans="2:12" x14ac:dyDescent="0.25">
      <c r="B85" s="46" t="s">
        <v>10</v>
      </c>
      <c r="C85" s="202">
        <f>SUM(C81:C84)</f>
        <v>10.925999999999998</v>
      </c>
      <c r="D85" s="202">
        <f t="shared" ref="D85:F85" si="1">SUM(D81:D84)</f>
        <v>9.4730000000000008</v>
      </c>
      <c r="E85" s="202">
        <f t="shared" si="1"/>
        <v>0.86599999999999999</v>
      </c>
      <c r="F85" s="202">
        <f t="shared" si="1"/>
        <v>21.265000000000001</v>
      </c>
      <c r="G85" s="42"/>
      <c r="H85" s="42"/>
      <c r="I85" s="42"/>
      <c r="J85" s="42"/>
      <c r="K85" s="42"/>
    </row>
    <row r="86" spans="2:12" x14ac:dyDescent="0.25">
      <c r="B86" s="41"/>
      <c r="C86" s="213"/>
      <c r="D86" s="41"/>
      <c r="E86" s="41"/>
      <c r="F86" s="41"/>
      <c r="G86" s="42"/>
      <c r="H86" s="42"/>
      <c r="I86" s="42"/>
      <c r="J86" s="42"/>
      <c r="K86" s="42"/>
    </row>
    <row r="87" spans="2:12" x14ac:dyDescent="0.25">
      <c r="B87" s="111" t="s">
        <v>401</v>
      </c>
      <c r="C87" s="42"/>
      <c r="D87" s="42"/>
      <c r="E87" s="42"/>
      <c r="F87" s="42"/>
      <c r="G87" s="42"/>
      <c r="H87" s="42"/>
      <c r="I87" s="42"/>
      <c r="J87" s="42"/>
      <c r="K87" s="42"/>
      <c r="L87" s="35"/>
    </row>
    <row r="88" spans="2:12" x14ac:dyDescent="0.25">
      <c r="B88" s="258" t="s">
        <v>402</v>
      </c>
      <c r="C88" s="258"/>
      <c r="D88" s="258"/>
      <c r="E88" s="258"/>
      <c r="F88" s="51">
        <v>2</v>
      </c>
      <c r="G88" s="42"/>
      <c r="H88" s="42"/>
      <c r="I88" s="42"/>
      <c r="J88" s="42"/>
      <c r="K88" s="42"/>
    </row>
    <row r="89" spans="2:12" x14ac:dyDescent="0.25">
      <c r="B89" s="214" t="s">
        <v>453</v>
      </c>
      <c r="C89" s="214"/>
      <c r="D89" s="214"/>
      <c r="E89" s="214"/>
      <c r="F89" s="213"/>
      <c r="G89" s="42"/>
      <c r="H89" s="42"/>
      <c r="I89" s="42"/>
      <c r="J89" s="42"/>
      <c r="K89" s="42"/>
    </row>
    <row r="90" spans="2:12" x14ac:dyDescent="0.25">
      <c r="B90" s="162"/>
      <c r="C90" s="162"/>
      <c r="D90" s="162"/>
      <c r="E90" s="42"/>
      <c r="F90" s="42"/>
      <c r="G90" s="42"/>
      <c r="H90" s="42"/>
      <c r="I90" s="42"/>
      <c r="J90" s="42"/>
      <c r="K90" s="42"/>
    </row>
    <row r="91" spans="2:12" x14ac:dyDescent="0.25">
      <c r="B91" s="215" t="s">
        <v>403</v>
      </c>
      <c r="C91" s="224"/>
      <c r="D91" s="162"/>
      <c r="E91" s="42"/>
      <c r="F91" s="42"/>
      <c r="G91" s="42"/>
      <c r="H91" s="42"/>
      <c r="I91" s="42"/>
      <c r="J91" s="42"/>
      <c r="K91" s="42"/>
    </row>
    <row r="92" spans="2:12" x14ac:dyDescent="0.25">
      <c r="B92" s="223" t="s">
        <v>404</v>
      </c>
      <c r="C92" s="30">
        <v>0</v>
      </c>
      <c r="D92" s="162"/>
      <c r="E92" s="42"/>
      <c r="F92" s="42"/>
      <c r="G92" s="42"/>
      <c r="H92" s="42"/>
      <c r="I92" s="42"/>
      <c r="J92" s="42"/>
      <c r="K92" s="42"/>
    </row>
    <row r="93" spans="2:12" x14ac:dyDescent="0.25">
      <c r="B93" s="216" t="s">
        <v>405</v>
      </c>
      <c r="C93" s="30">
        <v>0</v>
      </c>
      <c r="D93" s="162"/>
      <c r="E93" s="42"/>
      <c r="F93" s="42"/>
      <c r="G93" s="42"/>
      <c r="H93" s="42"/>
      <c r="I93" s="42"/>
      <c r="J93" s="42"/>
      <c r="K93" s="42"/>
    </row>
    <row r="94" spans="2:12" x14ac:dyDescent="0.25">
      <c r="B94" s="222" t="s">
        <v>392</v>
      </c>
      <c r="C94" s="30">
        <v>0</v>
      </c>
      <c r="D94" s="162"/>
      <c r="E94" s="42"/>
      <c r="F94" s="42"/>
      <c r="G94" s="42"/>
      <c r="H94" s="42"/>
      <c r="I94" s="42"/>
      <c r="J94" s="42"/>
      <c r="K94" s="42"/>
    </row>
    <row r="95" spans="2:12" x14ac:dyDescent="0.25">
      <c r="B95" s="225" t="s">
        <v>10</v>
      </c>
      <c r="C95" s="227">
        <v>0</v>
      </c>
      <c r="D95" s="162"/>
      <c r="E95" s="42"/>
      <c r="F95" s="42"/>
      <c r="G95" s="42"/>
      <c r="H95" s="42"/>
      <c r="I95" s="42"/>
      <c r="J95" s="42"/>
      <c r="K95" s="42"/>
    </row>
    <row r="96" spans="2:12" x14ac:dyDescent="0.25">
      <c r="B96" s="162"/>
      <c r="C96" s="162"/>
      <c r="D96" s="162"/>
      <c r="E96" s="42"/>
      <c r="F96" s="42"/>
      <c r="G96" s="42"/>
      <c r="H96" s="42"/>
      <c r="I96" s="42"/>
      <c r="J96" s="42"/>
      <c r="K96" s="42"/>
    </row>
    <row r="97" spans="2:11" x14ac:dyDescent="0.25">
      <c r="B97" s="215" t="s">
        <v>406</v>
      </c>
      <c r="C97" s="224"/>
      <c r="D97" s="162"/>
      <c r="E97" s="42"/>
      <c r="F97" s="42"/>
      <c r="G97" s="42"/>
      <c r="H97" s="42"/>
      <c r="I97" s="42"/>
      <c r="J97" s="42"/>
      <c r="K97" s="42"/>
    </row>
    <row r="98" spans="2:11" x14ac:dyDescent="0.25">
      <c r="B98" s="223" t="s">
        <v>404</v>
      </c>
      <c r="C98" s="30">
        <v>0</v>
      </c>
      <c r="D98" s="162"/>
      <c r="E98" s="42"/>
      <c r="F98" s="42"/>
      <c r="G98" s="42"/>
      <c r="H98" s="42"/>
      <c r="I98" s="42"/>
      <c r="J98" s="42"/>
      <c r="K98" s="42"/>
    </row>
    <row r="99" spans="2:11" x14ac:dyDescent="0.25">
      <c r="B99" s="216" t="s">
        <v>405</v>
      </c>
      <c r="C99" s="30">
        <v>0</v>
      </c>
      <c r="D99" s="162"/>
      <c r="E99" s="42"/>
      <c r="F99" s="42"/>
      <c r="G99" s="42"/>
      <c r="H99" s="42"/>
      <c r="I99" s="42"/>
      <c r="J99" s="42"/>
      <c r="K99" s="42"/>
    </row>
    <row r="100" spans="2:11" x14ac:dyDescent="0.25">
      <c r="B100" s="222" t="s">
        <v>392</v>
      </c>
      <c r="C100" s="30">
        <v>0</v>
      </c>
      <c r="D100" s="162"/>
      <c r="E100" s="42"/>
      <c r="F100" s="42"/>
      <c r="G100" s="42"/>
      <c r="H100" s="42"/>
      <c r="I100" s="42"/>
      <c r="J100" s="42"/>
      <c r="K100" s="42"/>
    </row>
    <row r="101" spans="2:11" x14ac:dyDescent="0.25">
      <c r="B101" s="225" t="s">
        <v>10</v>
      </c>
      <c r="C101" s="227">
        <v>0</v>
      </c>
      <c r="D101" s="162"/>
      <c r="E101" s="42"/>
      <c r="F101" s="42"/>
      <c r="G101" s="42"/>
      <c r="H101" s="42"/>
      <c r="I101" s="42"/>
      <c r="J101" s="42"/>
      <c r="K101" s="42"/>
    </row>
    <row r="102" spans="2:11" x14ac:dyDescent="0.25">
      <c r="B102" s="216"/>
      <c r="C102" s="217"/>
      <c r="D102" s="162"/>
      <c r="E102" s="42"/>
      <c r="F102" s="42"/>
      <c r="G102" s="42"/>
      <c r="H102" s="42"/>
      <c r="I102" s="42"/>
      <c r="J102" s="42"/>
      <c r="K102" s="42"/>
    </row>
    <row r="103" spans="2:11" ht="18" x14ac:dyDescent="0.25">
      <c r="B103" s="254" t="s">
        <v>407</v>
      </c>
      <c r="C103" s="254"/>
      <c r="D103" s="254"/>
      <c r="E103" s="254"/>
      <c r="F103" s="254"/>
    </row>
    <row r="104" spans="2:11" ht="18" x14ac:dyDescent="0.25">
      <c r="B104" s="36"/>
      <c r="C104" s="218"/>
      <c r="D104" s="219"/>
      <c r="E104" s="219"/>
      <c r="F104" s="219"/>
    </row>
    <row r="105" spans="2:11" x14ac:dyDescent="0.25">
      <c r="B105" s="26" t="s">
        <v>408</v>
      </c>
      <c r="C105" s="226" t="s">
        <v>409</v>
      </c>
      <c r="D105" s="6"/>
      <c r="E105" s="6"/>
    </row>
    <row r="106" spans="2:11" x14ac:dyDescent="0.25">
      <c r="B106" s="216" t="s">
        <v>410</v>
      </c>
      <c r="C106" s="230">
        <v>1</v>
      </c>
      <c r="D106" s="220"/>
      <c r="E106" s="6"/>
    </row>
    <row r="107" spans="2:11" x14ac:dyDescent="0.25">
      <c r="B107" s="216" t="s">
        <v>411</v>
      </c>
      <c r="C107" s="151">
        <v>0</v>
      </c>
      <c r="D107" s="6"/>
      <c r="E107" s="6"/>
    </row>
    <row r="108" spans="2:11" x14ac:dyDescent="0.25">
      <c r="B108" s="216" t="s">
        <v>412</v>
      </c>
      <c r="C108" s="151">
        <v>0</v>
      </c>
      <c r="D108" s="6"/>
      <c r="E108" s="6"/>
    </row>
    <row r="109" spans="2:11" x14ac:dyDescent="0.25">
      <c r="B109" s="216" t="s">
        <v>413</v>
      </c>
      <c r="C109" s="151">
        <v>0</v>
      </c>
      <c r="D109" s="6"/>
      <c r="E109" s="6"/>
    </row>
    <row r="110" spans="2:11" x14ac:dyDescent="0.25">
      <c r="B110" s="216" t="s">
        <v>414</v>
      </c>
      <c r="C110" s="151">
        <v>0</v>
      </c>
      <c r="D110" s="6"/>
      <c r="E110" s="6"/>
    </row>
    <row r="111" spans="2:11" x14ac:dyDescent="0.25">
      <c r="B111" s="216" t="s">
        <v>415</v>
      </c>
      <c r="C111" s="151">
        <v>0</v>
      </c>
      <c r="D111" s="6"/>
      <c r="E111" s="6"/>
    </row>
    <row r="112" spans="2:11" x14ac:dyDescent="0.25">
      <c r="B112" s="222" t="s">
        <v>416</v>
      </c>
      <c r="C112" s="231">
        <v>0</v>
      </c>
      <c r="D112" s="6"/>
      <c r="E112" s="6"/>
    </row>
    <row r="113" spans="2:9" x14ac:dyDescent="0.25">
      <c r="B113" s="6"/>
      <c r="C113" s="22"/>
      <c r="D113" s="22"/>
      <c r="E113" s="22"/>
      <c r="F113" s="33"/>
      <c r="G113" s="34"/>
      <c r="H113" s="34"/>
      <c r="I113" s="33"/>
    </row>
    <row r="114" spans="2:9" x14ac:dyDescent="0.25">
      <c r="B114" s="182"/>
      <c r="C114" s="22"/>
      <c r="D114" s="22"/>
      <c r="E114" s="22"/>
      <c r="F114" s="33"/>
      <c r="G114" s="34"/>
      <c r="H114" s="34"/>
      <c r="I114" s="33"/>
    </row>
    <row r="115" spans="2:9" x14ac:dyDescent="0.25">
      <c r="B115" s="6"/>
      <c r="C115" s="6"/>
      <c r="D115" s="6"/>
      <c r="E115" s="6"/>
      <c r="F115" s="6"/>
      <c r="G115" s="6"/>
      <c r="H115" s="6"/>
      <c r="I115" s="6"/>
    </row>
    <row r="116" spans="2:9" ht="18" x14ac:dyDescent="0.25">
      <c r="B116" s="254" t="s">
        <v>102</v>
      </c>
      <c r="C116" s="254"/>
      <c r="D116" s="254"/>
      <c r="E116" s="254"/>
      <c r="F116" s="254"/>
      <c r="G116" s="6"/>
      <c r="H116" s="6"/>
      <c r="I116" s="6"/>
    </row>
    <row r="117" spans="2:9" ht="18" x14ac:dyDescent="0.25">
      <c r="B117" s="36"/>
      <c r="C117" s="256" t="s">
        <v>92</v>
      </c>
      <c r="D117" s="256"/>
      <c r="E117" s="256"/>
      <c r="F117" s="256"/>
      <c r="G117" s="6"/>
      <c r="H117" s="6"/>
      <c r="I117" s="6"/>
    </row>
    <row r="118" spans="2:9" x14ac:dyDescent="0.25">
      <c r="B118" s="23" t="s">
        <v>93</v>
      </c>
      <c r="C118" s="253"/>
      <c r="D118" s="253"/>
      <c r="E118" s="253"/>
      <c r="F118" s="253"/>
      <c r="G118" s="6"/>
      <c r="H118" s="6"/>
      <c r="I118" s="6"/>
    </row>
    <row r="119" spans="2:9" ht="9.75" customHeight="1" x14ac:dyDescent="0.25">
      <c r="B119" s="23"/>
      <c r="C119" s="32"/>
      <c r="D119" s="32"/>
      <c r="E119" s="32"/>
      <c r="F119" s="32"/>
      <c r="G119" s="6"/>
      <c r="H119" s="6"/>
      <c r="I119" s="6"/>
    </row>
    <row r="120" spans="2:9" x14ac:dyDescent="0.25">
      <c r="B120" s="28" t="s">
        <v>95</v>
      </c>
      <c r="C120" s="259" t="s">
        <v>94</v>
      </c>
      <c r="D120" s="259"/>
      <c r="E120" s="259"/>
      <c r="F120" s="259"/>
      <c r="G120" s="6"/>
      <c r="H120" s="6"/>
      <c r="I120" s="6"/>
    </row>
    <row r="121" spans="2:9" s="35" customFormat="1" x14ac:dyDescent="0.2">
      <c r="B121" s="183" t="s">
        <v>322</v>
      </c>
    </row>
    <row r="122" spans="2:9" x14ac:dyDescent="0.25">
      <c r="B122" s="23"/>
      <c r="C122" s="6"/>
      <c r="D122" s="6"/>
      <c r="E122" s="6"/>
      <c r="F122" s="6"/>
      <c r="G122" s="6"/>
      <c r="H122" s="6"/>
      <c r="I122" s="6"/>
    </row>
    <row r="123" spans="2:9" x14ac:dyDescent="0.25">
      <c r="B123" s="23"/>
      <c r="C123" s="6"/>
      <c r="D123" s="6"/>
      <c r="E123" s="6"/>
      <c r="F123" s="6"/>
      <c r="G123" s="6"/>
      <c r="H123" s="6"/>
      <c r="I123" s="6"/>
    </row>
    <row r="124" spans="2:9" ht="15.75" x14ac:dyDescent="0.25">
      <c r="B124" s="31"/>
      <c r="G124" s="6"/>
      <c r="H124" s="6"/>
      <c r="I124" s="6"/>
    </row>
    <row r="125" spans="2:9" ht="18" x14ac:dyDescent="0.25">
      <c r="B125" s="254" t="s">
        <v>101</v>
      </c>
      <c r="C125" s="254"/>
      <c r="D125" s="254"/>
      <c r="E125" s="254"/>
      <c r="F125" s="254"/>
      <c r="G125" s="6"/>
      <c r="H125" s="6"/>
      <c r="I125" s="6"/>
    </row>
    <row r="126" spans="2:9" ht="18" x14ac:dyDescent="0.25">
      <c r="B126" s="36"/>
      <c r="C126" s="256" t="s">
        <v>92</v>
      </c>
      <c r="D126" s="256"/>
      <c r="E126" s="256"/>
      <c r="F126" s="256"/>
      <c r="G126" s="6"/>
      <c r="H126" s="6"/>
      <c r="I126" s="6"/>
    </row>
    <row r="127" spans="2:9" x14ac:dyDescent="0.25">
      <c r="B127" s="38"/>
      <c r="C127" s="260" t="s">
        <v>96</v>
      </c>
      <c r="D127" s="260"/>
      <c r="E127" s="260" t="s">
        <v>97</v>
      </c>
      <c r="F127" s="260"/>
      <c r="G127" s="6"/>
      <c r="H127" s="6"/>
      <c r="I127" s="6"/>
    </row>
    <row r="128" spans="2:9" ht="30" x14ac:dyDescent="0.25">
      <c r="B128" s="10" t="s">
        <v>98</v>
      </c>
      <c r="C128" s="253" t="s">
        <v>94</v>
      </c>
      <c r="D128" s="253"/>
      <c r="E128" s="253"/>
      <c r="F128" s="253"/>
      <c r="G128" s="6"/>
      <c r="H128" s="6"/>
      <c r="I128" s="6"/>
    </row>
    <row r="129" spans="2:9" x14ac:dyDescent="0.25">
      <c r="B129" s="23" t="s">
        <v>99</v>
      </c>
      <c r="C129" s="253" t="s">
        <v>94</v>
      </c>
      <c r="D129" s="253"/>
      <c r="E129" s="253"/>
      <c r="F129" s="253"/>
      <c r="G129" s="6"/>
      <c r="H129" s="6"/>
      <c r="I129" s="6"/>
    </row>
    <row r="130" spans="2:9" x14ac:dyDescent="0.25">
      <c r="B130" s="28" t="s">
        <v>100</v>
      </c>
      <c r="C130" s="259"/>
      <c r="D130" s="259"/>
      <c r="E130" s="259" t="s">
        <v>94</v>
      </c>
      <c r="F130" s="259"/>
      <c r="G130" s="6"/>
      <c r="H130" s="6"/>
      <c r="I130" s="6"/>
    </row>
    <row r="131" spans="2:9" x14ac:dyDescent="0.25">
      <c r="B131" s="84"/>
      <c r="C131" s="6"/>
      <c r="D131" s="6"/>
      <c r="E131" s="6"/>
      <c r="F131" s="6"/>
      <c r="G131" s="6"/>
      <c r="H131" s="6"/>
      <c r="I131" s="6"/>
    </row>
    <row r="132" spans="2:9" x14ac:dyDescent="0.25">
      <c r="B132" s="6"/>
      <c r="C132" s="6"/>
      <c r="D132" s="6"/>
      <c r="E132" s="6"/>
      <c r="F132" s="6"/>
      <c r="G132" s="6"/>
      <c r="H132" s="6"/>
      <c r="I132" s="6"/>
    </row>
    <row r="133" spans="2:9" x14ac:dyDescent="0.25">
      <c r="B133" s="6"/>
      <c r="C133" s="6"/>
      <c r="D133" s="6"/>
      <c r="E133" s="6"/>
      <c r="F133" s="6"/>
      <c r="G133" s="6"/>
      <c r="H133" s="6"/>
      <c r="I133" s="6"/>
    </row>
    <row r="134" spans="2:9" x14ac:dyDescent="0.25">
      <c r="I134" s="120" t="s">
        <v>247</v>
      </c>
    </row>
  </sheetData>
  <mergeCells count="20">
    <mergeCell ref="C130:D130"/>
    <mergeCell ref="E128:F128"/>
    <mergeCell ref="E129:F129"/>
    <mergeCell ref="E130:F130"/>
    <mergeCell ref="C127:D127"/>
    <mergeCell ref="E127:F127"/>
    <mergeCell ref="B4:E4"/>
    <mergeCell ref="B25:E25"/>
    <mergeCell ref="C128:D128"/>
    <mergeCell ref="C129:D129"/>
    <mergeCell ref="B116:F116"/>
    <mergeCell ref="B125:F125"/>
    <mergeCell ref="B5:I5"/>
    <mergeCell ref="C126:F126"/>
    <mergeCell ref="C117:F117"/>
    <mergeCell ref="C118:F118"/>
    <mergeCell ref="B60:D60"/>
    <mergeCell ref="B88:E88"/>
    <mergeCell ref="B103:F103"/>
    <mergeCell ref="C120:F120"/>
  </mergeCells>
  <hyperlinks>
    <hyperlink ref="I134"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Normal="100" workbookViewId="0">
      <selection activeCell="C23" sqref="C23"/>
    </sheetView>
  </sheetViews>
  <sheetFormatPr defaultRowHeight="15" x14ac:dyDescent="0.25"/>
  <cols>
    <col min="1" max="1" width="4.7109375" style="42" customWidth="1"/>
    <col min="2" max="2" width="7.7109375" style="42" customWidth="1"/>
    <col min="3" max="13" width="15.7109375" style="42" customWidth="1"/>
    <col min="14" max="16384" width="9.140625" style="42"/>
  </cols>
  <sheetData>
    <row r="4" spans="2:13" ht="18" x14ac:dyDescent="0.25">
      <c r="B4" s="37" t="s">
        <v>280</v>
      </c>
      <c r="K4" s="43" t="s">
        <v>30</v>
      </c>
      <c r="L4" s="44">
        <v>42277</v>
      </c>
    </row>
    <row r="5" spans="2:13" x14ac:dyDescent="0.25">
      <c r="B5" s="45" t="s">
        <v>112</v>
      </c>
    </row>
    <row r="7" spans="2:13" ht="15.75" x14ac:dyDescent="0.25">
      <c r="B7" s="40" t="s">
        <v>256</v>
      </c>
      <c r="C7" s="41"/>
      <c r="D7" s="41"/>
      <c r="E7" s="41"/>
      <c r="F7" s="41"/>
      <c r="G7" s="41"/>
      <c r="H7" s="41"/>
      <c r="I7" s="41"/>
      <c r="J7" s="41"/>
      <c r="K7" s="41"/>
      <c r="L7" s="41"/>
      <c r="M7" s="41"/>
    </row>
    <row r="8" spans="2:13" ht="3.75" customHeight="1" x14ac:dyDescent="0.25">
      <c r="B8" s="40"/>
      <c r="C8" s="41"/>
      <c r="D8" s="41"/>
      <c r="E8" s="41"/>
      <c r="F8" s="41"/>
      <c r="G8" s="41"/>
      <c r="H8" s="41"/>
      <c r="I8" s="41"/>
      <c r="J8" s="41"/>
      <c r="K8" s="41"/>
      <c r="L8" s="41"/>
      <c r="M8" s="41"/>
    </row>
    <row r="9" spans="2:13" x14ac:dyDescent="0.25">
      <c r="B9" s="54" t="s">
        <v>0</v>
      </c>
      <c r="C9" s="1"/>
      <c r="D9" s="1"/>
      <c r="E9" s="1"/>
      <c r="F9" s="1"/>
      <c r="G9" s="1"/>
      <c r="H9" s="1"/>
      <c r="I9" s="1"/>
      <c r="J9" s="1"/>
      <c r="K9" s="1"/>
      <c r="L9" s="1"/>
      <c r="M9" s="1"/>
    </row>
    <row r="10" spans="2:13" ht="45" x14ac:dyDescent="0.25">
      <c r="B10" s="46"/>
      <c r="C10" s="47" t="s">
        <v>1</v>
      </c>
      <c r="D10" s="47" t="s">
        <v>2</v>
      </c>
      <c r="E10" s="47" t="s">
        <v>3</v>
      </c>
      <c r="F10" s="47" t="s">
        <v>4</v>
      </c>
      <c r="G10" s="47" t="s">
        <v>5</v>
      </c>
      <c r="H10" s="47" t="s">
        <v>6</v>
      </c>
      <c r="I10" s="47" t="s">
        <v>7</v>
      </c>
      <c r="J10" s="47" t="s">
        <v>52</v>
      </c>
      <c r="K10" s="47" t="s">
        <v>8</v>
      </c>
      <c r="L10" s="47" t="s">
        <v>9</v>
      </c>
      <c r="M10" s="48" t="s">
        <v>10</v>
      </c>
    </row>
    <row r="11" spans="2:13" x14ac:dyDescent="0.25">
      <c r="B11" s="49" t="s">
        <v>10</v>
      </c>
      <c r="C11" s="155">
        <v>5496</v>
      </c>
      <c r="D11" s="155">
        <v>1</v>
      </c>
      <c r="E11" s="155">
        <v>95</v>
      </c>
      <c r="F11" s="155">
        <v>522</v>
      </c>
      <c r="G11" s="155">
        <v>6161</v>
      </c>
      <c r="H11" s="155">
        <v>248</v>
      </c>
      <c r="I11" s="155">
        <v>8774</v>
      </c>
      <c r="J11" s="155">
        <v>28200</v>
      </c>
      <c r="K11" s="155">
        <v>9</v>
      </c>
      <c r="L11" s="155">
        <v>16</v>
      </c>
      <c r="M11" s="50">
        <f>SUM(C11:L11)</f>
        <v>49522</v>
      </c>
    </row>
    <row r="12" spans="2:13" x14ac:dyDescent="0.25">
      <c r="B12" s="156" t="s">
        <v>163</v>
      </c>
      <c r="C12" s="157">
        <f>+C11/$M$11</f>
        <v>0.11098097815112476</v>
      </c>
      <c r="D12" s="157">
        <f t="shared" ref="D12:M12" si="0">+D11/$M$11</f>
        <v>2.0193045515124592E-5</v>
      </c>
      <c r="E12" s="157">
        <f t="shared" si="0"/>
        <v>1.9183393239368361E-3</v>
      </c>
      <c r="F12" s="157">
        <f t="shared" si="0"/>
        <v>1.0540769758895037E-2</v>
      </c>
      <c r="G12" s="157">
        <f t="shared" si="0"/>
        <v>0.1244093534186826</v>
      </c>
      <c r="H12" s="157">
        <f t="shared" si="0"/>
        <v>5.0078752877508988E-3</v>
      </c>
      <c r="I12" s="157">
        <f t="shared" si="0"/>
        <v>0.17717378134970316</v>
      </c>
      <c r="J12" s="157">
        <f t="shared" si="0"/>
        <v>0.56944388352651343</v>
      </c>
      <c r="K12" s="157">
        <f t="shared" si="0"/>
        <v>1.8173740963612131E-4</v>
      </c>
      <c r="L12" s="157">
        <f t="shared" si="0"/>
        <v>3.2308872824199348E-4</v>
      </c>
      <c r="M12" s="157">
        <f t="shared" si="0"/>
        <v>1</v>
      </c>
    </row>
    <row r="13" spans="2:13" x14ac:dyDescent="0.25">
      <c r="B13" s="41"/>
      <c r="C13" s="41"/>
      <c r="D13" s="41"/>
      <c r="E13" s="41"/>
      <c r="F13" s="41"/>
      <c r="G13" s="41"/>
      <c r="H13" s="41"/>
      <c r="I13" s="41"/>
      <c r="J13" s="41"/>
      <c r="K13" s="41"/>
      <c r="L13" s="41"/>
      <c r="M13" s="41"/>
    </row>
    <row r="14" spans="2:13" ht="15.75" x14ac:dyDescent="0.25">
      <c r="B14" s="40" t="s">
        <v>257</v>
      </c>
      <c r="C14" s="41"/>
      <c r="D14" s="41"/>
      <c r="E14" s="41"/>
      <c r="F14" s="41"/>
      <c r="G14" s="41"/>
      <c r="H14" s="41"/>
      <c r="I14" s="41"/>
      <c r="J14" s="41"/>
      <c r="K14" s="41"/>
      <c r="L14" s="41"/>
      <c r="M14" s="41"/>
    </row>
    <row r="15" spans="2:13" ht="3.75" customHeight="1" x14ac:dyDescent="0.25">
      <c r="B15" s="40"/>
      <c r="C15" s="41"/>
      <c r="D15" s="41"/>
      <c r="E15" s="41"/>
      <c r="F15" s="41"/>
      <c r="G15" s="41"/>
      <c r="H15" s="41"/>
      <c r="I15" s="41"/>
      <c r="J15" s="41"/>
      <c r="K15" s="41"/>
      <c r="L15" s="41"/>
      <c r="M15" s="41"/>
    </row>
    <row r="16" spans="2:13" x14ac:dyDescent="0.25">
      <c r="B16" s="54" t="s">
        <v>113</v>
      </c>
      <c r="C16" s="1"/>
      <c r="D16" s="1"/>
      <c r="E16" s="1"/>
      <c r="F16" s="1"/>
      <c r="G16" s="1"/>
      <c r="H16" s="1"/>
      <c r="I16" s="1"/>
      <c r="J16" s="1"/>
      <c r="K16" s="1"/>
      <c r="L16" s="1"/>
      <c r="M16" s="1"/>
    </row>
    <row r="17" spans="2:14" ht="45" x14ac:dyDescent="0.25">
      <c r="B17" s="46"/>
      <c r="C17" s="47" t="s">
        <v>1</v>
      </c>
      <c r="D17" s="47" t="s">
        <v>2</v>
      </c>
      <c r="E17" s="47" t="s">
        <v>3</v>
      </c>
      <c r="F17" s="47" t="s">
        <v>4</v>
      </c>
      <c r="G17" s="47" t="s">
        <v>5</v>
      </c>
      <c r="H17" s="47" t="s">
        <v>6</v>
      </c>
      <c r="I17" s="47" t="s">
        <v>7</v>
      </c>
      <c r="J17" s="47" t="s">
        <v>52</v>
      </c>
      <c r="K17" s="47" t="s">
        <v>8</v>
      </c>
      <c r="L17" s="47" t="s">
        <v>9</v>
      </c>
      <c r="M17" s="48" t="s">
        <v>10</v>
      </c>
    </row>
    <row r="18" spans="2:14" x14ac:dyDescent="0.25">
      <c r="B18" s="49" t="s">
        <v>10</v>
      </c>
      <c r="C18" s="51">
        <v>6.1093473936500002</v>
      </c>
      <c r="D18" s="51">
        <v>1.6669074800000001E-3</v>
      </c>
      <c r="E18" s="51">
        <v>0.58074182130999996</v>
      </c>
      <c r="F18" s="51">
        <v>2.66213211035</v>
      </c>
      <c r="G18" s="51">
        <v>13.180504760910001</v>
      </c>
      <c r="H18" s="51">
        <v>1.61867244893</v>
      </c>
      <c r="I18" s="51">
        <v>20.21630558092</v>
      </c>
      <c r="J18" s="51">
        <v>73.692551514290003</v>
      </c>
      <c r="K18" s="51">
        <v>1.7856704399999999E-2</v>
      </c>
      <c r="L18" s="51">
        <v>2.99950789E-2</v>
      </c>
      <c r="M18" s="52">
        <f>SUM(C18:L18)</f>
        <v>118.10977432114001</v>
      </c>
    </row>
    <row r="19" spans="2:14" x14ac:dyDescent="0.25">
      <c r="B19" s="156" t="s">
        <v>163</v>
      </c>
      <c r="C19" s="157">
        <f>+C18/$M$18</f>
        <v>5.1726010220277868E-2</v>
      </c>
      <c r="D19" s="157">
        <f t="shared" ref="D19:M19" si="1">+D18/$M$18</f>
        <v>1.4113205190517808E-5</v>
      </c>
      <c r="E19" s="157">
        <f t="shared" si="1"/>
        <v>4.9169666494405899E-3</v>
      </c>
      <c r="F19" s="157">
        <f t="shared" si="1"/>
        <v>2.2539473347156461E-2</v>
      </c>
      <c r="G19" s="157">
        <f t="shared" si="1"/>
        <v>0.11159537673039879</v>
      </c>
      <c r="H19" s="157">
        <f t="shared" si="1"/>
        <v>1.370481366367559E-2</v>
      </c>
      <c r="I19" s="157">
        <f t="shared" si="1"/>
        <v>0.1711653899697746</v>
      </c>
      <c r="J19" s="157">
        <f t="shared" si="1"/>
        <v>0.6239327095310524</v>
      </c>
      <c r="K19" s="157">
        <f t="shared" si="1"/>
        <v>1.5118735517559868E-4</v>
      </c>
      <c r="L19" s="157">
        <f t="shared" si="1"/>
        <v>2.5395932785751924E-4</v>
      </c>
      <c r="M19" s="157">
        <f t="shared" si="1"/>
        <v>1</v>
      </c>
    </row>
    <row r="20" spans="2:14" x14ac:dyDescent="0.25">
      <c r="B20" s="41"/>
      <c r="C20" s="41"/>
      <c r="D20" s="41"/>
      <c r="E20" s="41"/>
      <c r="F20" s="41"/>
      <c r="G20" s="41"/>
      <c r="H20" s="41"/>
      <c r="I20" s="41"/>
      <c r="J20" s="41"/>
      <c r="K20" s="41"/>
      <c r="L20" s="41"/>
      <c r="M20" s="41"/>
    </row>
    <row r="21" spans="2:14" ht="15.75" x14ac:dyDescent="0.25">
      <c r="B21" s="40" t="s">
        <v>258</v>
      </c>
      <c r="C21" s="41"/>
      <c r="D21" s="41"/>
      <c r="E21" s="41"/>
      <c r="F21" s="41"/>
      <c r="G21" s="41"/>
      <c r="H21" s="41"/>
      <c r="I21" s="41"/>
      <c r="J21" s="41"/>
      <c r="K21" s="41"/>
      <c r="L21" s="41"/>
      <c r="M21" s="41"/>
    </row>
    <row r="22" spans="2:14" ht="3.75" customHeight="1" x14ac:dyDescent="0.25">
      <c r="B22" s="40"/>
      <c r="C22" s="41"/>
      <c r="D22" s="41"/>
      <c r="E22" s="41"/>
      <c r="F22" s="41"/>
      <c r="G22" s="41"/>
      <c r="H22" s="41"/>
      <c r="I22" s="41"/>
      <c r="J22" s="41"/>
      <c r="K22" s="41"/>
      <c r="L22" s="41"/>
      <c r="M22" s="41"/>
    </row>
    <row r="23" spans="2:14" x14ac:dyDescent="0.25">
      <c r="B23" s="54" t="s">
        <v>114</v>
      </c>
      <c r="C23" s="1"/>
      <c r="D23" s="1"/>
      <c r="E23" s="1"/>
      <c r="F23" s="1"/>
      <c r="G23" s="1"/>
      <c r="H23" s="1"/>
      <c r="I23" s="1"/>
      <c r="J23" s="1"/>
      <c r="K23" s="1"/>
      <c r="L23" s="1"/>
      <c r="M23" s="1"/>
    </row>
    <row r="24" spans="2:14" x14ac:dyDescent="0.25">
      <c r="B24" s="41"/>
      <c r="C24" s="53"/>
      <c r="D24" s="41"/>
      <c r="E24" s="41"/>
      <c r="F24" s="41"/>
      <c r="G24" s="41"/>
      <c r="H24" s="41"/>
      <c r="I24" s="41"/>
      <c r="J24" s="41"/>
      <c r="K24" s="41"/>
      <c r="L24" s="41"/>
      <c r="M24" s="41"/>
    </row>
    <row r="25" spans="2:14" x14ac:dyDescent="0.25">
      <c r="B25" s="46"/>
      <c r="C25" s="47" t="s">
        <v>11</v>
      </c>
      <c r="D25" s="47" t="s">
        <v>12</v>
      </c>
      <c r="E25" s="47" t="s">
        <v>13</v>
      </c>
      <c r="F25" s="47" t="s">
        <v>14</v>
      </c>
      <c r="G25" s="47" t="s">
        <v>15</v>
      </c>
      <c r="H25" s="47" t="s">
        <v>16</v>
      </c>
      <c r="I25" s="48" t="s">
        <v>10</v>
      </c>
    </row>
    <row r="26" spans="2:14" x14ac:dyDescent="0.25">
      <c r="B26" s="49" t="s">
        <v>10</v>
      </c>
      <c r="C26" s="51">
        <v>31.918104260210001</v>
      </c>
      <c r="D26" s="51">
        <v>36.290465354689999</v>
      </c>
      <c r="E26" s="51">
        <v>40.81318815278</v>
      </c>
      <c r="F26" s="51">
        <v>7.3674209350500002</v>
      </c>
      <c r="G26" s="51">
        <v>1.1450494729</v>
      </c>
      <c r="H26" s="51">
        <v>0.57554614551000005</v>
      </c>
      <c r="I26" s="52">
        <f>SUM(C26:H26)</f>
        <v>118.10977432114001</v>
      </c>
    </row>
    <row r="27" spans="2:14" x14ac:dyDescent="0.25">
      <c r="B27" s="156" t="s">
        <v>163</v>
      </c>
      <c r="C27" s="157">
        <f>+C26/$I$26</f>
        <v>0.27024100624749992</v>
      </c>
      <c r="D27" s="157">
        <f t="shared" ref="D27:I27" si="2">+D26/$I$26</f>
        <v>0.30726047495456532</v>
      </c>
      <c r="E27" s="157">
        <f t="shared" si="2"/>
        <v>0.34555301106417413</v>
      </c>
      <c r="F27" s="157">
        <f t="shared" si="2"/>
        <v>6.237774119369674E-2</v>
      </c>
      <c r="G27" s="157">
        <f t="shared" si="2"/>
        <v>9.6947901177646401E-3</v>
      </c>
      <c r="H27" s="157">
        <f t="shared" si="2"/>
        <v>4.8729764222992444E-3</v>
      </c>
      <c r="I27" s="158">
        <f t="shared" si="2"/>
        <v>1</v>
      </c>
    </row>
    <row r="30" spans="2:14" x14ac:dyDescent="0.25">
      <c r="N30" s="120" t="s">
        <v>247</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topLeftCell="A19" zoomScale="70" zoomScaleNormal="70" workbookViewId="0">
      <selection activeCell="I20" sqref="I20"/>
    </sheetView>
  </sheetViews>
  <sheetFormatPr defaultRowHeight="15" x14ac:dyDescent="0.25"/>
  <cols>
    <col min="1" max="1" width="4.7109375" style="42" customWidth="1"/>
    <col min="2" max="2" width="31" style="42" customWidth="1"/>
    <col min="3" max="3" width="21.5703125" style="42" customWidth="1"/>
    <col min="4" max="12" width="15.7109375" style="42" customWidth="1"/>
    <col min="13" max="13" width="3.42578125" style="42" customWidth="1"/>
    <col min="14" max="16384" width="9.140625" style="42"/>
  </cols>
  <sheetData>
    <row r="4" spans="2:14" x14ac:dyDescent="0.25">
      <c r="B4" s="41"/>
      <c r="C4" s="41"/>
      <c r="D4" s="41"/>
      <c r="E4" s="41"/>
      <c r="F4" s="41"/>
      <c r="G4" s="41"/>
      <c r="H4" s="41"/>
      <c r="I4" s="41"/>
      <c r="J4" s="43" t="s">
        <v>30</v>
      </c>
      <c r="K4" s="44">
        <f>'Table 1-3 - Lending'!L4</f>
        <v>42277</v>
      </c>
      <c r="L4" s="41"/>
    </row>
    <row r="5" spans="2:14" ht="15.75" x14ac:dyDescent="0.25">
      <c r="B5" s="40" t="s">
        <v>259</v>
      </c>
      <c r="C5" s="41"/>
      <c r="D5" s="41"/>
      <c r="E5" s="41"/>
      <c r="F5" s="41"/>
      <c r="G5" s="41"/>
      <c r="H5" s="41"/>
      <c r="I5" s="41"/>
      <c r="J5" s="41"/>
      <c r="K5" s="41"/>
      <c r="L5" s="41"/>
    </row>
    <row r="6" spans="2:14" ht="3.75" customHeight="1" x14ac:dyDescent="0.25">
      <c r="B6" s="40"/>
      <c r="C6" s="41"/>
      <c r="D6" s="41"/>
      <c r="E6" s="41"/>
      <c r="F6" s="41"/>
      <c r="G6" s="41"/>
      <c r="H6" s="41"/>
      <c r="I6" s="41"/>
      <c r="J6" s="41"/>
      <c r="K6" s="41"/>
      <c r="L6" s="41"/>
    </row>
    <row r="7" spans="2:14" x14ac:dyDescent="0.25">
      <c r="B7" s="140" t="s">
        <v>287</v>
      </c>
      <c r="C7" s="140"/>
      <c r="D7" s="59"/>
      <c r="E7" s="141"/>
      <c r="F7" s="141"/>
      <c r="G7" s="141"/>
      <c r="H7" s="141"/>
      <c r="I7" s="141"/>
      <c r="J7" s="141"/>
      <c r="K7" s="55"/>
      <c r="L7" s="55"/>
      <c r="M7" s="55"/>
      <c r="N7" s="55"/>
    </row>
    <row r="8" spans="2:14" x14ac:dyDescent="0.25">
      <c r="B8" s="46"/>
      <c r="C8" s="261" t="s">
        <v>289</v>
      </c>
      <c r="D8" s="261"/>
      <c r="E8" s="261"/>
      <c r="F8" s="261"/>
      <c r="G8" s="261"/>
      <c r="H8" s="261"/>
      <c r="I8" s="261"/>
      <c r="J8" s="261"/>
      <c r="K8" s="261"/>
      <c r="L8" s="261"/>
      <c r="N8" s="41"/>
    </row>
    <row r="9" spans="2:14" x14ac:dyDescent="0.25">
      <c r="B9" s="46"/>
      <c r="C9" s="64" t="s">
        <v>17</v>
      </c>
      <c r="D9" s="64" t="s">
        <v>18</v>
      </c>
      <c r="E9" s="64" t="s">
        <v>19</v>
      </c>
      <c r="F9" s="64" t="s">
        <v>20</v>
      </c>
      <c r="G9" s="64" t="s">
        <v>21</v>
      </c>
      <c r="H9" s="64" t="s">
        <v>22</v>
      </c>
      <c r="I9" s="64" t="s">
        <v>23</v>
      </c>
      <c r="J9" s="64" t="s">
        <v>24</v>
      </c>
      <c r="K9" s="64" t="s">
        <v>25</v>
      </c>
      <c r="L9" s="64" t="s">
        <v>26</v>
      </c>
      <c r="N9" s="203"/>
    </row>
    <row r="10" spans="2:14" x14ac:dyDescent="0.25">
      <c r="C10" s="61"/>
      <c r="D10" s="61"/>
      <c r="E10" s="61"/>
      <c r="F10" s="61"/>
      <c r="G10" s="61"/>
      <c r="H10" s="61"/>
      <c r="I10" s="61"/>
      <c r="J10" s="61"/>
      <c r="K10" s="61"/>
      <c r="L10" s="61"/>
    </row>
    <row r="11" spans="2:14" x14ac:dyDescent="0.25">
      <c r="B11" s="56" t="s">
        <v>1</v>
      </c>
      <c r="C11" s="62">
        <v>2.0333369025999999</v>
      </c>
      <c r="D11" s="62">
        <v>1.8216066879199999</v>
      </c>
      <c r="E11" s="62">
        <v>1.42002126905</v>
      </c>
      <c r="F11" s="62">
        <v>0.45199064525999999</v>
      </c>
      <c r="G11" s="62">
        <v>0.23273079626000001</v>
      </c>
      <c r="H11" s="62">
        <v>4.3185678409999997E-2</v>
      </c>
      <c r="I11" s="62">
        <v>2.7277064260000001E-2</v>
      </c>
      <c r="J11" s="62">
        <v>1.7477837690000001E-2</v>
      </c>
      <c r="K11" s="62">
        <v>1.211778086E-2</v>
      </c>
      <c r="L11" s="62">
        <v>4.9602658000000001E-2</v>
      </c>
      <c r="N11" s="199"/>
    </row>
    <row r="12" spans="2:14" x14ac:dyDescent="0.25">
      <c r="B12" s="56" t="s">
        <v>2</v>
      </c>
      <c r="C12" s="62">
        <v>5.5350482999999995E-4</v>
      </c>
      <c r="D12" s="62">
        <v>5.5350484000000002E-4</v>
      </c>
      <c r="E12" s="62">
        <v>5.5350482999999995E-4</v>
      </c>
      <c r="F12" s="62">
        <v>6.3929799999999999E-6</v>
      </c>
      <c r="G12" s="62"/>
      <c r="H12" s="62"/>
      <c r="I12" s="62"/>
      <c r="J12" s="62"/>
      <c r="K12" s="62"/>
      <c r="L12" s="62"/>
      <c r="N12" s="62"/>
    </row>
    <row r="13" spans="2:14" x14ac:dyDescent="0.25">
      <c r="B13" s="56" t="s">
        <v>3</v>
      </c>
      <c r="C13" s="62">
        <v>0.16907462148999999</v>
      </c>
      <c r="D13" s="62">
        <v>0.14453121142</v>
      </c>
      <c r="E13" s="62">
        <v>0.1315409078</v>
      </c>
      <c r="F13" s="62">
        <v>5.6934231359999997E-2</v>
      </c>
      <c r="G13" s="62">
        <v>4.2068499490000001E-2</v>
      </c>
      <c r="H13" s="62">
        <v>1.113427604E-2</v>
      </c>
      <c r="I13" s="62">
        <v>9.2821682399999994E-3</v>
      </c>
      <c r="J13" s="62">
        <v>6.6300696099999999E-3</v>
      </c>
      <c r="K13" s="62">
        <v>3.8027944900000002E-3</v>
      </c>
      <c r="L13" s="62">
        <v>5.7430399999999996E-3</v>
      </c>
      <c r="N13" s="199"/>
    </row>
    <row r="14" spans="2:14" x14ac:dyDescent="0.25">
      <c r="B14" s="56" t="s">
        <v>4</v>
      </c>
      <c r="C14" s="62">
        <v>0.89109145639999998</v>
      </c>
      <c r="D14" s="62">
        <v>0.74195549732999999</v>
      </c>
      <c r="E14" s="62">
        <v>0.49327287299</v>
      </c>
      <c r="F14" s="62">
        <v>0.18827291326000001</v>
      </c>
      <c r="G14" s="62">
        <v>0.15377482279999999</v>
      </c>
      <c r="H14" s="62">
        <v>5.2665044299999998E-2</v>
      </c>
      <c r="I14" s="62">
        <v>3.6802084589999999E-2</v>
      </c>
      <c r="J14" s="62">
        <v>2.9603483190000002E-2</v>
      </c>
      <c r="K14" s="62">
        <v>2.2501366589999999E-2</v>
      </c>
      <c r="L14" s="62">
        <v>5.2192548999999998E-2</v>
      </c>
      <c r="N14" s="199"/>
    </row>
    <row r="15" spans="2:14" x14ac:dyDescent="0.25">
      <c r="B15" s="56" t="s">
        <v>5</v>
      </c>
      <c r="C15" s="62">
        <v>3.8587734278300001</v>
      </c>
      <c r="D15" s="62">
        <v>3.6135472209200001</v>
      </c>
      <c r="E15" s="62">
        <v>3.0528528633000001</v>
      </c>
      <c r="F15" s="62">
        <v>1.2325377874700001</v>
      </c>
      <c r="G15" s="62">
        <v>0.80968797259000003</v>
      </c>
      <c r="H15" s="62">
        <v>0.1973794542</v>
      </c>
      <c r="I15" s="62">
        <v>0.12720915418000001</v>
      </c>
      <c r="J15" s="62">
        <v>7.9487631380000007E-2</v>
      </c>
      <c r="K15" s="62">
        <v>5.2419477489999998E-2</v>
      </c>
      <c r="L15" s="62">
        <v>0.15660958699999999</v>
      </c>
      <c r="N15" s="199"/>
    </row>
    <row r="16" spans="2:14" ht="30" x14ac:dyDescent="0.25">
      <c r="B16" s="56" t="s">
        <v>6</v>
      </c>
      <c r="C16" s="62">
        <v>0.56639395710999996</v>
      </c>
      <c r="D16" s="62">
        <v>0.5300150495</v>
      </c>
      <c r="E16" s="62">
        <v>0.42411931727000002</v>
      </c>
      <c r="F16" s="62">
        <v>7.4388732309999997E-2</v>
      </c>
      <c r="G16" s="62">
        <v>1.4997417270000001E-2</v>
      </c>
      <c r="H16" s="62">
        <v>2.51301259E-3</v>
      </c>
      <c r="I16" s="62">
        <v>1.9823197700000001E-3</v>
      </c>
      <c r="J16" s="62">
        <v>7.5174794999999998E-4</v>
      </c>
      <c r="K16" s="62">
        <v>4.9194967999999998E-4</v>
      </c>
      <c r="L16" s="62">
        <v>3.0189420000000002E-3</v>
      </c>
      <c r="N16" s="199"/>
    </row>
    <row r="17" spans="2:14" x14ac:dyDescent="0.25">
      <c r="B17" s="56" t="s">
        <v>7</v>
      </c>
      <c r="C17" s="62">
        <v>6.9836680964199997</v>
      </c>
      <c r="D17" s="62">
        <v>6.2021325342000004</v>
      </c>
      <c r="E17" s="62">
        <v>4.7345587450700002</v>
      </c>
      <c r="F17" s="62">
        <v>1.24082122917</v>
      </c>
      <c r="G17" s="62">
        <v>0.49366957455999999</v>
      </c>
      <c r="H17" s="62">
        <v>0.12090467193</v>
      </c>
      <c r="I17" s="62">
        <v>7.9463046829999995E-2</v>
      </c>
      <c r="J17" s="62">
        <v>5.7390237640000001E-2</v>
      </c>
      <c r="K17" s="62">
        <v>4.0747011120000003E-2</v>
      </c>
      <c r="L17" s="62">
        <v>0.26295032000000002</v>
      </c>
      <c r="N17" s="199"/>
    </row>
    <row r="18" spans="2:14" x14ac:dyDescent="0.25">
      <c r="B18" s="56" t="s">
        <v>28</v>
      </c>
      <c r="C18" s="62">
        <v>35.097070437989998</v>
      </c>
      <c r="D18" s="62">
        <v>22.808749409640001</v>
      </c>
      <c r="E18" s="62">
        <v>11.677126648350001</v>
      </c>
      <c r="F18" s="62">
        <v>2.3711326936299999</v>
      </c>
      <c r="G18" s="62">
        <v>1.02742835985</v>
      </c>
      <c r="H18" s="62">
        <v>0.25607494105</v>
      </c>
      <c r="I18" s="62">
        <v>0.15498010332000001</v>
      </c>
      <c r="J18" s="62">
        <v>9.2825403400000006E-2</v>
      </c>
      <c r="K18" s="62">
        <v>5.5863761429999999E-2</v>
      </c>
      <c r="L18" s="62">
        <v>0.15129963099999999</v>
      </c>
      <c r="N18" s="199"/>
    </row>
    <row r="19" spans="2:14" ht="30" x14ac:dyDescent="0.25">
      <c r="B19" s="56" t="s">
        <v>29</v>
      </c>
      <c r="C19" s="62">
        <v>6.2248932200000004E-3</v>
      </c>
      <c r="D19" s="62">
        <v>5.6185706999999996E-3</v>
      </c>
      <c r="E19" s="62">
        <v>4.8291203900000003E-3</v>
      </c>
      <c r="F19" s="62">
        <v>1.10564975E-3</v>
      </c>
      <c r="G19" s="62">
        <v>7.8470339999999996E-5</v>
      </c>
      <c r="H19" s="62">
        <v>0</v>
      </c>
      <c r="I19" s="62">
        <v>0</v>
      </c>
      <c r="J19" s="62">
        <v>0</v>
      </c>
      <c r="K19" s="62">
        <v>0</v>
      </c>
      <c r="L19" s="62">
        <v>0</v>
      </c>
      <c r="N19" s="199"/>
    </row>
    <row r="20" spans="2:14" x14ac:dyDescent="0.25">
      <c r="B20" s="56" t="s">
        <v>9</v>
      </c>
      <c r="C20" s="62">
        <v>1.413001536E-2</v>
      </c>
      <c r="D20" s="62">
        <v>1.0347789459999999E-2</v>
      </c>
      <c r="E20" s="62">
        <v>5.2320990200000004E-3</v>
      </c>
      <c r="F20" s="62">
        <v>1.1941193E-4</v>
      </c>
      <c r="G20" s="62">
        <v>1.1073761E-4</v>
      </c>
      <c r="H20" s="62">
        <v>5.5025519999999998E-5</v>
      </c>
      <c r="I20" s="62">
        <v>0</v>
      </c>
      <c r="J20" s="62">
        <v>0</v>
      </c>
      <c r="K20" s="62">
        <v>0</v>
      </c>
      <c r="L20" s="62">
        <v>0</v>
      </c>
      <c r="N20" s="199"/>
    </row>
    <row r="21" spans="2:14" x14ac:dyDescent="0.25">
      <c r="C21" s="62"/>
      <c r="D21" s="62"/>
      <c r="E21" s="62"/>
      <c r="F21" s="62"/>
      <c r="G21" s="62"/>
      <c r="H21" s="62"/>
      <c r="I21" s="62"/>
      <c r="J21" s="62"/>
      <c r="K21" s="62"/>
      <c r="L21" s="62"/>
      <c r="N21" s="186"/>
    </row>
    <row r="22" spans="2:14" x14ac:dyDescent="0.25">
      <c r="B22" s="49" t="s">
        <v>10</v>
      </c>
      <c r="C22" s="63">
        <f t="shared" ref="C22:L22" si="0">SUM(C11:C20)</f>
        <v>49.620317313249998</v>
      </c>
      <c r="D22" s="63">
        <f t="shared" si="0"/>
        <v>35.879057475930004</v>
      </c>
      <c r="E22" s="63">
        <f t="shared" si="0"/>
        <v>21.944107348069998</v>
      </c>
      <c r="F22" s="63">
        <f t="shared" si="0"/>
        <v>5.6173096871200006</v>
      </c>
      <c r="G22" s="63">
        <f t="shared" si="0"/>
        <v>2.7745466507700001</v>
      </c>
      <c r="H22" s="63">
        <f t="shared" si="0"/>
        <v>0.68391210404000002</v>
      </c>
      <c r="I22" s="63">
        <f t="shared" si="0"/>
        <v>0.43699594118999996</v>
      </c>
      <c r="J22" s="63">
        <f t="shared" si="0"/>
        <v>0.28416641086000005</v>
      </c>
      <c r="K22" s="63">
        <f t="shared" si="0"/>
        <v>0.18794414165999998</v>
      </c>
      <c r="L22" s="63">
        <f t="shared" si="0"/>
        <v>0.681416727</v>
      </c>
      <c r="N22" s="204"/>
    </row>
    <row r="27" spans="2:14" ht="15.75" x14ac:dyDescent="0.25">
      <c r="B27" s="40" t="s">
        <v>260</v>
      </c>
      <c r="C27" s="41"/>
      <c r="D27" s="41"/>
      <c r="E27" s="41"/>
      <c r="F27" s="41"/>
      <c r="G27" s="41"/>
      <c r="H27" s="41"/>
      <c r="I27" s="41"/>
      <c r="J27" s="41"/>
      <c r="K27" s="41"/>
      <c r="L27" s="41"/>
    </row>
    <row r="28" spans="2:14" ht="3.75" customHeight="1" x14ac:dyDescent="0.25">
      <c r="B28" s="40"/>
      <c r="C28" s="41"/>
      <c r="D28" s="41"/>
      <c r="E28" s="41"/>
      <c r="F28" s="41"/>
      <c r="G28" s="41"/>
      <c r="H28" s="41"/>
      <c r="I28" s="41"/>
      <c r="J28" s="41"/>
      <c r="K28" s="41"/>
      <c r="L28" s="41"/>
    </row>
    <row r="29" spans="2:14" x14ac:dyDescent="0.25">
      <c r="B29" s="140" t="s">
        <v>288</v>
      </c>
      <c r="C29" s="59"/>
      <c r="D29" s="55"/>
      <c r="E29" s="55"/>
      <c r="F29" s="55"/>
      <c r="G29" s="55"/>
      <c r="H29" s="55"/>
      <c r="I29" s="55"/>
      <c r="J29" s="55"/>
      <c r="K29" s="55"/>
      <c r="L29" s="55"/>
      <c r="N29" s="41"/>
    </row>
    <row r="30" spans="2:14" x14ac:dyDescent="0.25">
      <c r="B30" s="46"/>
      <c r="C30" s="261" t="s">
        <v>27</v>
      </c>
      <c r="D30" s="261"/>
      <c r="E30" s="261"/>
      <c r="F30" s="261"/>
      <c r="G30" s="261"/>
      <c r="H30" s="261"/>
      <c r="I30" s="261"/>
      <c r="J30" s="261"/>
      <c r="K30" s="261"/>
      <c r="L30" s="261"/>
      <c r="N30" s="41"/>
    </row>
    <row r="31" spans="2:14" x14ac:dyDescent="0.25">
      <c r="B31" s="46"/>
      <c r="C31" s="64" t="s">
        <v>17</v>
      </c>
      <c r="D31" s="64" t="s">
        <v>18</v>
      </c>
      <c r="E31" s="64" t="s">
        <v>19</v>
      </c>
      <c r="F31" s="64" t="s">
        <v>20</v>
      </c>
      <c r="G31" s="64" t="s">
        <v>21</v>
      </c>
      <c r="H31" s="64" t="s">
        <v>22</v>
      </c>
      <c r="I31" s="64" t="s">
        <v>23</v>
      </c>
      <c r="J31" s="64" t="s">
        <v>24</v>
      </c>
      <c r="K31" s="64" t="s">
        <v>25</v>
      </c>
      <c r="L31" s="64" t="s">
        <v>26</v>
      </c>
      <c r="N31" s="203"/>
    </row>
    <row r="32" spans="2:14" x14ac:dyDescent="0.25">
      <c r="C32" s="61"/>
      <c r="D32" s="61"/>
      <c r="E32" s="61"/>
      <c r="F32" s="61"/>
      <c r="G32" s="61"/>
      <c r="H32" s="61"/>
      <c r="I32" s="61"/>
      <c r="J32" s="61"/>
      <c r="K32" s="61"/>
      <c r="L32" s="61"/>
    </row>
    <row r="33" spans="2:14" x14ac:dyDescent="0.25">
      <c r="B33" s="56" t="s">
        <v>1</v>
      </c>
      <c r="C33" s="159">
        <f>C11/SUM($C11:$L11)</f>
        <v>0.33282391653202392</v>
      </c>
      <c r="D33" s="159">
        <f t="shared" ref="D33:L33" si="1">D11/SUM($C11:$L11)</f>
        <v>0.29816715148346939</v>
      </c>
      <c r="E33" s="159">
        <f t="shared" si="1"/>
        <v>0.23243420198574422</v>
      </c>
      <c r="F33" s="159">
        <f t="shared" si="1"/>
        <v>7.3983458717004985E-2</v>
      </c>
      <c r="G33" s="159">
        <f t="shared" si="1"/>
        <v>3.8094215970715307E-2</v>
      </c>
      <c r="H33" s="159">
        <f t="shared" si="1"/>
        <v>7.0687875718626952E-3</v>
      </c>
      <c r="I33" s="159">
        <f t="shared" si="1"/>
        <v>4.4648082405332789E-3</v>
      </c>
      <c r="J33" s="159">
        <f t="shared" si="1"/>
        <v>2.8608354990551001E-3</v>
      </c>
      <c r="K33" s="159">
        <f t="shared" si="1"/>
        <v>1.9834820684879835E-3</v>
      </c>
      <c r="L33" s="159">
        <f t="shared" si="1"/>
        <v>8.1191419311028891E-3</v>
      </c>
      <c r="M33" s="103"/>
      <c r="N33" s="184"/>
    </row>
    <row r="34" spans="2:14" x14ac:dyDescent="0.25">
      <c r="B34" s="56" t="s">
        <v>2</v>
      </c>
      <c r="C34" s="62">
        <v>0</v>
      </c>
      <c r="D34" s="62">
        <v>0</v>
      </c>
      <c r="E34" s="62">
        <v>0</v>
      </c>
      <c r="F34" s="62">
        <v>0</v>
      </c>
      <c r="G34" s="62">
        <v>0</v>
      </c>
      <c r="H34" s="62">
        <v>0</v>
      </c>
      <c r="I34" s="62">
        <v>0</v>
      </c>
      <c r="J34" s="62">
        <v>0</v>
      </c>
      <c r="K34" s="62">
        <v>0</v>
      </c>
      <c r="L34" s="62">
        <v>0</v>
      </c>
      <c r="M34" s="103"/>
      <c r="N34" s="184"/>
    </row>
    <row r="35" spans="2:14" x14ac:dyDescent="0.25">
      <c r="B35" s="56" t="s">
        <v>3</v>
      </c>
      <c r="C35" s="159">
        <f t="shared" ref="C35:L35" si="2">C13/SUM($C13:$L13)</f>
        <v>0.29113560567666386</v>
      </c>
      <c r="D35" s="159">
        <f t="shared" si="2"/>
        <v>0.24887343473031165</v>
      </c>
      <c r="E35" s="159">
        <f t="shared" si="2"/>
        <v>0.22650496878903997</v>
      </c>
      <c r="F35" s="159">
        <f t="shared" si="2"/>
        <v>9.8037078448874604E-2</v>
      </c>
      <c r="G35" s="159">
        <f t="shared" si="2"/>
        <v>7.2439245884421327E-2</v>
      </c>
      <c r="H35" s="159">
        <f t="shared" si="2"/>
        <v>1.9172506021953695E-2</v>
      </c>
      <c r="I35" s="159">
        <f t="shared" si="2"/>
        <v>1.5983295711266318E-2</v>
      </c>
      <c r="J35" s="159">
        <f t="shared" si="2"/>
        <v>1.1416552730239045E-2</v>
      </c>
      <c r="K35" s="159">
        <f t="shared" si="2"/>
        <v>6.5481671190700365E-3</v>
      </c>
      <c r="L35" s="159">
        <f t="shared" si="2"/>
        <v>9.8891448881593333E-3</v>
      </c>
      <c r="M35" s="103"/>
      <c r="N35" s="184"/>
    </row>
    <row r="36" spans="2:14" x14ac:dyDescent="0.25">
      <c r="B36" s="56" t="s">
        <v>4</v>
      </c>
      <c r="C36" s="159">
        <f t="shared" ref="C36:L36" si="3">C14/SUM($C14:$L14)</f>
        <v>0.33472849059468429</v>
      </c>
      <c r="D36" s="159">
        <f t="shared" si="3"/>
        <v>0.27870724371328315</v>
      </c>
      <c r="E36" s="159">
        <f t="shared" si="3"/>
        <v>0.18529241083098114</v>
      </c>
      <c r="F36" s="159">
        <f t="shared" si="3"/>
        <v>7.0722603861544248E-2</v>
      </c>
      <c r="G36" s="159">
        <f t="shared" si="3"/>
        <v>5.7763783905255543E-2</v>
      </c>
      <c r="H36" s="159">
        <f t="shared" si="3"/>
        <v>1.9783031987378824E-2</v>
      </c>
      <c r="I36" s="159">
        <f t="shared" si="3"/>
        <v>1.3824289456568278E-2</v>
      </c>
      <c r="J36" s="159">
        <f t="shared" si="3"/>
        <v>1.112021574594216E-2</v>
      </c>
      <c r="K36" s="159">
        <f t="shared" si="3"/>
        <v>8.4523854660406537E-3</v>
      </c>
      <c r="L36" s="159">
        <f t="shared" si="3"/>
        <v>1.9605544438321808E-2</v>
      </c>
      <c r="M36" s="103"/>
      <c r="N36" s="184"/>
    </row>
    <row r="37" spans="2:14" x14ac:dyDescent="0.25">
      <c r="B37" s="56" t="s">
        <v>5</v>
      </c>
      <c r="C37" s="159">
        <f t="shared" ref="C37:L37" si="4">C15/SUM($C15:$L15)</f>
        <v>0.29276371063600515</v>
      </c>
      <c r="D37" s="159">
        <f t="shared" si="4"/>
        <v>0.27415848915231267</v>
      </c>
      <c r="E37" s="159">
        <f t="shared" si="4"/>
        <v>0.23161881592723463</v>
      </c>
      <c r="F37" s="159">
        <f t="shared" si="4"/>
        <v>9.3512185389368799E-2</v>
      </c>
      <c r="G37" s="159">
        <f t="shared" si="4"/>
        <v>6.1430726562792026E-2</v>
      </c>
      <c r="H37" s="159">
        <f t="shared" si="4"/>
        <v>1.4975106078564816E-2</v>
      </c>
      <c r="I37" s="159">
        <f t="shared" si="4"/>
        <v>9.6513114079226549E-3</v>
      </c>
      <c r="J37" s="159">
        <f t="shared" si="4"/>
        <v>6.0306971496801188E-3</v>
      </c>
      <c r="K37" s="159">
        <f t="shared" si="4"/>
        <v>3.9770463403971182E-3</v>
      </c>
      <c r="L37" s="159">
        <f t="shared" si="4"/>
        <v>1.1881911355722178E-2</v>
      </c>
      <c r="M37" s="103"/>
      <c r="N37" s="184"/>
    </row>
    <row r="38" spans="2:14" ht="30" x14ac:dyDescent="0.25">
      <c r="B38" s="56" t="s">
        <v>6</v>
      </c>
      <c r="C38" s="159">
        <f t="shared" ref="C38:L38" si="5">C16/SUM($C16:$L16)</f>
        <v>0.34991264520632476</v>
      </c>
      <c r="D38" s="159">
        <f t="shared" si="5"/>
        <v>0.32743811200953188</v>
      </c>
      <c r="E38" s="159">
        <f t="shared" si="5"/>
        <v>0.26201676470256613</v>
      </c>
      <c r="F38" s="159">
        <f t="shared" si="5"/>
        <v>4.5956631015189431E-2</v>
      </c>
      <c r="G38" s="159">
        <f t="shared" si="5"/>
        <v>9.2652576573827045E-3</v>
      </c>
      <c r="H38" s="159">
        <f t="shared" si="5"/>
        <v>1.5525145912404583E-3</v>
      </c>
      <c r="I38" s="159">
        <f t="shared" si="5"/>
        <v>1.2246577592472108E-3</v>
      </c>
      <c r="J38" s="159">
        <f t="shared" si="5"/>
        <v>4.6442252854375968E-4</v>
      </c>
      <c r="K38" s="159">
        <f t="shared" si="5"/>
        <v>3.0392169915713563E-4</v>
      </c>
      <c r="L38" s="159">
        <f t="shared" si="5"/>
        <v>1.8650728308164393E-3</v>
      </c>
      <c r="M38" s="103"/>
      <c r="N38" s="184"/>
    </row>
    <row r="39" spans="2:14" x14ac:dyDescent="0.25">
      <c r="B39" s="56" t="s">
        <v>7</v>
      </c>
      <c r="C39" s="159">
        <f t="shared" ref="C39:L39" si="6">C17/SUM($C17:$L17)</f>
        <v>0.34544729786757961</v>
      </c>
      <c r="D39" s="159">
        <f t="shared" si="6"/>
        <v>0.30678862388295586</v>
      </c>
      <c r="E39" s="159">
        <f t="shared" si="6"/>
        <v>0.23419505373088514</v>
      </c>
      <c r="F39" s="159">
        <f t="shared" si="6"/>
        <v>6.1377249725432369E-2</v>
      </c>
      <c r="G39" s="159">
        <f t="shared" si="6"/>
        <v>2.4419376496229966E-2</v>
      </c>
      <c r="H39" s="159">
        <f t="shared" si="6"/>
        <v>5.9805522887313445E-3</v>
      </c>
      <c r="I39" s="159">
        <f t="shared" si="6"/>
        <v>3.9306413805404259E-3</v>
      </c>
      <c r="J39" s="159">
        <f t="shared" si="6"/>
        <v>2.8388093825477182E-3</v>
      </c>
      <c r="K39" s="159">
        <f t="shared" si="6"/>
        <v>2.0155518122059518E-3</v>
      </c>
      <c r="L39" s="159">
        <f t="shared" si="6"/>
        <v>1.3006843432891647E-2</v>
      </c>
      <c r="M39" s="103"/>
      <c r="N39" s="184"/>
    </row>
    <row r="40" spans="2:14" x14ac:dyDescent="0.25">
      <c r="B40" s="56" t="s">
        <v>28</v>
      </c>
      <c r="C40" s="159">
        <f t="shared" ref="C40:L40" si="7">C18/SUM($C18:$L18)</f>
        <v>0.47626347271394048</v>
      </c>
      <c r="D40" s="159">
        <f t="shared" si="7"/>
        <v>0.30951227742184478</v>
      </c>
      <c r="E40" s="159">
        <f t="shared" si="7"/>
        <v>0.15845735326227894</v>
      </c>
      <c r="F40" s="159">
        <f t="shared" si="7"/>
        <v>3.2176015742653462E-2</v>
      </c>
      <c r="G40" s="159">
        <f t="shared" si="7"/>
        <v>1.39420923889217E-2</v>
      </c>
      <c r="H40" s="159">
        <f t="shared" si="7"/>
        <v>3.4749094205731427E-3</v>
      </c>
      <c r="I40" s="159">
        <f t="shared" si="7"/>
        <v>2.1030633408323771E-3</v>
      </c>
      <c r="J40" s="159">
        <f t="shared" si="7"/>
        <v>1.2596307448926862E-3</v>
      </c>
      <c r="K40" s="159">
        <f t="shared" si="7"/>
        <v>7.580652369411434E-4</v>
      </c>
      <c r="L40" s="159">
        <f t="shared" si="7"/>
        <v>2.0531197271211488E-3</v>
      </c>
      <c r="M40" s="103"/>
      <c r="N40" s="184"/>
    </row>
    <row r="41" spans="2:14" ht="30" x14ac:dyDescent="0.25">
      <c r="B41" s="56" t="s">
        <v>29</v>
      </c>
      <c r="C41" s="159">
        <f t="shared" ref="C41:L41" si="8">C19/SUM($C19:$L19)</f>
        <v>0.34860257976830256</v>
      </c>
      <c r="D41" s="159">
        <f t="shared" si="8"/>
        <v>0.31464768493339673</v>
      </c>
      <c r="E41" s="159">
        <f t="shared" si="8"/>
        <v>0.27043738205130391</v>
      </c>
      <c r="F41" s="159">
        <f t="shared" si="8"/>
        <v>6.1917906307504302E-2</v>
      </c>
      <c r="G41" s="159">
        <f t="shared" si="8"/>
        <v>4.3944469394923726E-3</v>
      </c>
      <c r="H41" s="159">
        <f t="shared" si="8"/>
        <v>0</v>
      </c>
      <c r="I41" s="159">
        <f t="shared" si="8"/>
        <v>0</v>
      </c>
      <c r="J41" s="159">
        <f t="shared" si="8"/>
        <v>0</v>
      </c>
      <c r="K41" s="159">
        <f t="shared" si="8"/>
        <v>0</v>
      </c>
      <c r="L41" s="159">
        <f t="shared" si="8"/>
        <v>0</v>
      </c>
      <c r="M41" s="103"/>
      <c r="N41" s="184"/>
    </row>
    <row r="42" spans="2:14" x14ac:dyDescent="0.25">
      <c r="B42" s="56" t="s">
        <v>9</v>
      </c>
      <c r="C42" s="159">
        <f t="shared" ref="C42:L44" si="9">C20/SUM($C20:$L20)</f>
        <v>0.47107778602976103</v>
      </c>
      <c r="D42" s="159">
        <f t="shared" ref="D42:L42" si="10">D20/SUM($C20:$L20)</f>
        <v>0.34498290517915592</v>
      </c>
      <c r="E42" s="159">
        <f t="shared" si="10"/>
        <v>0.17443191389638255</v>
      </c>
      <c r="F42" s="159">
        <f t="shared" si="10"/>
        <v>3.9810507049541383E-3</v>
      </c>
      <c r="G42" s="159">
        <f t="shared" si="10"/>
        <v>3.6918592669546203E-3</v>
      </c>
      <c r="H42" s="159">
        <f t="shared" si="10"/>
        <v>1.834484922791785E-3</v>
      </c>
      <c r="I42" s="159">
        <f t="shared" si="10"/>
        <v>0</v>
      </c>
      <c r="J42" s="159">
        <f t="shared" si="10"/>
        <v>0</v>
      </c>
      <c r="K42" s="159">
        <f t="shared" si="10"/>
        <v>0</v>
      </c>
      <c r="L42" s="159">
        <f t="shared" si="10"/>
        <v>0</v>
      </c>
      <c r="M42" s="103"/>
      <c r="N42" s="184"/>
    </row>
    <row r="43" spans="2:14" x14ac:dyDescent="0.25">
      <c r="C43" s="159"/>
      <c r="D43" s="159"/>
      <c r="E43" s="159"/>
      <c r="F43" s="159"/>
      <c r="G43" s="159"/>
      <c r="H43" s="159"/>
      <c r="I43" s="159"/>
      <c r="J43" s="159"/>
      <c r="K43" s="159"/>
      <c r="L43" s="159"/>
      <c r="M43" s="103"/>
      <c r="N43" s="3"/>
    </row>
    <row r="44" spans="2:14" x14ac:dyDescent="0.25">
      <c r="B44" s="49" t="s">
        <v>10</v>
      </c>
      <c r="C44" s="160">
        <f t="shared" si="9"/>
        <v>0.42012033142422472</v>
      </c>
      <c r="D44" s="160">
        <f t="shared" si="9"/>
        <v>0.30377720929953572</v>
      </c>
      <c r="E44" s="160">
        <f t="shared" si="9"/>
        <v>0.18579416962773351</v>
      </c>
      <c r="F44" s="160">
        <f t="shared" si="9"/>
        <v>4.7560074889629773E-2</v>
      </c>
      <c r="G44" s="160">
        <f t="shared" si="9"/>
        <v>2.3491253615224385E-2</v>
      </c>
      <c r="H44" s="160">
        <f t="shared" si="9"/>
        <v>5.7904784848604712E-3</v>
      </c>
      <c r="I44" s="160">
        <f t="shared" si="9"/>
        <v>3.6999134544986063E-3</v>
      </c>
      <c r="J44" s="160">
        <f t="shared" si="9"/>
        <v>2.4059516983027593E-3</v>
      </c>
      <c r="K44" s="160">
        <f t="shared" si="9"/>
        <v>1.5912666294529388E-3</v>
      </c>
      <c r="L44" s="160">
        <f t="shared" si="9"/>
        <v>5.7693508765371514E-3</v>
      </c>
      <c r="M44" s="103"/>
      <c r="N44" s="205"/>
    </row>
    <row r="49" spans="2:14" ht="15.75" x14ac:dyDescent="0.25">
      <c r="B49" s="40" t="s">
        <v>261</v>
      </c>
      <c r="C49" s="41"/>
      <c r="D49" s="41"/>
      <c r="E49" s="41"/>
      <c r="F49" s="41"/>
      <c r="G49" s="41"/>
      <c r="H49" s="41"/>
      <c r="I49" s="41"/>
      <c r="J49" s="41"/>
      <c r="K49" s="41"/>
      <c r="L49" s="41"/>
    </row>
    <row r="50" spans="2:14" ht="3.75" customHeight="1" x14ac:dyDescent="0.25">
      <c r="B50" s="40"/>
      <c r="C50" s="41"/>
      <c r="D50" s="41"/>
      <c r="E50" s="41"/>
      <c r="F50" s="41"/>
      <c r="G50" s="41"/>
      <c r="H50" s="41"/>
      <c r="I50" s="41"/>
      <c r="J50" s="41"/>
      <c r="K50" s="41"/>
      <c r="L50" s="41"/>
    </row>
    <row r="51" spans="2:14" x14ac:dyDescent="0.25">
      <c r="B51" s="161" t="s">
        <v>291</v>
      </c>
      <c r="C51" s="59"/>
      <c r="D51" s="59"/>
      <c r="E51" s="55"/>
      <c r="F51" s="55"/>
      <c r="G51" s="55"/>
      <c r="H51" s="55"/>
      <c r="I51" s="55"/>
      <c r="J51" s="55"/>
      <c r="K51" s="55"/>
      <c r="L51" s="55"/>
      <c r="M51" s="55"/>
      <c r="N51" s="55"/>
    </row>
    <row r="52" spans="2:14" x14ac:dyDescent="0.25">
      <c r="B52" s="46"/>
      <c r="C52" s="261" t="s">
        <v>289</v>
      </c>
      <c r="D52" s="261"/>
      <c r="E52" s="261"/>
      <c r="F52" s="261"/>
      <c r="G52" s="261"/>
      <c r="H52" s="261"/>
      <c r="I52" s="261"/>
      <c r="J52" s="261"/>
      <c r="K52" s="261"/>
      <c r="L52" s="261"/>
      <c r="N52" s="46"/>
    </row>
    <row r="53" spans="2:14" ht="30" x14ac:dyDescent="0.25">
      <c r="B53" s="46"/>
      <c r="C53" s="64" t="s">
        <v>17</v>
      </c>
      <c r="D53" s="64" t="s">
        <v>18</v>
      </c>
      <c r="E53" s="64" t="s">
        <v>19</v>
      </c>
      <c r="F53" s="64" t="s">
        <v>20</v>
      </c>
      <c r="G53" s="64" t="s">
        <v>21</v>
      </c>
      <c r="H53" s="64" t="s">
        <v>22</v>
      </c>
      <c r="I53" s="64" t="s">
        <v>23</v>
      </c>
      <c r="J53" s="64" t="s">
        <v>24</v>
      </c>
      <c r="K53" s="64" t="s">
        <v>25</v>
      </c>
      <c r="L53" s="64" t="s">
        <v>26</v>
      </c>
      <c r="N53" s="64" t="s">
        <v>368</v>
      </c>
    </row>
    <row r="54" spans="2:14" x14ac:dyDescent="0.25">
      <c r="C54" s="61"/>
      <c r="D54" s="61"/>
      <c r="E54" s="61"/>
      <c r="F54" s="61"/>
      <c r="G54" s="61"/>
      <c r="H54" s="61"/>
      <c r="I54" s="61"/>
      <c r="J54" s="61"/>
      <c r="K54" s="61"/>
      <c r="L54" s="61"/>
    </row>
    <row r="55" spans="2:14" x14ac:dyDescent="0.25">
      <c r="B55" s="56" t="s">
        <v>1</v>
      </c>
      <c r="C55" s="170">
        <v>7.1846276489999999E-2</v>
      </c>
      <c r="D55" s="170">
        <v>0.46861956851999997</v>
      </c>
      <c r="E55" s="170">
        <v>1.39434417454</v>
      </c>
      <c r="F55" s="170">
        <v>1.4247099299399999</v>
      </c>
      <c r="G55" s="170">
        <v>1.67627543742</v>
      </c>
      <c r="H55" s="170">
        <v>0.39437962422</v>
      </c>
      <c r="I55" s="170">
        <v>0.20313179385999999</v>
      </c>
      <c r="J55" s="170">
        <v>0.12860481755</v>
      </c>
      <c r="K55" s="170">
        <v>0.1027649039</v>
      </c>
      <c r="L55" s="170">
        <v>0.24467086722</v>
      </c>
      <c r="N55" s="184">
        <v>67.73</v>
      </c>
    </row>
    <row r="56" spans="2:14" x14ac:dyDescent="0.25">
      <c r="B56" s="56" t="s">
        <v>2</v>
      </c>
      <c r="C56" s="170">
        <v>0</v>
      </c>
      <c r="D56" s="170">
        <v>0</v>
      </c>
      <c r="E56" s="170">
        <v>0</v>
      </c>
      <c r="F56" s="170">
        <v>1.6669074800000001E-3</v>
      </c>
      <c r="G56" s="170">
        <v>0</v>
      </c>
      <c r="H56" s="170">
        <v>0</v>
      </c>
      <c r="I56" s="170">
        <v>0</v>
      </c>
      <c r="J56" s="170">
        <v>0</v>
      </c>
      <c r="K56" s="170">
        <v>0</v>
      </c>
      <c r="L56" s="170">
        <v>0</v>
      </c>
      <c r="N56" s="207">
        <v>60.23</v>
      </c>
    </row>
    <row r="57" spans="2:14" x14ac:dyDescent="0.25">
      <c r="B57" s="56" t="s">
        <v>3</v>
      </c>
      <c r="C57" s="170">
        <v>1.5116370549999999E-2</v>
      </c>
      <c r="D57" s="170">
        <v>2.3982949220000001E-2</v>
      </c>
      <c r="E57" s="170">
        <v>4.9856682520000001E-2</v>
      </c>
      <c r="F57" s="170">
        <v>3.6726721259999998E-2</v>
      </c>
      <c r="G57" s="170">
        <v>0.21051262196000001</v>
      </c>
      <c r="H57" s="170">
        <v>3.881072662E-2</v>
      </c>
      <c r="I57" s="170">
        <v>4.9484496510000003E-2</v>
      </c>
      <c r="J57" s="170">
        <v>5.8558377969999999E-2</v>
      </c>
      <c r="K57" s="170">
        <v>5.5476904399999999E-2</v>
      </c>
      <c r="L57" s="170">
        <v>4.2215970290000002E-2</v>
      </c>
      <c r="N57" s="184">
        <v>78.09</v>
      </c>
    </row>
    <row r="58" spans="2:14" x14ac:dyDescent="0.25">
      <c r="B58" s="56" t="s">
        <v>4</v>
      </c>
      <c r="C58" s="170">
        <v>6.4155387369999997E-2</v>
      </c>
      <c r="D58" s="170">
        <v>0.31713840283</v>
      </c>
      <c r="E58" s="170">
        <v>0.52109731930000003</v>
      </c>
      <c r="F58" s="170">
        <v>0.19172661854</v>
      </c>
      <c r="G58" s="170">
        <v>0.38473135344999998</v>
      </c>
      <c r="H58" s="170">
        <v>0.32316511005999998</v>
      </c>
      <c r="I58" s="170">
        <v>0.17106625927999999</v>
      </c>
      <c r="J58" s="170">
        <v>0.10507455758000001</v>
      </c>
      <c r="K58" s="170">
        <v>0.16799933904</v>
      </c>
      <c r="L58" s="170">
        <v>0.41597776289999999</v>
      </c>
      <c r="N58" s="184">
        <v>73.040000000000006</v>
      </c>
    </row>
    <row r="59" spans="2:14" x14ac:dyDescent="0.25">
      <c r="B59" s="56" t="s">
        <v>5</v>
      </c>
      <c r="C59" s="170">
        <v>7.8600211939999998E-2</v>
      </c>
      <c r="D59" s="170">
        <v>0.67821482664999999</v>
      </c>
      <c r="E59" s="170">
        <v>1.5012505652200001</v>
      </c>
      <c r="F59" s="170">
        <v>2.0404225326000001</v>
      </c>
      <c r="G59" s="170">
        <v>4.1518471738700002</v>
      </c>
      <c r="H59" s="170">
        <v>1.70083086014</v>
      </c>
      <c r="I59" s="170">
        <v>0.94384486882999996</v>
      </c>
      <c r="J59" s="170">
        <v>0.66628729734000003</v>
      </c>
      <c r="K59" s="170">
        <v>0.44406260254000002</v>
      </c>
      <c r="L59" s="170">
        <v>0.97514382178000003</v>
      </c>
      <c r="N59" s="184">
        <v>75.63</v>
      </c>
    </row>
    <row r="60" spans="2:14" ht="30" x14ac:dyDescent="0.25">
      <c r="B60" s="56" t="s">
        <v>6</v>
      </c>
      <c r="C60" s="170">
        <v>2.2085308710000001E-2</v>
      </c>
      <c r="D60" s="170">
        <v>6.5598322740000006E-2</v>
      </c>
      <c r="E60" s="170">
        <v>0.73534657228</v>
      </c>
      <c r="F60" s="170">
        <v>0.52270597849</v>
      </c>
      <c r="G60" s="170">
        <v>0.22157476828</v>
      </c>
      <c r="H60" s="170">
        <v>2.6649807699999999E-3</v>
      </c>
      <c r="I60" s="170">
        <v>1.742804786E-2</v>
      </c>
      <c r="J60" s="170">
        <v>1.8410530729999999E-2</v>
      </c>
      <c r="K60" s="170">
        <v>0</v>
      </c>
      <c r="L60" s="170">
        <v>1.285793908E-2</v>
      </c>
      <c r="N60" s="184">
        <v>60.28</v>
      </c>
    </row>
    <row r="61" spans="2:14" x14ac:dyDescent="0.25">
      <c r="B61" s="56" t="s">
        <v>7</v>
      </c>
      <c r="C61" s="170">
        <v>0.28517315570000001</v>
      </c>
      <c r="D61" s="170">
        <v>1.7136768206999999</v>
      </c>
      <c r="E61" s="170">
        <v>5.72232966231</v>
      </c>
      <c r="F61" s="170">
        <v>6.0871891759999999</v>
      </c>
      <c r="G61" s="170">
        <v>3.3616723940000002</v>
      </c>
      <c r="H61" s="170">
        <v>0.98647086677999996</v>
      </c>
      <c r="I61" s="170">
        <v>0.49557238589000002</v>
      </c>
      <c r="J61" s="170">
        <v>0.32747933758999997</v>
      </c>
      <c r="K61" s="170">
        <v>0.25457237396999999</v>
      </c>
      <c r="L61" s="170">
        <v>0.98216940796999996</v>
      </c>
      <c r="N61" s="184">
        <v>65.66</v>
      </c>
    </row>
    <row r="62" spans="2:14" x14ac:dyDescent="0.25">
      <c r="B62" s="56" t="s">
        <v>28</v>
      </c>
      <c r="C62" s="170">
        <v>6.0640872485699999</v>
      </c>
      <c r="D62" s="170">
        <v>18.138362154980001</v>
      </c>
      <c r="E62" s="170">
        <v>25.100161190929999</v>
      </c>
      <c r="F62" s="170">
        <v>12.116421012829999</v>
      </c>
      <c r="G62" s="170">
        <v>6.5041272346700003</v>
      </c>
      <c r="H62" s="170">
        <v>1.9156088425</v>
      </c>
      <c r="I62" s="170">
        <v>1.42324589042</v>
      </c>
      <c r="J62" s="170">
        <v>0.80913692130000003</v>
      </c>
      <c r="K62" s="170">
        <v>0.60489715339000005</v>
      </c>
      <c r="L62" s="170">
        <v>1.01650386471</v>
      </c>
      <c r="N62" s="184">
        <v>50.48</v>
      </c>
    </row>
    <row r="63" spans="2:14" ht="30" x14ac:dyDescent="0.25">
      <c r="B63" s="56" t="s">
        <v>29</v>
      </c>
      <c r="C63" s="170">
        <v>6.0632250000000002E-4</v>
      </c>
      <c r="D63" s="170">
        <v>0</v>
      </c>
      <c r="E63" s="170">
        <v>7.2756777799999998E-3</v>
      </c>
      <c r="F63" s="170">
        <v>8.0555931599999991E-3</v>
      </c>
      <c r="G63" s="170">
        <v>1.9191109699999999E-3</v>
      </c>
      <c r="H63" s="170">
        <v>0</v>
      </c>
      <c r="I63" s="170">
        <v>0</v>
      </c>
      <c r="J63" s="170">
        <v>0</v>
      </c>
      <c r="K63" s="170">
        <v>0</v>
      </c>
      <c r="L63" s="170">
        <v>0</v>
      </c>
      <c r="N63" s="184">
        <v>60.76</v>
      </c>
    </row>
    <row r="64" spans="2:14" x14ac:dyDescent="0.25">
      <c r="B64" s="56" t="s">
        <v>9</v>
      </c>
      <c r="C64" s="170">
        <v>0</v>
      </c>
      <c r="D64" s="170">
        <v>1.0258238689999999E-2</v>
      </c>
      <c r="E64" s="170">
        <v>1.7746319819999998E-2</v>
      </c>
      <c r="F64" s="170">
        <v>1.049594E-3</v>
      </c>
      <c r="G64" s="170">
        <v>0</v>
      </c>
      <c r="H64" s="170">
        <v>9.4092638000000002E-4</v>
      </c>
      <c r="I64" s="170">
        <v>0</v>
      </c>
      <c r="J64" s="170">
        <v>0</v>
      </c>
      <c r="K64" s="170">
        <v>0</v>
      </c>
      <c r="L64" s="170">
        <v>0</v>
      </c>
      <c r="N64" s="184">
        <v>47.86</v>
      </c>
    </row>
    <row r="65" spans="2:14" x14ac:dyDescent="0.25">
      <c r="C65" s="170"/>
      <c r="D65" s="170"/>
      <c r="E65" s="170"/>
      <c r="F65" s="170"/>
      <c r="G65" s="170"/>
      <c r="H65" s="170"/>
      <c r="I65" s="170"/>
      <c r="J65" s="170"/>
      <c r="K65" s="170"/>
      <c r="L65" s="170"/>
      <c r="N65" s="184"/>
    </row>
    <row r="66" spans="2:14" x14ac:dyDescent="0.25">
      <c r="B66" s="49" t="s">
        <v>10</v>
      </c>
      <c r="C66" s="171">
        <f>SUM(C55:C64)</f>
        <v>6.6016702818300006</v>
      </c>
      <c r="D66" s="171">
        <f t="shared" ref="D66:L66" si="11">SUM(D55:D64)</f>
        <v>21.41585128433</v>
      </c>
      <c r="E66" s="171">
        <f t="shared" si="11"/>
        <v>35.049408164699997</v>
      </c>
      <c r="F66" s="171">
        <f t="shared" si="11"/>
        <v>22.430674064300003</v>
      </c>
      <c r="G66" s="171">
        <f t="shared" si="11"/>
        <v>16.512660094620003</v>
      </c>
      <c r="H66" s="171">
        <f t="shared" si="11"/>
        <v>5.3628719374700005</v>
      </c>
      <c r="I66" s="171">
        <f t="shared" si="11"/>
        <v>3.3037737426499998</v>
      </c>
      <c r="J66" s="171">
        <f t="shared" si="11"/>
        <v>2.11355184006</v>
      </c>
      <c r="K66" s="171">
        <f t="shared" si="11"/>
        <v>1.62977327724</v>
      </c>
      <c r="L66" s="171">
        <f t="shared" si="11"/>
        <v>3.68953963395</v>
      </c>
      <c r="N66" s="63">
        <v>57.55</v>
      </c>
    </row>
    <row r="71" spans="2:14" ht="15.75" x14ac:dyDescent="0.25">
      <c r="B71" s="40" t="s">
        <v>356</v>
      </c>
      <c r="C71" s="41"/>
      <c r="D71" s="41"/>
      <c r="E71" s="41"/>
      <c r="F71" s="41"/>
      <c r="G71" s="41"/>
      <c r="H71" s="41"/>
      <c r="I71" s="41"/>
      <c r="J71" s="41"/>
      <c r="K71" s="41"/>
      <c r="L71" s="41"/>
    </row>
    <row r="72" spans="2:14" ht="3.75" customHeight="1" x14ac:dyDescent="0.25">
      <c r="B72" s="40"/>
      <c r="C72" s="41"/>
      <c r="D72" s="41"/>
      <c r="E72" s="41"/>
      <c r="F72" s="41"/>
      <c r="G72" s="41"/>
      <c r="H72" s="41"/>
      <c r="I72" s="41"/>
      <c r="J72" s="41"/>
      <c r="K72" s="41"/>
      <c r="L72" s="41"/>
    </row>
    <row r="73" spans="2:14" x14ac:dyDescent="0.25">
      <c r="B73" s="161" t="s">
        <v>292</v>
      </c>
      <c r="C73" s="59"/>
      <c r="D73" s="59"/>
      <c r="E73" s="55"/>
      <c r="F73" s="55"/>
      <c r="G73" s="55"/>
      <c r="H73" s="55"/>
      <c r="I73" s="55"/>
      <c r="J73" s="55"/>
      <c r="K73" s="55"/>
      <c r="L73" s="55"/>
      <c r="N73" s="55"/>
    </row>
    <row r="74" spans="2:14" x14ac:dyDescent="0.25">
      <c r="B74" s="46"/>
      <c r="C74" s="261" t="s">
        <v>27</v>
      </c>
      <c r="D74" s="261"/>
      <c r="E74" s="261"/>
      <c r="F74" s="261"/>
      <c r="G74" s="261"/>
      <c r="H74" s="261"/>
      <c r="I74" s="261"/>
      <c r="J74" s="261"/>
      <c r="K74" s="261"/>
      <c r="L74" s="261"/>
      <c r="N74" s="46"/>
    </row>
    <row r="75" spans="2:14" ht="30" x14ac:dyDescent="0.25">
      <c r="B75" s="46"/>
      <c r="C75" s="64" t="s">
        <v>17</v>
      </c>
      <c r="D75" s="64" t="s">
        <v>18</v>
      </c>
      <c r="E75" s="64" t="s">
        <v>19</v>
      </c>
      <c r="F75" s="64" t="s">
        <v>20</v>
      </c>
      <c r="G75" s="64" t="s">
        <v>21</v>
      </c>
      <c r="H75" s="64" t="s">
        <v>22</v>
      </c>
      <c r="I75" s="64" t="s">
        <v>23</v>
      </c>
      <c r="J75" s="64" t="s">
        <v>24</v>
      </c>
      <c r="K75" s="64" t="s">
        <v>25</v>
      </c>
      <c r="L75" s="64" t="s">
        <v>26</v>
      </c>
      <c r="N75" s="64" t="s">
        <v>368</v>
      </c>
    </row>
    <row r="76" spans="2:14" x14ac:dyDescent="0.25">
      <c r="C76" s="61"/>
      <c r="D76" s="61"/>
      <c r="E76" s="61"/>
      <c r="F76" s="61"/>
      <c r="G76" s="61"/>
      <c r="H76" s="61"/>
      <c r="I76" s="61"/>
      <c r="J76" s="61"/>
      <c r="K76" s="61"/>
      <c r="L76" s="61"/>
    </row>
    <row r="77" spans="2:14" x14ac:dyDescent="0.25">
      <c r="B77" s="56" t="s">
        <v>1</v>
      </c>
      <c r="C77" s="159">
        <f>C55/SUM($C55:$L55)</f>
        <v>1.1760057475952138E-2</v>
      </c>
      <c r="D77" s="159">
        <f t="shared" ref="D77:L77" si="12">D55/SUM($C55:$L55)</f>
        <v>7.6705339919990775E-2</v>
      </c>
      <c r="E77" s="159">
        <f t="shared" si="12"/>
        <v>0.22823127982327315</v>
      </c>
      <c r="F77" s="159">
        <f t="shared" si="12"/>
        <v>0.23320165610790089</v>
      </c>
      <c r="G77" s="159">
        <f t="shared" si="12"/>
        <v>0.27437880503563467</v>
      </c>
      <c r="H77" s="159">
        <f t="shared" si="12"/>
        <v>6.4553478269916198E-2</v>
      </c>
      <c r="I77" s="159">
        <f t="shared" si="12"/>
        <v>3.3249344123203864E-2</v>
      </c>
      <c r="J77" s="159">
        <f t="shared" si="12"/>
        <v>2.1050500039244809E-2</v>
      </c>
      <c r="K77" s="159">
        <f t="shared" si="12"/>
        <v>1.6820929843774261E-2</v>
      </c>
      <c r="L77" s="159">
        <f t="shared" si="12"/>
        <v>4.0048609361109204E-2</v>
      </c>
      <c r="M77" s="103"/>
      <c r="N77" s="184">
        <f>+N55</f>
        <v>67.73</v>
      </c>
    </row>
    <row r="78" spans="2:14" x14ac:dyDescent="0.25">
      <c r="B78" s="56" t="s">
        <v>2</v>
      </c>
      <c r="C78" s="170">
        <v>0</v>
      </c>
      <c r="D78" s="170">
        <v>0</v>
      </c>
      <c r="E78" s="170">
        <v>0</v>
      </c>
      <c r="F78" s="170">
        <v>0</v>
      </c>
      <c r="G78" s="170">
        <v>0</v>
      </c>
      <c r="H78" s="170">
        <v>0</v>
      </c>
      <c r="I78" s="170">
        <v>0</v>
      </c>
      <c r="J78" s="170">
        <v>0</v>
      </c>
      <c r="K78" s="170">
        <v>0</v>
      </c>
      <c r="L78" s="170">
        <v>0</v>
      </c>
      <c r="M78" s="103"/>
      <c r="N78" s="184">
        <f>+N56</f>
        <v>60.23</v>
      </c>
    </row>
    <row r="79" spans="2:14" x14ac:dyDescent="0.25">
      <c r="B79" s="56" t="s">
        <v>3</v>
      </c>
      <c r="C79" s="159">
        <f t="shared" ref="C79:L79" si="13">C57/SUM($C57:$L57)</f>
        <v>2.6029416163213037E-2</v>
      </c>
      <c r="D79" s="159">
        <f t="shared" si="13"/>
        <v>4.1297093373288969E-2</v>
      </c>
      <c r="E79" s="159">
        <f t="shared" si="13"/>
        <v>8.5849995112105074E-2</v>
      </c>
      <c r="F79" s="159">
        <f t="shared" si="13"/>
        <v>6.3241047765057859E-2</v>
      </c>
      <c r="G79" s="159">
        <f t="shared" si="13"/>
        <v>0.36248917201927022</v>
      </c>
      <c r="H79" s="159">
        <f t="shared" si="13"/>
        <v>6.6829570725802992E-2</v>
      </c>
      <c r="I79" s="159">
        <f t="shared" si="13"/>
        <v>8.5209114782242038E-2</v>
      </c>
      <c r="J79" s="159">
        <f t="shared" si="13"/>
        <v>0.10083375404050653</v>
      </c>
      <c r="K79" s="159">
        <f t="shared" si="13"/>
        <v>9.5527655087443236E-2</v>
      </c>
      <c r="L79" s="159">
        <f t="shared" si="13"/>
        <v>7.2693180931069953E-2</v>
      </c>
      <c r="M79" s="103"/>
      <c r="N79" s="184">
        <f t="shared" ref="N79:N86" si="14">+N57</f>
        <v>78.09</v>
      </c>
    </row>
    <row r="80" spans="2:14" x14ac:dyDescent="0.25">
      <c r="B80" s="56" t="s">
        <v>4</v>
      </c>
      <c r="C80" s="159">
        <f t="shared" ref="C80:L80" si="15">C58/SUM($C58:$L58)</f>
        <v>2.4099250041187948E-2</v>
      </c>
      <c r="D80" s="159">
        <f t="shared" si="15"/>
        <v>0.11912947580513</v>
      </c>
      <c r="E80" s="159">
        <f t="shared" si="15"/>
        <v>0.19574434990436651</v>
      </c>
      <c r="F80" s="159">
        <f t="shared" si="15"/>
        <v>7.2019948895320984E-2</v>
      </c>
      <c r="G80" s="159">
        <f t="shared" si="15"/>
        <v>0.14452000783665767</v>
      </c>
      <c r="H80" s="159">
        <f t="shared" si="15"/>
        <v>0.12139334062482433</v>
      </c>
      <c r="I80" s="159">
        <f t="shared" si="15"/>
        <v>6.4259117199675447E-2</v>
      </c>
      <c r="J80" s="159">
        <f t="shared" si="15"/>
        <v>3.9470076323967811E-2</v>
      </c>
      <c r="K80" s="159">
        <f t="shared" si="15"/>
        <v>6.3107063089334253E-2</v>
      </c>
      <c r="L80" s="159">
        <f t="shared" si="15"/>
        <v>0.15625737027953504</v>
      </c>
      <c r="M80" s="103"/>
      <c r="N80" s="184">
        <f t="shared" si="14"/>
        <v>73.040000000000006</v>
      </c>
    </row>
    <row r="81" spans="2:14" x14ac:dyDescent="0.25">
      <c r="B81" s="56" t="s">
        <v>5</v>
      </c>
      <c r="C81" s="159">
        <f t="shared" ref="C81:L81" si="16">C59/SUM($C59:$L59)</f>
        <v>5.9633688819800048E-3</v>
      </c>
      <c r="D81" s="159">
        <f t="shared" si="16"/>
        <v>5.145590695899685E-2</v>
      </c>
      <c r="E81" s="159">
        <f t="shared" si="16"/>
        <v>0.11389932270821103</v>
      </c>
      <c r="F81" s="159">
        <f t="shared" si="16"/>
        <v>0.15480609958515174</v>
      </c>
      <c r="G81" s="159">
        <f t="shared" si="16"/>
        <v>0.31499910277968374</v>
      </c>
      <c r="H81" s="159">
        <f t="shared" si="16"/>
        <v>0.12904140554497034</v>
      </c>
      <c r="I81" s="159">
        <f t="shared" si="16"/>
        <v>7.1609159584631529E-2</v>
      </c>
      <c r="J81" s="159">
        <f t="shared" si="16"/>
        <v>5.0550969741010025E-2</v>
      </c>
      <c r="K81" s="159">
        <f t="shared" si="16"/>
        <v>3.3690864697153017E-2</v>
      </c>
      <c r="L81" s="159">
        <f t="shared" si="16"/>
        <v>7.3983799518211671E-2</v>
      </c>
      <c r="M81" s="103"/>
      <c r="N81" s="184">
        <f t="shared" si="14"/>
        <v>75.63</v>
      </c>
    </row>
    <row r="82" spans="2:14" ht="30" x14ac:dyDescent="0.25">
      <c r="B82" s="56" t="s">
        <v>6</v>
      </c>
      <c r="C82" s="159">
        <f t="shared" ref="C82:L82" si="17">C60/SUM($C60:$L60)</f>
        <v>1.3644087612946481E-2</v>
      </c>
      <c r="D82" s="159">
        <f t="shared" si="17"/>
        <v>4.0526001899246239E-2</v>
      </c>
      <c r="E82" s="159">
        <f t="shared" si="17"/>
        <v>0.45428991687697362</v>
      </c>
      <c r="F82" s="159">
        <f t="shared" si="17"/>
        <v>0.32292263875393562</v>
      </c>
      <c r="G82" s="159">
        <f t="shared" si="17"/>
        <v>0.13688672370070912</v>
      </c>
      <c r="H82" s="159">
        <f t="shared" si="17"/>
        <v>1.6463990424654368E-3</v>
      </c>
      <c r="I82" s="159">
        <f t="shared" si="17"/>
        <v>1.0766877431819444E-2</v>
      </c>
      <c r="J82" s="159">
        <f t="shared" si="17"/>
        <v>1.137384573516172E-2</v>
      </c>
      <c r="K82" s="159">
        <v>0</v>
      </c>
      <c r="L82" s="159">
        <f t="shared" si="17"/>
        <v>7.9435089467422004E-3</v>
      </c>
      <c r="M82" s="103"/>
      <c r="N82" s="184">
        <f t="shared" si="14"/>
        <v>60.28</v>
      </c>
    </row>
    <row r="83" spans="2:14" x14ac:dyDescent="0.25">
      <c r="B83" s="56" t="s">
        <v>7</v>
      </c>
      <c r="C83" s="159">
        <f t="shared" ref="C83:L83" si="18">C61/SUM($C61:$L61)</f>
        <v>1.4106096416018038E-2</v>
      </c>
      <c r="D83" s="159">
        <f t="shared" si="18"/>
        <v>8.4767061609822683E-2</v>
      </c>
      <c r="E83" s="159">
        <f t="shared" si="18"/>
        <v>0.2830551625472818</v>
      </c>
      <c r="F83" s="159">
        <f t="shared" si="18"/>
        <v>0.30110294641311985</v>
      </c>
      <c r="G83" s="159">
        <f t="shared" si="18"/>
        <v>0.16628519887305149</v>
      </c>
      <c r="H83" s="159">
        <f t="shared" si="18"/>
        <v>4.879580311209343E-2</v>
      </c>
      <c r="I83" s="159">
        <f t="shared" si="18"/>
        <v>2.4513498962835362E-2</v>
      </c>
      <c r="J83" s="159">
        <f t="shared" si="18"/>
        <v>1.6198772633276504E-2</v>
      </c>
      <c r="K83" s="159">
        <f t="shared" si="18"/>
        <v>1.2592428075008396E-2</v>
      </c>
      <c r="L83" s="159">
        <f t="shared" si="18"/>
        <v>4.8583031357492444E-2</v>
      </c>
      <c r="M83" s="103"/>
      <c r="N83" s="184">
        <f t="shared" si="14"/>
        <v>65.66</v>
      </c>
    </row>
    <row r="84" spans="2:14" x14ac:dyDescent="0.25">
      <c r="B84" s="56" t="s">
        <v>28</v>
      </c>
      <c r="C84" s="159">
        <f t="shared" ref="C84:L84" si="19">C62/SUM($C62:$L62)</f>
        <v>8.228901190092823E-2</v>
      </c>
      <c r="D84" s="159">
        <f t="shared" si="19"/>
        <v>0.2461356240523204</v>
      </c>
      <c r="E84" s="159">
        <f t="shared" si="19"/>
        <v>0.34060648837839907</v>
      </c>
      <c r="F84" s="159">
        <f t="shared" si="19"/>
        <v>0.1644185302836042</v>
      </c>
      <c r="G84" s="159">
        <f t="shared" si="19"/>
        <v>8.8260307195468429E-2</v>
      </c>
      <c r="H84" s="159">
        <f t="shared" si="19"/>
        <v>2.599460601019191E-2</v>
      </c>
      <c r="I84" s="159">
        <f t="shared" si="19"/>
        <v>1.9313293693512836E-2</v>
      </c>
      <c r="J84" s="159">
        <f t="shared" si="19"/>
        <v>1.0979901016766767E-2</v>
      </c>
      <c r="K84" s="159">
        <f t="shared" si="19"/>
        <v>8.2083893278226371E-3</v>
      </c>
      <c r="L84" s="159">
        <f t="shared" si="19"/>
        <v>1.3793848140985427E-2</v>
      </c>
      <c r="M84" s="103"/>
      <c r="N84" s="184">
        <f t="shared" si="14"/>
        <v>50.48</v>
      </c>
    </row>
    <row r="85" spans="2:14" ht="30" x14ac:dyDescent="0.25">
      <c r="B85" s="56" t="s">
        <v>29</v>
      </c>
      <c r="C85" s="170">
        <f t="shared" ref="C85:L85" si="20">C63/SUM($C63:$L63)</f>
        <v>3.3954893695863117E-2</v>
      </c>
      <c r="D85" s="170">
        <f t="shared" si="20"/>
        <v>0</v>
      </c>
      <c r="E85" s="170">
        <f t="shared" si="20"/>
        <v>0.40744795976605414</v>
      </c>
      <c r="F85" s="170">
        <f t="shared" si="20"/>
        <v>0.45112429343282168</v>
      </c>
      <c r="G85" s="170">
        <f t="shared" si="20"/>
        <v>0.10747285310526122</v>
      </c>
      <c r="H85" s="170">
        <f t="shared" si="20"/>
        <v>0</v>
      </c>
      <c r="I85" s="170">
        <f t="shared" si="20"/>
        <v>0</v>
      </c>
      <c r="J85" s="170">
        <f t="shared" si="20"/>
        <v>0</v>
      </c>
      <c r="K85" s="170">
        <f t="shared" si="20"/>
        <v>0</v>
      </c>
      <c r="L85" s="170">
        <f t="shared" si="20"/>
        <v>0</v>
      </c>
      <c r="M85" s="103"/>
      <c r="N85" s="184">
        <f t="shared" si="14"/>
        <v>60.76</v>
      </c>
    </row>
    <row r="86" spans="2:14" x14ac:dyDescent="0.25">
      <c r="B86" s="56" t="s">
        <v>9</v>
      </c>
      <c r="C86" s="170">
        <f t="shared" ref="C86:L86" si="21">C64/SUM($C64:$L64)</f>
        <v>0</v>
      </c>
      <c r="D86" s="170">
        <f t="shared" si="21"/>
        <v>0.34199738989251244</v>
      </c>
      <c r="E86" s="170">
        <f t="shared" si="21"/>
        <v>0.59164104502210224</v>
      </c>
      <c r="F86" s="170">
        <f t="shared" si="21"/>
        <v>3.4992206683274373E-2</v>
      </c>
      <c r="G86" s="170">
        <f t="shared" si="21"/>
        <v>0</v>
      </c>
      <c r="H86" s="170">
        <f t="shared" si="21"/>
        <v>3.1369358402110879E-2</v>
      </c>
      <c r="I86" s="170">
        <f t="shared" si="21"/>
        <v>0</v>
      </c>
      <c r="J86" s="170">
        <f t="shared" si="21"/>
        <v>0</v>
      </c>
      <c r="K86" s="170">
        <f t="shared" si="21"/>
        <v>0</v>
      </c>
      <c r="L86" s="170">
        <f t="shared" si="21"/>
        <v>0</v>
      </c>
      <c r="M86" s="103"/>
      <c r="N86" s="184">
        <f t="shared" si="14"/>
        <v>47.86</v>
      </c>
    </row>
    <row r="87" spans="2:14" x14ac:dyDescent="0.25">
      <c r="C87" s="104"/>
      <c r="D87" s="104"/>
      <c r="E87" s="104"/>
      <c r="F87" s="104"/>
      <c r="G87" s="104"/>
      <c r="H87" s="104"/>
      <c r="I87" s="104"/>
      <c r="J87" s="104"/>
      <c r="K87" s="104"/>
      <c r="L87" s="104"/>
      <c r="M87" s="103"/>
      <c r="N87" s="184"/>
    </row>
    <row r="88" spans="2:14" x14ac:dyDescent="0.25">
      <c r="B88" s="49" t="s">
        <v>10</v>
      </c>
      <c r="C88" s="160">
        <f t="shared" ref="C88:L88" si="22">C66/SUM($C66:$L66)</f>
        <v>5.5894360308229245E-2</v>
      </c>
      <c r="D88" s="160">
        <f t="shared" si="22"/>
        <v>0.18132158331027345</v>
      </c>
      <c r="E88" s="160">
        <f t="shared" si="22"/>
        <v>0.2967528163198232</v>
      </c>
      <c r="F88" s="160">
        <f t="shared" si="22"/>
        <v>0.18991378311594423</v>
      </c>
      <c r="G88" s="160">
        <f t="shared" si="22"/>
        <v>0.13980773555388182</v>
      </c>
      <c r="H88" s="160">
        <f t="shared" si="22"/>
        <v>4.5405826641306747E-2</v>
      </c>
      <c r="I88" s="160">
        <f t="shared" si="22"/>
        <v>2.7972060412771362E-2</v>
      </c>
      <c r="J88" s="160">
        <f t="shared" si="22"/>
        <v>1.7894808894588873E-2</v>
      </c>
      <c r="K88" s="160">
        <f t="shared" si="22"/>
        <v>1.3798801044260019E-2</v>
      </c>
      <c r="L88" s="160">
        <f t="shared" si="22"/>
        <v>3.1238224398920988E-2</v>
      </c>
      <c r="M88" s="103"/>
      <c r="N88" s="185">
        <f>+N66</f>
        <v>57.55</v>
      </c>
    </row>
    <row r="95" spans="2:14" x14ac:dyDescent="0.25">
      <c r="N95" s="120" t="s">
        <v>247</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C11" sqref="C11"/>
    </sheetView>
  </sheetViews>
  <sheetFormatPr defaultRowHeight="15" x14ac:dyDescent="0.25"/>
  <cols>
    <col min="1" max="1" width="4.7109375" style="42" customWidth="1"/>
    <col min="2" max="2" width="30.28515625" style="42" customWidth="1"/>
    <col min="3" max="8" width="27.42578125" style="42" customWidth="1"/>
    <col min="9" max="9" width="25.7109375" style="42" customWidth="1"/>
    <col min="10" max="16384" width="9.140625" style="42"/>
  </cols>
  <sheetData>
    <row r="4" spans="2:10" x14ac:dyDescent="0.25">
      <c r="B4" s="41"/>
      <c r="C4" s="41"/>
      <c r="D4" s="41"/>
      <c r="E4" s="41"/>
      <c r="F4" s="41"/>
      <c r="G4" s="43" t="s">
        <v>30</v>
      </c>
      <c r="H4" s="166">
        <f>'Table 1-3 - Lending'!L4</f>
        <v>42277</v>
      </c>
      <c r="I4" s="41"/>
      <c r="J4" s="41"/>
    </row>
    <row r="5" spans="2:10" ht="15.75" x14ac:dyDescent="0.25">
      <c r="B5" s="40" t="s">
        <v>262</v>
      </c>
      <c r="C5" s="41"/>
      <c r="D5" s="41"/>
      <c r="E5" s="41"/>
      <c r="F5" s="41"/>
      <c r="G5" s="41"/>
      <c r="H5" s="41"/>
      <c r="I5" s="41"/>
      <c r="J5" s="41"/>
    </row>
    <row r="6" spans="2:10" ht="3.75" customHeight="1" x14ac:dyDescent="0.25">
      <c r="B6" s="40"/>
      <c r="C6" s="41"/>
      <c r="D6" s="41"/>
      <c r="E6" s="41"/>
      <c r="F6" s="41"/>
      <c r="G6" s="41"/>
      <c r="H6" s="41"/>
      <c r="I6" s="41"/>
    </row>
    <row r="7" spans="2:10" x14ac:dyDescent="0.25">
      <c r="B7" s="66" t="s">
        <v>116</v>
      </c>
      <c r="C7" s="66"/>
      <c r="D7" s="67"/>
      <c r="E7" s="67"/>
      <c r="F7" s="67"/>
      <c r="G7" s="67"/>
      <c r="H7" s="67"/>
      <c r="I7" s="67"/>
    </row>
    <row r="8" spans="2:10" x14ac:dyDescent="0.25">
      <c r="B8" s="46"/>
      <c r="C8" s="46"/>
      <c r="D8" s="46"/>
      <c r="E8" s="46"/>
      <c r="F8" s="46"/>
      <c r="G8" s="46"/>
      <c r="H8" s="46"/>
      <c r="I8" s="46"/>
    </row>
    <row r="9" spans="2:10" ht="30" x14ac:dyDescent="0.25">
      <c r="B9" s="46"/>
      <c r="C9" s="64" t="s">
        <v>31</v>
      </c>
      <c r="D9" s="64" t="s">
        <v>32</v>
      </c>
      <c r="E9" s="64" t="s">
        <v>33</v>
      </c>
      <c r="F9" s="64" t="s">
        <v>34</v>
      </c>
      <c r="G9" s="64" t="s">
        <v>35</v>
      </c>
      <c r="H9" s="64" t="s">
        <v>252</v>
      </c>
      <c r="I9" s="64" t="s">
        <v>10</v>
      </c>
    </row>
    <row r="11" spans="2:10" x14ac:dyDescent="0.25">
      <c r="B11" s="56" t="s">
        <v>1</v>
      </c>
      <c r="C11" s="60">
        <v>0.37004880445999999</v>
      </c>
      <c r="D11" s="60">
        <v>0.79379973954000005</v>
      </c>
      <c r="E11" s="60">
        <v>0.82226069070999996</v>
      </c>
      <c r="F11" s="60">
        <v>1.3519654941899999</v>
      </c>
      <c r="G11" s="60">
        <v>1.3783358350499999</v>
      </c>
      <c r="H11" s="60">
        <v>1.39293682971</v>
      </c>
      <c r="I11" s="60">
        <f>SUM(C11:H11)</f>
        <v>6.1093473936599993</v>
      </c>
    </row>
    <row r="12" spans="2:10" x14ac:dyDescent="0.25">
      <c r="B12" s="56" t="s">
        <v>2</v>
      </c>
      <c r="C12" s="60">
        <v>0</v>
      </c>
      <c r="D12" s="60">
        <v>0</v>
      </c>
      <c r="E12" s="60">
        <v>1.6669074800000001E-3</v>
      </c>
      <c r="F12" s="60">
        <v>0</v>
      </c>
      <c r="G12" s="60">
        <v>0</v>
      </c>
      <c r="H12" s="60">
        <v>0</v>
      </c>
      <c r="I12" s="60">
        <f t="shared" ref="I12:I20" si="0">SUM(C12:H12)</f>
        <v>1.6669074800000001E-3</v>
      </c>
    </row>
    <row r="13" spans="2:10" x14ac:dyDescent="0.25">
      <c r="B13" s="56" t="s">
        <v>3</v>
      </c>
      <c r="C13" s="60">
        <v>0</v>
      </c>
      <c r="D13" s="60">
        <v>0</v>
      </c>
      <c r="E13" s="60">
        <v>0.34654127679000002</v>
      </c>
      <c r="F13" s="60">
        <v>0.23121639757000001</v>
      </c>
      <c r="G13" s="60">
        <v>2.9841469400000002E-3</v>
      </c>
      <c r="H13" s="60">
        <v>0</v>
      </c>
      <c r="I13" s="60">
        <f t="shared" si="0"/>
        <v>0.58074182130000007</v>
      </c>
    </row>
    <row r="14" spans="2:10" x14ac:dyDescent="0.25">
      <c r="B14" s="56" t="s">
        <v>4</v>
      </c>
      <c r="C14" s="60">
        <v>0.26994602270000001</v>
      </c>
      <c r="D14" s="60">
        <v>0.63339206387000002</v>
      </c>
      <c r="E14" s="60">
        <v>0.43905803064999999</v>
      </c>
      <c r="F14" s="60">
        <v>0.81055711574</v>
      </c>
      <c r="G14" s="60">
        <v>0.47529592242000002</v>
      </c>
      <c r="H14" s="60">
        <v>3.3882954969999997E-2</v>
      </c>
      <c r="I14" s="60">
        <f t="shared" si="0"/>
        <v>2.66213211035</v>
      </c>
    </row>
    <row r="15" spans="2:10" x14ac:dyDescent="0.25">
      <c r="B15" s="56" t="s">
        <v>5</v>
      </c>
      <c r="C15" s="60">
        <v>1.8069945463199999</v>
      </c>
      <c r="D15" s="60">
        <v>2.0342830033700001</v>
      </c>
      <c r="E15" s="60">
        <v>1.62390229892</v>
      </c>
      <c r="F15" s="60">
        <v>3.7716254295499998</v>
      </c>
      <c r="G15" s="60">
        <v>3.8940955285099998</v>
      </c>
      <c r="H15" s="60">
        <v>4.9603954220000003E-2</v>
      </c>
      <c r="I15" s="60">
        <f t="shared" si="0"/>
        <v>13.180504760890001</v>
      </c>
    </row>
    <row r="16" spans="2:10" ht="30" x14ac:dyDescent="0.25">
      <c r="B16" s="56" t="s">
        <v>6</v>
      </c>
      <c r="C16" s="60">
        <v>4.7802606579999997E-2</v>
      </c>
      <c r="D16" s="60">
        <v>9.7396569449999998E-2</v>
      </c>
      <c r="E16" s="60">
        <v>0.21833672797000001</v>
      </c>
      <c r="F16" s="60">
        <v>1.05030156667</v>
      </c>
      <c r="G16" s="60">
        <v>0.20483497827</v>
      </c>
      <c r="H16" s="60">
        <v>0</v>
      </c>
      <c r="I16" s="60">
        <f t="shared" si="0"/>
        <v>1.61867244894</v>
      </c>
    </row>
    <row r="17" spans="2:9" x14ac:dyDescent="0.25">
      <c r="B17" s="56" t="s">
        <v>7</v>
      </c>
      <c r="C17" s="60">
        <v>3.6000977483400001</v>
      </c>
      <c r="D17" s="60">
        <v>2.8460137417900002</v>
      </c>
      <c r="E17" s="60">
        <v>2.7591232151399998</v>
      </c>
      <c r="F17" s="60">
        <v>5.9749746618100001</v>
      </c>
      <c r="G17" s="60">
        <v>4.9360161979899999</v>
      </c>
      <c r="H17" s="60">
        <v>0.10008001585</v>
      </c>
      <c r="I17" s="60">
        <f t="shared" si="0"/>
        <v>20.216305580920004</v>
      </c>
    </row>
    <row r="18" spans="2:9" x14ac:dyDescent="0.25">
      <c r="B18" s="56" t="s">
        <v>28</v>
      </c>
      <c r="C18" s="60">
        <v>1.0478372681200001</v>
      </c>
      <c r="D18" s="60">
        <v>9.4484816583400004</v>
      </c>
      <c r="E18" s="60">
        <v>14.307845990360001</v>
      </c>
      <c r="F18" s="60">
        <v>26.433770518340001</v>
      </c>
      <c r="G18" s="60">
        <v>22.454616079129998</v>
      </c>
      <c r="H18" s="60">
        <v>0</v>
      </c>
      <c r="I18" s="60">
        <f t="shared" si="0"/>
        <v>73.692551514289988</v>
      </c>
    </row>
    <row r="19" spans="2:9" ht="30" x14ac:dyDescent="0.25">
      <c r="B19" s="56" t="s">
        <v>29</v>
      </c>
      <c r="C19" s="60">
        <v>0</v>
      </c>
      <c r="D19" s="60">
        <v>8.7356464999999996E-4</v>
      </c>
      <c r="E19" s="60">
        <v>1.0364869109999999E-2</v>
      </c>
      <c r="F19" s="60">
        <v>1.74255251E-3</v>
      </c>
      <c r="G19" s="60">
        <v>4.8757181299999997E-3</v>
      </c>
      <c r="H19" s="60">
        <v>0</v>
      </c>
      <c r="I19" s="60">
        <f t="shared" si="0"/>
        <v>1.7856704399999999E-2</v>
      </c>
    </row>
    <row r="20" spans="2:9" x14ac:dyDescent="0.25">
      <c r="B20" s="56" t="s">
        <v>9</v>
      </c>
      <c r="C20" s="60">
        <v>7.9977905499999998E-3</v>
      </c>
      <c r="D20" s="60">
        <v>9.4092638000000002E-4</v>
      </c>
      <c r="E20" s="60">
        <v>1.43676299E-2</v>
      </c>
      <c r="F20" s="60">
        <v>4.0564599099999999E-3</v>
      </c>
      <c r="G20" s="60">
        <v>2.63227215E-3</v>
      </c>
      <c r="H20" s="60">
        <v>0</v>
      </c>
      <c r="I20" s="60">
        <f t="shared" si="0"/>
        <v>2.9995078889999999E-2</v>
      </c>
    </row>
    <row r="21" spans="2:9" x14ac:dyDescent="0.25">
      <c r="C21" s="60"/>
      <c r="D21" s="60"/>
      <c r="E21" s="60"/>
      <c r="F21" s="60"/>
      <c r="G21" s="60"/>
      <c r="H21" s="60"/>
      <c r="I21" s="60"/>
    </row>
    <row r="22" spans="2:9" x14ac:dyDescent="0.25">
      <c r="B22" s="49" t="s">
        <v>10</v>
      </c>
      <c r="C22" s="52">
        <f>SUM(C11:C20)</f>
        <v>7.1507247870700006</v>
      </c>
      <c r="D22" s="52">
        <f t="shared" ref="D22:I22" si="1">SUM(D11:D20)</f>
        <v>15.855181267390002</v>
      </c>
      <c r="E22" s="52">
        <f t="shared" si="1"/>
        <v>20.543467637029998</v>
      </c>
      <c r="F22" s="52">
        <f t="shared" si="1"/>
        <v>39.630210196290001</v>
      </c>
      <c r="G22" s="52">
        <f t="shared" si="1"/>
        <v>33.353686678590002</v>
      </c>
      <c r="H22" s="52">
        <f t="shared" si="1"/>
        <v>1.5765037547499998</v>
      </c>
      <c r="I22" s="52">
        <f t="shared" si="1"/>
        <v>118.10977432111999</v>
      </c>
    </row>
    <row r="23" spans="2:9" x14ac:dyDescent="0.25">
      <c r="B23" s="45" t="s">
        <v>253</v>
      </c>
    </row>
    <row r="31" spans="2:9" x14ac:dyDescent="0.25">
      <c r="I31" s="120" t="s">
        <v>247</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topLeftCell="A19" zoomScale="70" zoomScaleNormal="70" workbookViewId="0">
      <selection activeCell="C60" sqref="C60:M60"/>
    </sheetView>
  </sheetViews>
  <sheetFormatPr defaultRowHeight="15" x14ac:dyDescent="0.25"/>
  <cols>
    <col min="1" max="1" width="4.7109375" style="42" customWidth="1"/>
    <col min="2" max="2" width="26.28515625" style="42" customWidth="1"/>
    <col min="3" max="12" width="17.7109375" style="42" customWidth="1"/>
    <col min="13" max="13" width="18" style="42" customWidth="1"/>
    <col min="14" max="16384" width="9.140625" style="42"/>
  </cols>
  <sheetData>
    <row r="4" spans="2:13" x14ac:dyDescent="0.25">
      <c r="B4" s="41"/>
      <c r="C4" s="41"/>
      <c r="D4" s="41"/>
      <c r="E4" s="41"/>
      <c r="F4" s="41"/>
      <c r="G4" s="41"/>
      <c r="H4" s="41"/>
      <c r="I4" s="41"/>
      <c r="J4" s="41"/>
      <c r="K4" s="43" t="s">
        <v>30</v>
      </c>
      <c r="L4" s="166">
        <f>'Table 1-3 - Lending'!L4</f>
        <v>42277</v>
      </c>
      <c r="M4" s="41"/>
    </row>
    <row r="5" spans="2:13" ht="15.75" x14ac:dyDescent="0.25">
      <c r="B5" s="40" t="s">
        <v>357</v>
      </c>
      <c r="C5" s="41"/>
      <c r="D5" s="41"/>
      <c r="E5" s="41"/>
      <c r="F5" s="41"/>
      <c r="G5" s="41"/>
      <c r="H5" s="41"/>
      <c r="I5" s="41"/>
      <c r="J5" s="41"/>
      <c r="K5" s="41"/>
      <c r="L5" s="41"/>
      <c r="M5" s="41"/>
    </row>
    <row r="6" spans="2:13" x14ac:dyDescent="0.25">
      <c r="B6" s="66" t="s">
        <v>117</v>
      </c>
      <c r="C6" s="67"/>
      <c r="D6" s="67"/>
      <c r="E6" s="67"/>
      <c r="F6" s="67"/>
      <c r="G6" s="67"/>
      <c r="H6" s="67"/>
      <c r="I6" s="67"/>
      <c r="J6" s="67"/>
      <c r="K6" s="67"/>
      <c r="L6" s="67"/>
      <c r="M6" s="67"/>
    </row>
    <row r="7" spans="2:13" x14ac:dyDescent="0.25">
      <c r="B7" s="46"/>
      <c r="C7" s="46"/>
      <c r="D7" s="46"/>
      <c r="E7" s="46"/>
      <c r="F7" s="46"/>
      <c r="G7" s="46"/>
      <c r="H7" s="46"/>
      <c r="I7" s="46"/>
      <c r="J7" s="46"/>
      <c r="K7" s="46"/>
      <c r="L7" s="46"/>
      <c r="M7" s="46"/>
    </row>
    <row r="8" spans="2:13" ht="45" x14ac:dyDescent="0.25">
      <c r="B8" s="46"/>
      <c r="C8" s="47" t="s">
        <v>1</v>
      </c>
      <c r="D8" s="47" t="s">
        <v>2</v>
      </c>
      <c r="E8" s="47" t="s">
        <v>3</v>
      </c>
      <c r="F8" s="47" t="s">
        <v>4</v>
      </c>
      <c r="G8" s="47" t="s">
        <v>5</v>
      </c>
      <c r="H8" s="47" t="s">
        <v>6</v>
      </c>
      <c r="I8" s="47" t="s">
        <v>7</v>
      </c>
      <c r="J8" s="47" t="s">
        <v>52</v>
      </c>
      <c r="K8" s="47" t="s">
        <v>8</v>
      </c>
      <c r="L8" s="47" t="s">
        <v>9</v>
      </c>
      <c r="M8" s="48" t="s">
        <v>10</v>
      </c>
    </row>
    <row r="9" spans="2:13" x14ac:dyDescent="0.25">
      <c r="B9" s="42" t="s">
        <v>36</v>
      </c>
      <c r="C9" s="60">
        <v>0</v>
      </c>
      <c r="D9" s="60">
        <v>0</v>
      </c>
      <c r="E9" s="60">
        <v>0</v>
      </c>
      <c r="F9" s="60">
        <v>0</v>
      </c>
      <c r="G9" s="60">
        <v>0</v>
      </c>
      <c r="H9" s="60">
        <v>0</v>
      </c>
      <c r="I9" s="60">
        <v>0</v>
      </c>
      <c r="J9" s="60">
        <v>0</v>
      </c>
      <c r="K9" s="60">
        <v>0</v>
      </c>
      <c r="L9" s="60">
        <v>0</v>
      </c>
      <c r="M9" s="60">
        <f>SUM(C9:L9)</f>
        <v>0</v>
      </c>
    </row>
    <row r="10" spans="2:13" x14ac:dyDescent="0.25">
      <c r="B10" s="42" t="s">
        <v>239</v>
      </c>
      <c r="C10" s="60">
        <v>0.23276823175</v>
      </c>
      <c r="D10" s="60">
        <v>0</v>
      </c>
      <c r="E10" s="60">
        <v>0</v>
      </c>
      <c r="F10" s="60">
        <v>8.5967622209999997E-2</v>
      </c>
      <c r="G10" s="60">
        <v>0.23624463568000001</v>
      </c>
      <c r="H10" s="60">
        <v>0</v>
      </c>
      <c r="I10" s="60">
        <v>0.15248671082000001</v>
      </c>
      <c r="J10" s="60">
        <v>2.3566856624799999</v>
      </c>
      <c r="K10" s="60">
        <v>0</v>
      </c>
      <c r="L10" s="60">
        <v>1.838E-4</v>
      </c>
      <c r="M10" s="60">
        <f t="shared" ref="M10:M19" si="0">SUM(C10:L10)</f>
        <v>3.0643366629399997</v>
      </c>
    </row>
    <row r="11" spans="2:13" ht="30" customHeight="1" x14ac:dyDescent="0.25">
      <c r="B11" s="163" t="s">
        <v>243</v>
      </c>
      <c r="C11" s="60">
        <v>1.7301829809</v>
      </c>
      <c r="D11" s="60">
        <v>0</v>
      </c>
      <c r="E11" s="60">
        <v>0.29078294364000001</v>
      </c>
      <c r="F11" s="60">
        <v>1.2072528895800001</v>
      </c>
      <c r="G11" s="60">
        <v>6.8536240301799998</v>
      </c>
      <c r="H11" s="60">
        <v>6.4655563289999995E-2</v>
      </c>
      <c r="I11" s="60">
        <v>5.9361125681000004</v>
      </c>
      <c r="J11" s="60">
        <v>24.74159153403</v>
      </c>
      <c r="K11" s="60">
        <v>6.0632250000000002E-4</v>
      </c>
      <c r="L11" s="60">
        <v>6.0710636399999999E-3</v>
      </c>
      <c r="M11" s="60">
        <f t="shared" si="0"/>
        <v>40.830879895859994</v>
      </c>
    </row>
    <row r="12" spans="2:13" x14ac:dyDescent="0.25">
      <c r="B12" s="164" t="s">
        <v>254</v>
      </c>
      <c r="C12" s="60">
        <v>0.71316158143999997</v>
      </c>
      <c r="D12" s="60">
        <v>0</v>
      </c>
      <c r="E12" s="60">
        <v>0.16505038673</v>
      </c>
      <c r="F12" s="60">
        <v>0.22337705466999999</v>
      </c>
      <c r="G12" s="60">
        <v>2.2695043016100001</v>
      </c>
      <c r="H12" s="60">
        <v>1.87843213E-2</v>
      </c>
      <c r="I12" s="60">
        <v>2.2274267917400001</v>
      </c>
      <c r="J12" s="60">
        <v>9.3812779386299994</v>
      </c>
      <c r="K12" s="60">
        <v>0</v>
      </c>
      <c r="L12" s="60">
        <v>6.0710636399999999E-3</v>
      </c>
      <c r="M12" s="60">
        <f t="shared" si="0"/>
        <v>15.00465343976</v>
      </c>
    </row>
    <row r="13" spans="2:13" x14ac:dyDescent="0.25">
      <c r="B13" s="164" t="s">
        <v>255</v>
      </c>
      <c r="C13" s="60">
        <v>0.57022695117</v>
      </c>
      <c r="D13" s="60">
        <v>0</v>
      </c>
      <c r="E13" s="60">
        <v>3.5655624380000001E-2</v>
      </c>
      <c r="F13" s="60">
        <v>0.34356440231000002</v>
      </c>
      <c r="G13" s="60">
        <v>2.9469148831999998</v>
      </c>
      <c r="H13" s="60">
        <v>7.9177072800000001E-3</v>
      </c>
      <c r="I13" s="60">
        <v>1.98949321015</v>
      </c>
      <c r="J13" s="60">
        <v>9.8739546517400001</v>
      </c>
      <c r="K13" s="60">
        <v>0</v>
      </c>
      <c r="L13" s="60">
        <v>0</v>
      </c>
      <c r="M13" s="60">
        <f t="shared" si="0"/>
        <v>15.76772743023</v>
      </c>
    </row>
    <row r="14" spans="2:13" x14ac:dyDescent="0.25">
      <c r="B14" s="165" t="s">
        <v>240</v>
      </c>
      <c r="C14" s="60">
        <v>0.44679444828999998</v>
      </c>
      <c r="D14" s="60">
        <v>0</v>
      </c>
      <c r="E14" s="60">
        <v>9.0076932530000001E-2</v>
      </c>
      <c r="F14" s="60">
        <v>0.64031143260000001</v>
      </c>
      <c r="G14" s="60">
        <v>1.6372048453600001</v>
      </c>
      <c r="H14" s="60">
        <v>3.79535347E-2</v>
      </c>
      <c r="I14" s="60">
        <v>1.7191925662100001</v>
      </c>
      <c r="J14" s="60">
        <v>5.48635894367</v>
      </c>
      <c r="K14" s="60">
        <v>6.0632250000000002E-4</v>
      </c>
      <c r="L14" s="60">
        <v>0</v>
      </c>
      <c r="M14" s="60">
        <f t="shared" si="0"/>
        <v>10.05849902586</v>
      </c>
    </row>
    <row r="15" spans="2:13" x14ac:dyDescent="0.25">
      <c r="B15" s="165" t="s">
        <v>241</v>
      </c>
      <c r="C15" s="60">
        <v>0</v>
      </c>
      <c r="D15" s="60">
        <v>0</v>
      </c>
      <c r="E15" s="60">
        <v>0</v>
      </c>
      <c r="F15" s="60">
        <v>0</v>
      </c>
      <c r="G15" s="60">
        <v>0</v>
      </c>
      <c r="H15" s="60">
        <v>0</v>
      </c>
      <c r="I15" s="60">
        <v>0</v>
      </c>
      <c r="J15" s="60">
        <v>0</v>
      </c>
      <c r="K15" s="60">
        <v>0</v>
      </c>
      <c r="L15" s="60">
        <v>0</v>
      </c>
      <c r="M15" s="60">
        <f t="shared" si="0"/>
        <v>0</v>
      </c>
    </row>
    <row r="16" spans="2:13" x14ac:dyDescent="0.25">
      <c r="B16" s="42" t="s">
        <v>38</v>
      </c>
      <c r="C16" s="60">
        <v>9.7740179349999998E-2</v>
      </c>
      <c r="D16" s="60">
        <v>0</v>
      </c>
      <c r="E16" s="60">
        <v>0</v>
      </c>
      <c r="F16" s="60">
        <v>0.12892404693000001</v>
      </c>
      <c r="G16" s="60">
        <v>0.64017487019999997</v>
      </c>
      <c r="H16" s="60">
        <v>1.0976064000000001E-2</v>
      </c>
      <c r="I16" s="60">
        <v>0.84712064327000003</v>
      </c>
      <c r="J16" s="60">
        <v>13.62683595457</v>
      </c>
      <c r="K16" s="60">
        <v>0</v>
      </c>
      <c r="L16" s="60">
        <v>0</v>
      </c>
      <c r="M16" s="60">
        <f t="shared" si="0"/>
        <v>15.35177175832</v>
      </c>
    </row>
    <row r="17" spans="2:13" x14ac:dyDescent="0.25">
      <c r="B17" s="191" t="s">
        <v>293</v>
      </c>
      <c r="C17" s="60">
        <v>9.7740179349999998E-2</v>
      </c>
      <c r="D17" s="60">
        <v>0</v>
      </c>
      <c r="E17" s="60">
        <v>0</v>
      </c>
      <c r="F17" s="60">
        <v>0.12892404693000001</v>
      </c>
      <c r="G17" s="60">
        <v>0.64017487019999997</v>
      </c>
      <c r="H17" s="60">
        <v>1.0976064000000001E-2</v>
      </c>
      <c r="I17" s="60">
        <v>0.84712064327000003</v>
      </c>
      <c r="J17" s="60">
        <v>13.62683595457</v>
      </c>
      <c r="K17" s="60">
        <v>0</v>
      </c>
      <c r="L17" s="60">
        <v>0</v>
      </c>
      <c r="M17" s="60">
        <f t="shared" si="0"/>
        <v>15.35177175832</v>
      </c>
    </row>
    <row r="18" spans="2:13" x14ac:dyDescent="0.25">
      <c r="B18" s="191" t="s">
        <v>294</v>
      </c>
      <c r="C18" s="60">
        <v>0</v>
      </c>
      <c r="D18" s="60">
        <v>0</v>
      </c>
      <c r="E18" s="60">
        <v>0</v>
      </c>
      <c r="F18" s="60">
        <v>0</v>
      </c>
      <c r="G18" s="60">
        <v>0</v>
      </c>
      <c r="H18" s="60">
        <v>0</v>
      </c>
      <c r="I18" s="60">
        <v>0</v>
      </c>
      <c r="J18" s="60">
        <v>0</v>
      </c>
      <c r="K18" s="60">
        <v>0</v>
      </c>
      <c r="L18" s="60">
        <v>0</v>
      </c>
      <c r="M18" s="60">
        <f t="shared" si="0"/>
        <v>0</v>
      </c>
    </row>
    <row r="19" spans="2:13" x14ac:dyDescent="0.25">
      <c r="B19" s="42" t="s">
        <v>9</v>
      </c>
      <c r="C19" s="60">
        <v>0</v>
      </c>
      <c r="D19" s="60">
        <v>0</v>
      </c>
      <c r="E19" s="60">
        <v>0</v>
      </c>
      <c r="F19" s="60">
        <v>0</v>
      </c>
      <c r="G19" s="60">
        <v>0</v>
      </c>
      <c r="H19" s="60">
        <v>0</v>
      </c>
      <c r="I19" s="60">
        <v>0</v>
      </c>
      <c r="J19" s="60">
        <v>0</v>
      </c>
      <c r="K19" s="60">
        <v>0</v>
      </c>
      <c r="L19" s="60">
        <v>0</v>
      </c>
      <c r="M19" s="60">
        <f t="shared" si="0"/>
        <v>0</v>
      </c>
    </row>
    <row r="20" spans="2:13" x14ac:dyDescent="0.25">
      <c r="B20" s="68" t="s">
        <v>10</v>
      </c>
      <c r="C20" s="52">
        <f>SUM(C9:C11)+C16+C19</f>
        <v>2.0606913919999998</v>
      </c>
      <c r="D20" s="52">
        <f t="shared" ref="D20:L20" si="1">SUM(D9:D11)+D16+D19</f>
        <v>0</v>
      </c>
      <c r="E20" s="52">
        <f t="shared" si="1"/>
        <v>0.29078294364000001</v>
      </c>
      <c r="F20" s="52">
        <f t="shared" si="1"/>
        <v>1.4221445587200001</v>
      </c>
      <c r="G20" s="52">
        <f t="shared" si="1"/>
        <v>7.7300435360600002</v>
      </c>
      <c r="H20" s="52">
        <f t="shared" si="1"/>
        <v>7.5631627290000003E-2</v>
      </c>
      <c r="I20" s="52">
        <f t="shared" si="1"/>
        <v>6.9357199221900006</v>
      </c>
      <c r="J20" s="52">
        <f t="shared" si="1"/>
        <v>40.725113151080002</v>
      </c>
      <c r="K20" s="52">
        <f t="shared" si="1"/>
        <v>6.0632250000000002E-4</v>
      </c>
      <c r="L20" s="52">
        <f t="shared" si="1"/>
        <v>6.2548636399999994E-3</v>
      </c>
      <c r="M20" s="52">
        <f>SUM(M9:M11)+M16+M19</f>
        <v>59.246988317119992</v>
      </c>
    </row>
    <row r="21" spans="2:13" x14ac:dyDescent="0.25">
      <c r="B21" s="45" t="s">
        <v>41</v>
      </c>
    </row>
    <row r="25" spans="2:13" ht="15.75" x14ac:dyDescent="0.25">
      <c r="B25" s="40" t="s">
        <v>358</v>
      </c>
      <c r="C25" s="41"/>
      <c r="D25" s="41"/>
      <c r="E25" s="41"/>
      <c r="F25" s="41"/>
      <c r="G25" s="41"/>
      <c r="H25" s="41"/>
      <c r="I25" s="41"/>
      <c r="J25" s="41"/>
      <c r="K25" s="41"/>
      <c r="L25" s="41"/>
      <c r="M25" s="41"/>
    </row>
    <row r="26" spans="2:13" x14ac:dyDescent="0.25">
      <c r="B26" s="66" t="s">
        <v>118</v>
      </c>
      <c r="C26" s="67"/>
      <c r="D26" s="67"/>
      <c r="E26" s="67"/>
      <c r="F26" s="67"/>
      <c r="G26" s="67"/>
      <c r="H26" s="67"/>
      <c r="I26" s="67"/>
      <c r="J26" s="67"/>
      <c r="K26" s="67"/>
      <c r="L26" s="67"/>
      <c r="M26" s="67"/>
    </row>
    <row r="27" spans="2:13" x14ac:dyDescent="0.25">
      <c r="B27" s="46"/>
      <c r="C27" s="46"/>
      <c r="D27" s="46"/>
      <c r="E27" s="46"/>
      <c r="F27" s="46"/>
      <c r="G27" s="46"/>
      <c r="H27" s="46"/>
      <c r="I27" s="46"/>
      <c r="J27" s="46"/>
      <c r="K27" s="46"/>
      <c r="L27" s="46"/>
      <c r="M27" s="46"/>
    </row>
    <row r="28" spans="2:13" ht="45" x14ac:dyDescent="0.25">
      <c r="B28" s="46"/>
      <c r="C28" s="47" t="s">
        <v>1</v>
      </c>
      <c r="D28" s="47" t="s">
        <v>2</v>
      </c>
      <c r="E28" s="47" t="s">
        <v>3</v>
      </c>
      <c r="F28" s="47" t="s">
        <v>4</v>
      </c>
      <c r="G28" s="47" t="s">
        <v>5</v>
      </c>
      <c r="H28" s="47" t="s">
        <v>6</v>
      </c>
      <c r="I28" s="47" t="s">
        <v>7</v>
      </c>
      <c r="J28" s="47" t="s">
        <v>52</v>
      </c>
      <c r="K28" s="47" t="s">
        <v>8</v>
      </c>
      <c r="L28" s="47" t="s">
        <v>9</v>
      </c>
      <c r="M28" s="48" t="s">
        <v>10</v>
      </c>
    </row>
    <row r="29" spans="2:13" x14ac:dyDescent="0.25">
      <c r="B29" s="42" t="s">
        <v>36</v>
      </c>
      <c r="C29" s="60">
        <v>0</v>
      </c>
      <c r="D29" s="60">
        <v>0</v>
      </c>
      <c r="E29" s="60">
        <v>0</v>
      </c>
      <c r="F29" s="60">
        <v>0</v>
      </c>
      <c r="G29" s="60">
        <v>0</v>
      </c>
      <c r="H29" s="60">
        <v>0</v>
      </c>
      <c r="I29" s="60">
        <v>0</v>
      </c>
      <c r="J29" s="60">
        <v>0</v>
      </c>
      <c r="K29" s="60">
        <v>0</v>
      </c>
      <c r="L29" s="60">
        <v>0</v>
      </c>
      <c r="M29" s="60">
        <f>SUM(C29:L29)</f>
        <v>0</v>
      </c>
    </row>
    <row r="30" spans="2:13" x14ac:dyDescent="0.25">
      <c r="B30" s="162" t="s">
        <v>239</v>
      </c>
      <c r="C30" s="60">
        <v>1.7348132076</v>
      </c>
      <c r="D30" s="60">
        <v>1.6669074800000001E-3</v>
      </c>
      <c r="E30" s="60">
        <v>1.8578155900000001E-2</v>
      </c>
      <c r="F30" s="60">
        <v>0.76237737965999997</v>
      </c>
      <c r="G30" s="60">
        <v>1.52250038437</v>
      </c>
      <c r="H30" s="60">
        <v>0.23218144178</v>
      </c>
      <c r="I30" s="60">
        <v>3.8517059791900001</v>
      </c>
      <c r="J30" s="60">
        <v>8.0279908496299992</v>
      </c>
      <c r="K30" s="60">
        <v>4.38407138E-3</v>
      </c>
      <c r="L30" s="60">
        <v>2.3268039499999998E-3</v>
      </c>
      <c r="M30" s="60">
        <f t="shared" ref="M30:M39" si="2">SUM(C30:L30)</f>
        <v>16.15852518094</v>
      </c>
    </row>
    <row r="31" spans="2:13" ht="30" x14ac:dyDescent="0.25">
      <c r="B31" s="163" t="s">
        <v>243</v>
      </c>
      <c r="C31" s="60">
        <v>2.1912105896499998</v>
      </c>
      <c r="D31" s="60">
        <v>0</v>
      </c>
      <c r="E31" s="60">
        <v>0.27138072178</v>
      </c>
      <c r="F31" s="60">
        <v>0.46105740021000002</v>
      </c>
      <c r="G31" s="60">
        <v>3.5488419636400002</v>
      </c>
      <c r="H31" s="60">
        <v>0.84406031288000005</v>
      </c>
      <c r="I31" s="60">
        <v>7.9782658302299998</v>
      </c>
      <c r="J31" s="60">
        <v>17.55566301551</v>
      </c>
      <c r="K31" s="60">
        <v>1.056000015E-2</v>
      </c>
      <c r="L31" s="60">
        <v>2.1413411300000001E-2</v>
      </c>
      <c r="M31" s="60">
        <f t="shared" si="2"/>
        <v>32.88245324535</v>
      </c>
    </row>
    <row r="32" spans="2:13" x14ac:dyDescent="0.25">
      <c r="B32" s="164" t="s">
        <v>254</v>
      </c>
      <c r="C32" s="60">
        <v>0.82519215222999998</v>
      </c>
      <c r="D32" s="60">
        <v>0</v>
      </c>
      <c r="E32" s="60">
        <v>3.7139789700000002E-3</v>
      </c>
      <c r="F32" s="60">
        <v>4.0154894140000001E-2</v>
      </c>
      <c r="G32" s="60">
        <v>1.2598783357400001</v>
      </c>
      <c r="H32" s="60">
        <v>5.839686115E-2</v>
      </c>
      <c r="I32" s="60">
        <v>2.70690209278</v>
      </c>
      <c r="J32" s="60">
        <v>5.9676770923799998</v>
      </c>
      <c r="K32" s="60">
        <v>8.7356464999999996E-4</v>
      </c>
      <c r="L32" s="60">
        <v>4.8140410299999997E-3</v>
      </c>
      <c r="M32" s="60">
        <f t="shared" si="2"/>
        <v>10.867603013070001</v>
      </c>
    </row>
    <row r="33" spans="2:13" x14ac:dyDescent="0.25">
      <c r="B33" s="164" t="s">
        <v>255</v>
      </c>
      <c r="C33" s="60">
        <v>0.64583556871000003</v>
      </c>
      <c r="D33" s="60">
        <v>0</v>
      </c>
      <c r="E33" s="60">
        <v>1.320927933E-2</v>
      </c>
      <c r="F33" s="60">
        <v>0.10307550192000001</v>
      </c>
      <c r="G33" s="60">
        <v>1.1123901631799999</v>
      </c>
      <c r="H33" s="60">
        <v>0.34240038662</v>
      </c>
      <c r="I33" s="60">
        <v>2.5358735668799999</v>
      </c>
      <c r="J33" s="60">
        <v>7.6291018063599996</v>
      </c>
      <c r="K33" s="60">
        <v>1.13623001E-3</v>
      </c>
      <c r="L33" s="60">
        <v>1.85359244E-3</v>
      </c>
      <c r="M33" s="60">
        <f t="shared" si="2"/>
        <v>12.384876095449998</v>
      </c>
    </row>
    <row r="34" spans="2:13" x14ac:dyDescent="0.25">
      <c r="B34" s="165" t="s">
        <v>240</v>
      </c>
      <c r="C34" s="60">
        <v>0.72018286872000004</v>
      </c>
      <c r="D34" s="60">
        <v>0</v>
      </c>
      <c r="E34" s="60">
        <v>0.25445746347999998</v>
      </c>
      <c r="F34" s="60">
        <v>0.31782700414999998</v>
      </c>
      <c r="G34" s="60">
        <v>1.1765734647199999</v>
      </c>
      <c r="H34" s="60">
        <v>0.44326306511000002</v>
      </c>
      <c r="I34" s="60">
        <v>2.7354901705699999</v>
      </c>
      <c r="J34" s="60">
        <v>3.9588841167700002</v>
      </c>
      <c r="K34" s="60">
        <v>8.5502054799999998E-3</v>
      </c>
      <c r="L34" s="60">
        <v>1.474577784E-2</v>
      </c>
      <c r="M34" s="60">
        <f t="shared" si="2"/>
        <v>9.6299741368400014</v>
      </c>
    </row>
    <row r="35" spans="2:13" x14ac:dyDescent="0.25">
      <c r="B35" s="165" t="s">
        <v>241</v>
      </c>
      <c r="C35" s="60">
        <v>0</v>
      </c>
      <c r="D35" s="60">
        <v>0</v>
      </c>
      <c r="E35" s="60">
        <v>0</v>
      </c>
      <c r="F35" s="60">
        <v>0</v>
      </c>
      <c r="G35" s="60">
        <v>0</v>
      </c>
      <c r="H35" s="60">
        <v>0</v>
      </c>
      <c r="I35" s="60">
        <v>0</v>
      </c>
      <c r="J35" s="60">
        <v>0</v>
      </c>
      <c r="K35" s="60">
        <v>0</v>
      </c>
      <c r="L35" s="60">
        <v>0</v>
      </c>
      <c r="M35" s="60">
        <f t="shared" si="2"/>
        <v>0</v>
      </c>
    </row>
    <row r="36" spans="2:13" x14ac:dyDescent="0.25">
      <c r="B36" s="42" t="s">
        <v>38</v>
      </c>
      <c r="C36" s="60">
        <v>0.12263220441</v>
      </c>
      <c r="D36" s="60">
        <v>0</v>
      </c>
      <c r="E36" s="60">
        <v>0</v>
      </c>
      <c r="F36" s="60">
        <v>1.6552771769999999E-2</v>
      </c>
      <c r="G36" s="60">
        <v>0.37911887684000001</v>
      </c>
      <c r="H36" s="60">
        <v>0.46679906698000001</v>
      </c>
      <c r="I36" s="60">
        <v>1.45061384931</v>
      </c>
      <c r="J36" s="60">
        <v>7.3837844980699998</v>
      </c>
      <c r="K36" s="60">
        <v>2.30631038E-3</v>
      </c>
      <c r="L36" s="60">
        <v>0</v>
      </c>
      <c r="M36" s="60">
        <f t="shared" si="2"/>
        <v>9.8218075777599996</v>
      </c>
    </row>
    <row r="37" spans="2:13" x14ac:dyDescent="0.25">
      <c r="B37" s="191" t="s">
        <v>293</v>
      </c>
      <c r="C37" s="60">
        <v>0.12263220441</v>
      </c>
      <c r="D37" s="60">
        <v>0</v>
      </c>
      <c r="E37" s="60">
        <v>0</v>
      </c>
      <c r="F37" s="60">
        <v>1.6552771769999999E-2</v>
      </c>
      <c r="G37" s="60">
        <v>0.37911887684000001</v>
      </c>
      <c r="H37" s="60">
        <v>0.46679906698000001</v>
      </c>
      <c r="I37" s="60">
        <v>1.45061384931</v>
      </c>
      <c r="J37" s="60">
        <v>7.3837844980699998</v>
      </c>
      <c r="K37" s="60">
        <v>2.30631038E-3</v>
      </c>
      <c r="L37" s="60">
        <v>0</v>
      </c>
      <c r="M37" s="60">
        <f t="shared" si="2"/>
        <v>9.8218075777599996</v>
      </c>
    </row>
    <row r="38" spans="2:13" x14ac:dyDescent="0.25">
      <c r="B38" s="191" t="s">
        <v>294</v>
      </c>
      <c r="C38" s="60">
        <v>0</v>
      </c>
      <c r="D38" s="60">
        <v>0</v>
      </c>
      <c r="E38" s="60">
        <v>0</v>
      </c>
      <c r="F38" s="60">
        <v>0</v>
      </c>
      <c r="G38" s="60">
        <v>0</v>
      </c>
      <c r="H38" s="60">
        <v>0</v>
      </c>
      <c r="I38" s="60">
        <v>0</v>
      </c>
      <c r="J38" s="60">
        <v>0</v>
      </c>
      <c r="K38" s="60">
        <v>0</v>
      </c>
      <c r="L38" s="60">
        <v>0</v>
      </c>
      <c r="M38" s="60">
        <f t="shared" si="2"/>
        <v>0</v>
      </c>
    </row>
    <row r="39" spans="2:13" x14ac:dyDescent="0.25">
      <c r="B39" s="42" t="s">
        <v>9</v>
      </c>
      <c r="C39" s="60">
        <v>0</v>
      </c>
      <c r="D39" s="60">
        <v>0</v>
      </c>
      <c r="E39" s="60">
        <v>0</v>
      </c>
      <c r="F39" s="60">
        <v>0</v>
      </c>
      <c r="G39" s="60">
        <v>0</v>
      </c>
      <c r="H39" s="60">
        <v>0</v>
      </c>
      <c r="I39" s="60">
        <v>0</v>
      </c>
      <c r="J39" s="60">
        <v>0</v>
      </c>
      <c r="K39" s="60">
        <v>0</v>
      </c>
      <c r="L39" s="60">
        <v>0</v>
      </c>
      <c r="M39" s="60">
        <f t="shared" si="2"/>
        <v>0</v>
      </c>
    </row>
    <row r="40" spans="2:13" x14ac:dyDescent="0.25">
      <c r="B40" s="68" t="s">
        <v>10</v>
      </c>
      <c r="C40" s="52">
        <f>SUM(C29:C31)+C36+C39</f>
        <v>4.0486560016600004</v>
      </c>
      <c r="D40" s="52">
        <f t="shared" ref="D40:M40" si="3">SUM(D29:D31)+D36+D39</f>
        <v>1.6669074800000001E-3</v>
      </c>
      <c r="E40" s="52">
        <f t="shared" si="3"/>
        <v>0.28995887768</v>
      </c>
      <c r="F40" s="52">
        <f t="shared" si="3"/>
        <v>1.2399875516400001</v>
      </c>
      <c r="G40" s="52">
        <f t="shared" si="3"/>
        <v>5.4504612248499997</v>
      </c>
      <c r="H40" s="52">
        <f t="shared" si="3"/>
        <v>1.54304082164</v>
      </c>
      <c r="I40" s="52">
        <f t="shared" si="3"/>
        <v>13.280585658730001</v>
      </c>
      <c r="J40" s="52">
        <f t="shared" si="3"/>
        <v>32.96743836321</v>
      </c>
      <c r="K40" s="52">
        <f t="shared" si="3"/>
        <v>1.7250381910000001E-2</v>
      </c>
      <c r="L40" s="52">
        <f t="shared" si="3"/>
        <v>2.3740215250000002E-2</v>
      </c>
      <c r="M40" s="52">
        <f t="shared" si="3"/>
        <v>58.862786004049994</v>
      </c>
    </row>
    <row r="45" spans="2:13" ht="15.75" x14ac:dyDescent="0.25">
      <c r="B45" s="40" t="s">
        <v>359</v>
      </c>
      <c r="C45" s="41"/>
      <c r="D45" s="41"/>
      <c r="E45" s="41"/>
      <c r="F45" s="41"/>
      <c r="G45" s="41"/>
      <c r="H45" s="41"/>
      <c r="I45" s="41"/>
      <c r="J45" s="41"/>
      <c r="K45" s="41"/>
      <c r="L45" s="41"/>
      <c r="M45" s="41"/>
    </row>
    <row r="46" spans="2:13" x14ac:dyDescent="0.25">
      <c r="B46" s="66" t="s">
        <v>119</v>
      </c>
      <c r="C46" s="67"/>
      <c r="D46" s="67"/>
      <c r="E46" s="67"/>
      <c r="F46" s="67"/>
      <c r="G46" s="67"/>
      <c r="H46" s="67"/>
      <c r="I46" s="67"/>
      <c r="J46" s="67"/>
      <c r="K46" s="67"/>
      <c r="L46" s="67"/>
      <c r="M46" s="67"/>
    </row>
    <row r="47" spans="2:13" x14ac:dyDescent="0.25">
      <c r="B47" s="46"/>
      <c r="C47" s="46"/>
      <c r="D47" s="46"/>
      <c r="E47" s="46"/>
      <c r="F47" s="46"/>
      <c r="G47" s="46"/>
      <c r="H47" s="46"/>
      <c r="I47" s="46"/>
      <c r="J47" s="46"/>
      <c r="K47" s="46"/>
      <c r="L47" s="46"/>
      <c r="M47" s="46"/>
    </row>
    <row r="48" spans="2:13" ht="45" x14ac:dyDescent="0.25">
      <c r="B48" s="46"/>
      <c r="C48" s="47" t="s">
        <v>1</v>
      </c>
      <c r="D48" s="47" t="s">
        <v>2</v>
      </c>
      <c r="E48" s="47" t="s">
        <v>3</v>
      </c>
      <c r="F48" s="47" t="s">
        <v>4</v>
      </c>
      <c r="G48" s="47" t="s">
        <v>5</v>
      </c>
      <c r="H48" s="47" t="s">
        <v>6</v>
      </c>
      <c r="I48" s="47" t="s">
        <v>7</v>
      </c>
      <c r="J48" s="47" t="s">
        <v>52</v>
      </c>
      <c r="K48" s="47" t="s">
        <v>8</v>
      </c>
      <c r="L48" s="47" t="s">
        <v>9</v>
      </c>
      <c r="M48" s="48" t="s">
        <v>10</v>
      </c>
    </row>
    <row r="49" spans="2:15" x14ac:dyDescent="0.25">
      <c r="B49" s="42" t="s">
        <v>36</v>
      </c>
      <c r="C49" s="60">
        <v>0</v>
      </c>
      <c r="D49" s="60">
        <v>0</v>
      </c>
      <c r="E49" s="60">
        <v>0</v>
      </c>
      <c r="F49" s="60">
        <v>0</v>
      </c>
      <c r="G49" s="60">
        <v>0</v>
      </c>
      <c r="H49" s="60">
        <v>0</v>
      </c>
      <c r="I49" s="60">
        <v>0</v>
      </c>
      <c r="J49" s="60">
        <v>0</v>
      </c>
      <c r="K49" s="60">
        <v>0</v>
      </c>
      <c r="L49" s="60">
        <v>0</v>
      </c>
      <c r="M49" s="60">
        <f>SUM(C49:L49)</f>
        <v>0</v>
      </c>
    </row>
    <row r="50" spans="2:15" x14ac:dyDescent="0.25">
      <c r="B50" s="42" t="s">
        <v>239</v>
      </c>
      <c r="C50" s="60">
        <v>1.96758143935</v>
      </c>
      <c r="D50" s="60">
        <v>1.6669074800000001E-3</v>
      </c>
      <c r="E50" s="60">
        <v>1.8578155900000001E-2</v>
      </c>
      <c r="F50" s="60">
        <v>0.84834500186999995</v>
      </c>
      <c r="G50" s="60">
        <v>1.7587450200500001</v>
      </c>
      <c r="H50" s="60">
        <v>0.23218144178</v>
      </c>
      <c r="I50" s="60">
        <v>4.00419269001</v>
      </c>
      <c r="J50" s="60">
        <v>10.38467651211</v>
      </c>
      <c r="K50" s="60">
        <v>4.38407138E-3</v>
      </c>
      <c r="L50" s="60">
        <v>2.5106039499999998E-3</v>
      </c>
      <c r="M50" s="60">
        <f t="shared" ref="M50:M59" si="4">SUM(C50:L50)</f>
        <v>19.222861843880001</v>
      </c>
      <c r="O50" s="192"/>
    </row>
    <row r="51" spans="2:15" ht="30" x14ac:dyDescent="0.25">
      <c r="B51" s="163" t="s">
        <v>243</v>
      </c>
      <c r="C51" s="60">
        <v>3.9213935705499998</v>
      </c>
      <c r="D51" s="60">
        <v>0</v>
      </c>
      <c r="E51" s="60">
        <v>0.56216366540999996</v>
      </c>
      <c r="F51" s="60">
        <v>1.66831028978</v>
      </c>
      <c r="G51" s="60">
        <v>10.40246599382</v>
      </c>
      <c r="H51" s="60">
        <v>0.90871587616000005</v>
      </c>
      <c r="I51" s="60">
        <v>13.914378398329999</v>
      </c>
      <c r="J51" s="60">
        <v>42.297254549549997</v>
      </c>
      <c r="K51" s="60">
        <v>1.1166322649999999E-2</v>
      </c>
      <c r="L51" s="60">
        <v>2.748447494E-2</v>
      </c>
      <c r="M51" s="60">
        <f t="shared" si="4"/>
        <v>73.713333141189992</v>
      </c>
      <c r="O51" s="192"/>
    </row>
    <row r="52" spans="2:15" x14ac:dyDescent="0.25">
      <c r="B52" s="164" t="s">
        <v>254</v>
      </c>
      <c r="C52" s="60">
        <v>1.5383537336699999</v>
      </c>
      <c r="D52" s="60">
        <v>0</v>
      </c>
      <c r="E52" s="60">
        <v>0.1687643657</v>
      </c>
      <c r="F52" s="60">
        <v>0.26353194881000003</v>
      </c>
      <c r="G52" s="60">
        <v>3.5293826373499999</v>
      </c>
      <c r="H52" s="60">
        <v>7.7181182439999996E-2</v>
      </c>
      <c r="I52" s="60">
        <v>4.9343288845200002</v>
      </c>
      <c r="J52" s="60">
        <v>15.34895503101</v>
      </c>
      <c r="K52" s="60">
        <v>8.7356464999999996E-4</v>
      </c>
      <c r="L52" s="60">
        <v>1.088510467E-2</v>
      </c>
      <c r="M52" s="60">
        <f t="shared" si="4"/>
        <v>25.87225645282</v>
      </c>
      <c r="O52" s="192"/>
    </row>
    <row r="53" spans="2:15" x14ac:dyDescent="0.25">
      <c r="B53" s="164" t="s">
        <v>255</v>
      </c>
      <c r="C53" s="60">
        <v>1.2160625198799999</v>
      </c>
      <c r="D53" s="60">
        <v>0</v>
      </c>
      <c r="E53" s="60">
        <v>4.8864903709999997E-2</v>
      </c>
      <c r="F53" s="60">
        <v>0.44663990423</v>
      </c>
      <c r="G53" s="60">
        <v>4.0593050463799996</v>
      </c>
      <c r="H53" s="60">
        <v>0.35031809390000002</v>
      </c>
      <c r="I53" s="60">
        <v>4.5253667770300003</v>
      </c>
      <c r="J53" s="60">
        <v>17.503056458100001</v>
      </c>
      <c r="K53" s="60">
        <v>1.13623001E-3</v>
      </c>
      <c r="L53" s="60">
        <v>1.85359244E-3</v>
      </c>
      <c r="M53" s="60">
        <f t="shared" si="4"/>
        <v>28.152603525680004</v>
      </c>
      <c r="O53" s="192"/>
    </row>
    <row r="54" spans="2:15" x14ac:dyDescent="0.25">
      <c r="B54" s="165" t="s">
        <v>240</v>
      </c>
      <c r="C54" s="60">
        <v>1.166977317</v>
      </c>
      <c r="D54" s="60">
        <v>0</v>
      </c>
      <c r="E54" s="60">
        <v>0.34453439601000002</v>
      </c>
      <c r="F54" s="60">
        <v>0.95813843674999999</v>
      </c>
      <c r="G54" s="60">
        <v>2.81377831008</v>
      </c>
      <c r="H54" s="60">
        <v>0.48121659981999998</v>
      </c>
      <c r="I54" s="60">
        <v>4.4546827367799997</v>
      </c>
      <c r="J54" s="60">
        <v>9.4452430604300002</v>
      </c>
      <c r="K54" s="60">
        <v>9.1565279800000007E-3</v>
      </c>
      <c r="L54" s="60">
        <v>1.474577784E-2</v>
      </c>
      <c r="M54" s="60">
        <f t="shared" si="4"/>
        <v>19.688473162690002</v>
      </c>
      <c r="O54" s="192"/>
    </row>
    <row r="55" spans="2:15" x14ac:dyDescent="0.25">
      <c r="B55" s="165" t="s">
        <v>241</v>
      </c>
      <c r="C55" s="60">
        <v>0</v>
      </c>
      <c r="D55" s="60">
        <v>0</v>
      </c>
      <c r="E55" s="60">
        <v>0</v>
      </c>
      <c r="F55" s="60">
        <v>0</v>
      </c>
      <c r="G55" s="60">
        <v>0</v>
      </c>
      <c r="H55" s="60">
        <v>0</v>
      </c>
      <c r="I55" s="60">
        <v>0</v>
      </c>
      <c r="J55" s="60">
        <v>0</v>
      </c>
      <c r="K55" s="60">
        <v>0</v>
      </c>
      <c r="L55" s="60">
        <v>0</v>
      </c>
      <c r="M55" s="60">
        <f t="shared" si="4"/>
        <v>0</v>
      </c>
      <c r="O55" s="192"/>
    </row>
    <row r="56" spans="2:15" x14ac:dyDescent="0.25">
      <c r="B56" s="42" t="s">
        <v>38</v>
      </c>
      <c r="C56" s="60">
        <v>0.22037238376000001</v>
      </c>
      <c r="D56" s="60">
        <v>0</v>
      </c>
      <c r="E56" s="60">
        <v>0</v>
      </c>
      <c r="F56" s="60">
        <v>0.14547681869000001</v>
      </c>
      <c r="G56" s="60">
        <v>1.0192937470400001</v>
      </c>
      <c r="H56" s="60">
        <v>0.47777513098000002</v>
      </c>
      <c r="I56" s="60">
        <v>2.2977344925800001</v>
      </c>
      <c r="J56" s="60">
        <v>21.01062045263</v>
      </c>
      <c r="K56" s="60">
        <v>2.30631038E-3</v>
      </c>
      <c r="L56" s="60">
        <v>0</v>
      </c>
      <c r="M56" s="60">
        <f t="shared" si="4"/>
        <v>25.173579336060001</v>
      </c>
      <c r="O56" s="192"/>
    </row>
    <row r="57" spans="2:15" x14ac:dyDescent="0.25">
      <c r="B57" s="191" t="s">
        <v>293</v>
      </c>
      <c r="C57" s="60">
        <v>0.22037238376000001</v>
      </c>
      <c r="D57" s="60">
        <v>0</v>
      </c>
      <c r="E57" s="60">
        <v>0</v>
      </c>
      <c r="F57" s="60">
        <v>0.14547681869000001</v>
      </c>
      <c r="G57" s="60">
        <v>1.0192937470400001</v>
      </c>
      <c r="H57" s="60">
        <v>0.47777513098000002</v>
      </c>
      <c r="I57" s="60">
        <v>2.2977344925800001</v>
      </c>
      <c r="J57" s="60">
        <v>21.01062045263</v>
      </c>
      <c r="K57" s="60">
        <v>2.30631038E-3</v>
      </c>
      <c r="L57" s="60">
        <v>0</v>
      </c>
      <c r="M57" s="60">
        <f t="shared" si="4"/>
        <v>25.173579336060001</v>
      </c>
      <c r="O57" s="192"/>
    </row>
    <row r="58" spans="2:15" x14ac:dyDescent="0.25">
      <c r="B58" s="191" t="s">
        <v>294</v>
      </c>
      <c r="C58" s="60">
        <v>0</v>
      </c>
      <c r="D58" s="60">
        <v>0</v>
      </c>
      <c r="E58" s="60">
        <v>0</v>
      </c>
      <c r="F58" s="60">
        <v>0</v>
      </c>
      <c r="G58" s="60">
        <v>0</v>
      </c>
      <c r="H58" s="60">
        <v>0</v>
      </c>
      <c r="I58" s="60">
        <v>0</v>
      </c>
      <c r="J58" s="60">
        <v>0</v>
      </c>
      <c r="K58" s="60">
        <v>0</v>
      </c>
      <c r="L58" s="60">
        <v>0</v>
      </c>
      <c r="M58" s="60">
        <f t="shared" si="4"/>
        <v>0</v>
      </c>
    </row>
    <row r="59" spans="2:15" x14ac:dyDescent="0.25">
      <c r="B59" s="42" t="s">
        <v>9</v>
      </c>
      <c r="C59" s="60">
        <v>0</v>
      </c>
      <c r="D59" s="60">
        <v>0</v>
      </c>
      <c r="E59" s="60">
        <v>0</v>
      </c>
      <c r="F59" s="60">
        <v>0</v>
      </c>
      <c r="G59" s="60">
        <v>0</v>
      </c>
      <c r="H59" s="60">
        <v>0</v>
      </c>
      <c r="I59" s="60">
        <v>0</v>
      </c>
      <c r="J59" s="60">
        <v>0</v>
      </c>
      <c r="K59" s="60">
        <v>0</v>
      </c>
      <c r="L59" s="60">
        <v>0</v>
      </c>
      <c r="M59" s="60">
        <f t="shared" si="4"/>
        <v>0</v>
      </c>
    </row>
    <row r="60" spans="2:15" x14ac:dyDescent="0.25">
      <c r="B60" s="68" t="s">
        <v>10</v>
      </c>
      <c r="C60" s="52">
        <f>SUM(C49:C51)+C56+C59</f>
        <v>6.1093473936599993</v>
      </c>
      <c r="D60" s="52">
        <f t="shared" ref="D60:M60" si="5">SUM(D49:D51)+D56+D59</f>
        <v>1.6669074800000001E-3</v>
      </c>
      <c r="E60" s="52">
        <f t="shared" si="5"/>
        <v>0.58074182130999996</v>
      </c>
      <c r="F60" s="52">
        <f t="shared" si="5"/>
        <v>2.66213211034</v>
      </c>
      <c r="G60" s="52">
        <f t="shared" si="5"/>
        <v>13.180504760910001</v>
      </c>
      <c r="H60" s="52">
        <f t="shared" si="5"/>
        <v>1.61867244892</v>
      </c>
      <c r="I60" s="52">
        <f t="shared" si="5"/>
        <v>20.21630558092</v>
      </c>
      <c r="J60" s="52">
        <f t="shared" si="5"/>
        <v>73.692551514289988</v>
      </c>
      <c r="K60" s="52">
        <f t="shared" si="5"/>
        <v>1.785670441E-2</v>
      </c>
      <c r="L60" s="52">
        <f t="shared" si="5"/>
        <v>2.9995078889999999E-2</v>
      </c>
      <c r="M60" s="52">
        <f t="shared" si="5"/>
        <v>118.10977432112999</v>
      </c>
    </row>
    <row r="63" spans="2:15" x14ac:dyDescent="0.25">
      <c r="B63" s="41"/>
      <c r="C63" s="41"/>
      <c r="D63" s="41"/>
      <c r="E63" s="41"/>
      <c r="F63" s="41"/>
      <c r="G63" s="41"/>
      <c r="H63" s="41"/>
      <c r="I63" s="41"/>
      <c r="J63" s="41"/>
      <c r="K63" s="41"/>
      <c r="L63" s="41"/>
      <c r="N63" s="41"/>
    </row>
    <row r="64" spans="2:15" x14ac:dyDescent="0.25">
      <c r="B64" s="41"/>
      <c r="C64" s="41"/>
      <c r="D64" s="41"/>
      <c r="E64" s="41"/>
      <c r="F64" s="41"/>
      <c r="G64" s="41"/>
      <c r="H64" s="41"/>
      <c r="I64" s="41"/>
      <c r="J64" s="41"/>
      <c r="K64" s="41"/>
      <c r="L64" s="41"/>
      <c r="M64" s="41"/>
      <c r="N64" s="41"/>
    </row>
    <row r="66" spans="14:14" x14ac:dyDescent="0.25">
      <c r="N66" s="120" t="s">
        <v>247</v>
      </c>
    </row>
    <row r="79" spans="14:14" x14ac:dyDescent="0.25">
      <c r="N79" s="41"/>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topLeftCell="A46" zoomScale="85" zoomScaleNormal="85" zoomScaleSheetLayoutView="100" workbookViewId="0">
      <selection activeCell="C81" sqref="C81:M81"/>
    </sheetView>
  </sheetViews>
  <sheetFormatPr defaultRowHeight="15" x14ac:dyDescent="0.25"/>
  <cols>
    <col min="1" max="1" width="4.7109375" style="42" customWidth="1"/>
    <col min="2" max="2" width="25.140625" style="42" bestFit="1" customWidth="1"/>
    <col min="3" max="12" width="17.7109375" style="42" customWidth="1"/>
    <col min="13" max="13" width="18.5703125" style="42" bestFit="1" customWidth="1"/>
    <col min="14" max="20" width="9.140625" style="42"/>
    <col min="21" max="21" width="9.140625" style="42" customWidth="1"/>
    <col min="22" max="16384" width="9.140625" style="42"/>
  </cols>
  <sheetData>
    <row r="4" spans="2:13" x14ac:dyDescent="0.25">
      <c r="B4" s="41"/>
      <c r="C4" s="41"/>
      <c r="D4" s="41"/>
      <c r="E4" s="41"/>
      <c r="F4" s="41"/>
      <c r="G4" s="41"/>
      <c r="H4" s="41"/>
      <c r="I4" s="41"/>
      <c r="J4" s="41"/>
      <c r="K4" s="43" t="s">
        <v>30</v>
      </c>
      <c r="L4" s="166">
        <f>'Table 1-3 - Lending'!L4</f>
        <v>42277</v>
      </c>
      <c r="M4" s="41"/>
    </row>
    <row r="5" spans="2:13" ht="15.75" x14ac:dyDescent="0.25">
      <c r="B5" s="40" t="s">
        <v>360</v>
      </c>
      <c r="C5" s="41"/>
      <c r="D5" s="41"/>
      <c r="E5" s="41"/>
      <c r="F5" s="41"/>
      <c r="G5" s="41"/>
      <c r="H5" s="41"/>
      <c r="I5" s="41"/>
      <c r="J5" s="41"/>
      <c r="K5" s="41"/>
      <c r="L5" s="41"/>
      <c r="M5" s="41"/>
    </row>
    <row r="6" spans="2:13" x14ac:dyDescent="0.25">
      <c r="B6" s="66" t="s">
        <v>120</v>
      </c>
      <c r="C6" s="67"/>
      <c r="D6" s="67"/>
      <c r="E6" s="67"/>
      <c r="F6" s="67"/>
      <c r="G6" s="67"/>
      <c r="H6" s="67"/>
      <c r="I6" s="67"/>
      <c r="J6" s="67"/>
      <c r="K6" s="67"/>
      <c r="L6" s="67"/>
      <c r="M6" s="67"/>
    </row>
    <row r="7" spans="2:13" x14ac:dyDescent="0.25">
      <c r="B7" s="46"/>
      <c r="C7" s="46"/>
      <c r="D7" s="46"/>
      <c r="E7" s="46"/>
      <c r="F7" s="46"/>
      <c r="G7" s="46"/>
      <c r="H7" s="46"/>
      <c r="I7" s="46"/>
      <c r="J7" s="46"/>
      <c r="K7" s="46"/>
      <c r="L7" s="46"/>
      <c r="M7" s="46"/>
    </row>
    <row r="8" spans="2:13" ht="45" x14ac:dyDescent="0.25">
      <c r="B8" s="46"/>
      <c r="C8" s="47" t="s">
        <v>1</v>
      </c>
      <c r="D8" s="47" t="s">
        <v>2</v>
      </c>
      <c r="E8" s="47" t="s">
        <v>3</v>
      </c>
      <c r="F8" s="47" t="s">
        <v>4</v>
      </c>
      <c r="G8" s="47" t="s">
        <v>5</v>
      </c>
      <c r="H8" s="47" t="s">
        <v>6</v>
      </c>
      <c r="I8" s="47" t="s">
        <v>7</v>
      </c>
      <c r="J8" s="47" t="s">
        <v>52</v>
      </c>
      <c r="K8" s="47" t="s">
        <v>8</v>
      </c>
      <c r="L8" s="47" t="s">
        <v>9</v>
      </c>
      <c r="M8" s="48" t="s">
        <v>10</v>
      </c>
    </row>
    <row r="9" spans="2:13" x14ac:dyDescent="0.25">
      <c r="B9" s="42" t="s">
        <v>42</v>
      </c>
      <c r="C9" s="60">
        <v>0.35705846423999998</v>
      </c>
      <c r="D9" s="60">
        <v>1.6669074800000001E-3</v>
      </c>
      <c r="E9" s="60">
        <v>0</v>
      </c>
      <c r="F9" s="60">
        <v>0.14769218669</v>
      </c>
      <c r="G9" s="60">
        <v>1.0640097281000001</v>
      </c>
      <c r="H9" s="60">
        <v>0.22890678752999999</v>
      </c>
      <c r="I9" s="60">
        <v>1.8051978823799999</v>
      </c>
      <c r="J9" s="60">
        <v>0.97361122916999998</v>
      </c>
      <c r="K9" s="60">
        <v>5.5339001499999999E-3</v>
      </c>
      <c r="L9" s="60">
        <v>0</v>
      </c>
      <c r="M9" s="60">
        <f>SUM(C9:L9)</f>
        <v>4.5836770857399998</v>
      </c>
    </row>
    <row r="10" spans="2:13" x14ac:dyDescent="0.25">
      <c r="B10" s="42" t="s">
        <v>137</v>
      </c>
      <c r="C10" s="60">
        <v>0.22624776644</v>
      </c>
      <c r="D10" s="60">
        <v>0</v>
      </c>
      <c r="E10" s="60">
        <v>0</v>
      </c>
      <c r="F10" s="60">
        <v>6.5284224959999998E-2</v>
      </c>
      <c r="G10" s="60">
        <v>0.61158634204999995</v>
      </c>
      <c r="H10" s="60">
        <v>0.36707097133</v>
      </c>
      <c r="I10" s="60">
        <v>0.92424277975000002</v>
      </c>
      <c r="J10" s="60">
        <v>0.52982438890000005</v>
      </c>
      <c r="K10" s="60">
        <v>0</v>
      </c>
      <c r="L10" s="60">
        <v>0</v>
      </c>
      <c r="M10" s="60">
        <f t="shared" ref="M10:M13" si="0">SUM(C10:L10)</f>
        <v>2.7242564734299997</v>
      </c>
    </row>
    <row r="11" spans="2:13" x14ac:dyDescent="0.25">
      <c r="B11" s="42" t="s">
        <v>43</v>
      </c>
      <c r="C11" s="60">
        <v>0.44808610093000001</v>
      </c>
      <c r="D11" s="60">
        <v>0</v>
      </c>
      <c r="E11" s="60">
        <v>0</v>
      </c>
      <c r="F11" s="60">
        <v>4.4368349029999997E-2</v>
      </c>
      <c r="G11" s="60">
        <v>0.78702461142000002</v>
      </c>
      <c r="H11" s="60">
        <v>0.43437273234000001</v>
      </c>
      <c r="I11" s="60">
        <v>0.95362931109000004</v>
      </c>
      <c r="J11" s="60">
        <v>0.54323798904999998</v>
      </c>
      <c r="K11" s="60">
        <v>0</v>
      </c>
      <c r="L11" s="60">
        <v>1.3031499829999999E-2</v>
      </c>
      <c r="M11" s="60">
        <f t="shared" si="0"/>
        <v>3.2237505936900002</v>
      </c>
    </row>
    <row r="12" spans="2:13" x14ac:dyDescent="0.25">
      <c r="B12" s="42" t="s">
        <v>44</v>
      </c>
      <c r="C12" s="60">
        <v>0.79840227615000003</v>
      </c>
      <c r="D12" s="60">
        <v>0</v>
      </c>
      <c r="E12" s="60">
        <v>6.3131163000000004E-4</v>
      </c>
      <c r="F12" s="60">
        <v>0.14424177529000001</v>
      </c>
      <c r="G12" s="60">
        <v>1.6547744633200001</v>
      </c>
      <c r="H12" s="60">
        <v>0.31153195574999998</v>
      </c>
      <c r="I12" s="60">
        <v>2.521167551</v>
      </c>
      <c r="J12" s="60">
        <v>1.21862173281</v>
      </c>
      <c r="K12" s="60">
        <v>8.7356464999999996E-4</v>
      </c>
      <c r="L12" s="60">
        <v>1.7985528800000001E-3</v>
      </c>
      <c r="M12" s="60">
        <f t="shared" si="0"/>
        <v>6.65204318348</v>
      </c>
    </row>
    <row r="13" spans="2:13" x14ac:dyDescent="0.25">
      <c r="B13" s="42" t="s">
        <v>45</v>
      </c>
      <c r="C13" s="60">
        <v>4.2769186666900003</v>
      </c>
      <c r="D13" s="60">
        <v>0</v>
      </c>
      <c r="E13" s="60">
        <v>0.58011050968</v>
      </c>
      <c r="F13" s="60">
        <v>2.26054557438</v>
      </c>
      <c r="G13" s="60">
        <v>9.0631096160099993</v>
      </c>
      <c r="H13" s="60">
        <v>0.27679000197999998</v>
      </c>
      <c r="I13" s="60">
        <v>14.01206805672</v>
      </c>
      <c r="J13" s="60">
        <v>70.427256174350006</v>
      </c>
      <c r="K13" s="60">
        <v>1.1449239599999999E-2</v>
      </c>
      <c r="L13" s="60">
        <v>1.5165026179999999E-2</v>
      </c>
      <c r="M13" s="60">
        <f t="shared" si="0"/>
        <v>100.92341286559001</v>
      </c>
    </row>
    <row r="14" spans="2:13" x14ac:dyDescent="0.25">
      <c r="B14" s="68" t="s">
        <v>10</v>
      </c>
      <c r="C14" s="52">
        <f>SUM(C9:C13)</f>
        <v>6.1067132744500006</v>
      </c>
      <c r="D14" s="52">
        <f t="shared" ref="D14:M14" si="1">SUM(D9:D13)</f>
        <v>1.6669074800000001E-3</v>
      </c>
      <c r="E14" s="52">
        <f t="shared" si="1"/>
        <v>0.58074182130999996</v>
      </c>
      <c r="F14" s="52">
        <f t="shared" si="1"/>
        <v>2.66213211035</v>
      </c>
      <c r="G14" s="52">
        <f t="shared" si="1"/>
        <v>13.1805047609</v>
      </c>
      <c r="H14" s="52">
        <f t="shared" si="1"/>
        <v>1.61867244893</v>
      </c>
      <c r="I14" s="52">
        <f t="shared" si="1"/>
        <v>20.216305580940002</v>
      </c>
      <c r="J14" s="52">
        <f t="shared" si="1"/>
        <v>73.692551514280012</v>
      </c>
      <c r="K14" s="52">
        <f t="shared" si="1"/>
        <v>1.7856704399999999E-2</v>
      </c>
      <c r="L14" s="52">
        <f t="shared" si="1"/>
        <v>2.9995078889999999E-2</v>
      </c>
      <c r="M14" s="52">
        <f t="shared" si="1"/>
        <v>118.10714020193001</v>
      </c>
    </row>
    <row r="15" spans="2:13" x14ac:dyDescent="0.25">
      <c r="C15" s="57"/>
      <c r="D15" s="57"/>
      <c r="E15" s="57"/>
      <c r="F15" s="57"/>
      <c r="G15" s="57"/>
      <c r="H15" s="57"/>
      <c r="I15" s="57"/>
      <c r="J15" s="57"/>
      <c r="K15" s="57"/>
      <c r="L15" s="57"/>
      <c r="M15" s="57"/>
    </row>
    <row r="16" spans="2:13" x14ac:dyDescent="0.25">
      <c r="C16" s="57"/>
      <c r="D16" s="57"/>
      <c r="E16" s="57"/>
      <c r="F16" s="57"/>
      <c r="G16" s="57"/>
      <c r="H16" s="57"/>
      <c r="I16" s="57"/>
      <c r="J16" s="57"/>
      <c r="K16" s="57"/>
      <c r="L16" s="57"/>
      <c r="M16" s="57"/>
    </row>
    <row r="19" spans="2:13" ht="15.75" x14ac:dyDescent="0.25">
      <c r="B19" s="40" t="s">
        <v>361</v>
      </c>
      <c r="C19" s="41"/>
      <c r="D19" s="41"/>
      <c r="E19" s="41"/>
      <c r="F19" s="41"/>
      <c r="G19" s="41"/>
      <c r="H19" s="41"/>
      <c r="I19" s="41"/>
      <c r="J19" s="41"/>
      <c r="K19" s="41"/>
      <c r="L19" s="41"/>
      <c r="M19" s="41"/>
    </row>
    <row r="20" spans="2:13" x14ac:dyDescent="0.25">
      <c r="B20" s="65"/>
      <c r="C20" s="66" t="s">
        <v>121</v>
      </c>
      <c r="D20" s="67"/>
      <c r="E20" s="67"/>
      <c r="F20" s="67"/>
      <c r="G20" s="67"/>
      <c r="H20" s="67"/>
      <c r="I20" s="67"/>
      <c r="J20" s="67"/>
      <c r="K20" s="67"/>
      <c r="L20" s="67"/>
      <c r="M20" s="67"/>
    </row>
    <row r="21" spans="2:13" x14ac:dyDescent="0.25">
      <c r="B21" s="46"/>
      <c r="C21" s="46"/>
      <c r="D21" s="46"/>
      <c r="E21" s="46"/>
      <c r="F21" s="46"/>
      <c r="G21" s="46"/>
      <c r="H21" s="46"/>
      <c r="I21" s="46"/>
      <c r="J21" s="46"/>
      <c r="K21" s="46"/>
      <c r="L21" s="46"/>
      <c r="M21" s="46"/>
    </row>
    <row r="22" spans="2:13" ht="45" x14ac:dyDescent="0.25">
      <c r="B22" s="46"/>
      <c r="C22" s="47" t="s">
        <v>1</v>
      </c>
      <c r="D22" s="47" t="s">
        <v>2</v>
      </c>
      <c r="E22" s="47" t="s">
        <v>3</v>
      </c>
      <c r="F22" s="47" t="s">
        <v>4</v>
      </c>
      <c r="G22" s="47" t="s">
        <v>5</v>
      </c>
      <c r="H22" s="47" t="s">
        <v>6</v>
      </c>
      <c r="I22" s="47" t="s">
        <v>7</v>
      </c>
      <c r="J22" s="47" t="s">
        <v>52</v>
      </c>
      <c r="K22" s="47" t="s">
        <v>8</v>
      </c>
      <c r="L22" s="47" t="s">
        <v>9</v>
      </c>
      <c r="M22" s="48" t="s">
        <v>10</v>
      </c>
    </row>
    <row r="23" spans="2:13" x14ac:dyDescent="0.25">
      <c r="B23" s="42" t="s">
        <v>46</v>
      </c>
      <c r="C23" s="60">
        <v>7.3484950000000002E-5</v>
      </c>
      <c r="D23" s="60">
        <v>0</v>
      </c>
      <c r="E23" s="60">
        <v>0</v>
      </c>
      <c r="F23" s="60">
        <v>0</v>
      </c>
      <c r="G23" s="60">
        <v>0</v>
      </c>
      <c r="H23" s="60">
        <v>4.1215392999999998E-4</v>
      </c>
      <c r="I23" s="60">
        <v>3.8168099999999998E-5</v>
      </c>
      <c r="J23" s="60">
        <v>8.4732633000000001E-4</v>
      </c>
      <c r="K23" s="60">
        <v>0</v>
      </c>
      <c r="L23" s="60">
        <v>0</v>
      </c>
      <c r="M23" s="60">
        <f>SUM(C23:L23)</f>
        <v>1.3711333100000001E-3</v>
      </c>
    </row>
    <row r="24" spans="2:13" x14ac:dyDescent="0.25">
      <c r="B24" s="42" t="s">
        <v>138</v>
      </c>
      <c r="C24" s="60">
        <v>1.93730908E-3</v>
      </c>
      <c r="D24" s="60">
        <v>0</v>
      </c>
      <c r="E24" s="60">
        <v>0</v>
      </c>
      <c r="F24" s="60">
        <v>0</v>
      </c>
      <c r="G24" s="60">
        <v>6.5716948000000002E-4</v>
      </c>
      <c r="H24" s="60">
        <v>2.6503325000000002E-3</v>
      </c>
      <c r="I24" s="60">
        <v>1.8484619600000001E-3</v>
      </c>
      <c r="J24" s="60">
        <v>1.8190105169999998E-2</v>
      </c>
      <c r="K24" s="60">
        <v>0</v>
      </c>
      <c r="L24" s="60">
        <v>0</v>
      </c>
      <c r="M24" s="60">
        <f t="shared" ref="M24:M28" si="2">SUM(C24:L24)</f>
        <v>2.5283378189999997E-2</v>
      </c>
    </row>
    <row r="25" spans="2:13" x14ac:dyDescent="0.25">
      <c r="B25" s="42" t="s">
        <v>47</v>
      </c>
      <c r="C25" s="60">
        <v>8.7189846500000008E-3</v>
      </c>
      <c r="D25" s="60">
        <v>0</v>
      </c>
      <c r="E25" s="60">
        <v>0</v>
      </c>
      <c r="F25" s="60">
        <v>0</v>
      </c>
      <c r="G25" s="60">
        <v>3.7516727600000002E-3</v>
      </c>
      <c r="H25" s="60">
        <v>8.3726412199999992E-3</v>
      </c>
      <c r="I25" s="60">
        <v>2.71312054E-2</v>
      </c>
      <c r="J25" s="60">
        <v>7.1496106300000001E-2</v>
      </c>
      <c r="K25" s="60">
        <v>0</v>
      </c>
      <c r="L25" s="60">
        <v>8.5762649999999996E-4</v>
      </c>
      <c r="M25" s="60">
        <f t="shared" si="2"/>
        <v>0.12032823683</v>
      </c>
    </row>
    <row r="26" spans="2:13" x14ac:dyDescent="0.25">
      <c r="B26" s="42" t="s">
        <v>48</v>
      </c>
      <c r="C26" s="60">
        <v>7.388746903E-2</v>
      </c>
      <c r="D26" s="60">
        <v>0</v>
      </c>
      <c r="E26" s="60">
        <v>0</v>
      </c>
      <c r="F26" s="60">
        <v>1.038381664E-2</v>
      </c>
      <c r="G26" s="60">
        <v>8.4106517620000001E-2</v>
      </c>
      <c r="H26" s="60">
        <v>7.8860972230000007E-2</v>
      </c>
      <c r="I26" s="60">
        <v>0.67310482825999995</v>
      </c>
      <c r="J26" s="60">
        <v>0.89768322732000005</v>
      </c>
      <c r="K26" s="60">
        <v>1.13623001E-3</v>
      </c>
      <c r="L26" s="60">
        <v>5.1079141000000003E-3</v>
      </c>
      <c r="M26" s="60">
        <f t="shared" si="2"/>
        <v>1.8242709752100001</v>
      </c>
    </row>
    <row r="27" spans="2:13" x14ac:dyDescent="0.25">
      <c r="B27" s="42" t="s">
        <v>50</v>
      </c>
      <c r="C27" s="60">
        <v>1.51679891618</v>
      </c>
      <c r="D27" s="60">
        <v>1.6669074800000001E-3</v>
      </c>
      <c r="E27" s="60">
        <v>0.11376148917999999</v>
      </c>
      <c r="F27" s="60">
        <v>0.29591138027000002</v>
      </c>
      <c r="G27" s="60">
        <v>1.9292726499999999</v>
      </c>
      <c r="H27" s="60">
        <v>1.51197567333</v>
      </c>
      <c r="I27" s="60">
        <v>12.72221998945</v>
      </c>
      <c r="J27" s="60">
        <v>13.41231971441</v>
      </c>
      <c r="K27" s="60">
        <v>1.672047439E-2</v>
      </c>
      <c r="L27" s="60">
        <v>2.264120809E-2</v>
      </c>
      <c r="M27" s="60">
        <f t="shared" si="2"/>
        <v>31.54328840278</v>
      </c>
    </row>
    <row r="28" spans="2:13" x14ac:dyDescent="0.25">
      <c r="B28" s="42" t="s">
        <v>49</v>
      </c>
      <c r="C28" s="60">
        <v>4.5079312297499996</v>
      </c>
      <c r="D28" s="60">
        <v>0</v>
      </c>
      <c r="E28" s="60">
        <v>0.46698033213000001</v>
      </c>
      <c r="F28" s="60">
        <v>2.3558369134500001</v>
      </c>
      <c r="G28" s="60">
        <v>11.16271675105</v>
      </c>
      <c r="H28" s="60">
        <v>1.6400675720000001E-2</v>
      </c>
      <c r="I28" s="60">
        <v>6.7919629277500002</v>
      </c>
      <c r="J28" s="60">
        <v>59.292015034759999</v>
      </c>
      <c r="K28" s="60">
        <v>0</v>
      </c>
      <c r="L28" s="60">
        <v>1.3883302099999999E-3</v>
      </c>
      <c r="M28" s="60">
        <f t="shared" si="2"/>
        <v>84.595232194819999</v>
      </c>
    </row>
    <row r="29" spans="2:13" x14ac:dyDescent="0.25">
      <c r="B29" s="68" t="s">
        <v>10</v>
      </c>
      <c r="C29" s="52">
        <f>SUM(C23:C28)</f>
        <v>6.1093473936399993</v>
      </c>
      <c r="D29" s="52">
        <f t="shared" ref="D29:M29" si="3">SUM(D23:D28)</f>
        <v>1.6669074800000001E-3</v>
      </c>
      <c r="E29" s="52">
        <f t="shared" si="3"/>
        <v>0.58074182130999996</v>
      </c>
      <c r="F29" s="52">
        <f t="shared" si="3"/>
        <v>2.66213211036</v>
      </c>
      <c r="G29" s="52">
        <f t="shared" si="3"/>
        <v>13.180504760910001</v>
      </c>
      <c r="H29" s="52">
        <f t="shared" si="3"/>
        <v>1.61867244893</v>
      </c>
      <c r="I29" s="52">
        <f t="shared" si="3"/>
        <v>20.21630558092</v>
      </c>
      <c r="J29" s="52">
        <f t="shared" si="3"/>
        <v>73.692551514290003</v>
      </c>
      <c r="K29" s="52">
        <f t="shared" si="3"/>
        <v>1.7856704399999999E-2</v>
      </c>
      <c r="L29" s="52">
        <f t="shared" si="3"/>
        <v>2.99950789E-2</v>
      </c>
      <c r="M29" s="52">
        <f t="shared" si="3"/>
        <v>118.10977432114001</v>
      </c>
    </row>
    <row r="34" spans="2:13" ht="15.75" x14ac:dyDescent="0.25">
      <c r="B34" s="40" t="s">
        <v>362</v>
      </c>
      <c r="C34" s="41"/>
      <c r="D34" s="41"/>
      <c r="E34" s="41"/>
      <c r="F34" s="41"/>
      <c r="G34" s="41"/>
      <c r="H34" s="41"/>
      <c r="I34" s="41"/>
      <c r="J34" s="41"/>
      <c r="K34" s="41"/>
      <c r="L34" s="41"/>
      <c r="M34" s="41"/>
    </row>
    <row r="35" spans="2:13" x14ac:dyDescent="0.25">
      <c r="B35" s="167" t="s">
        <v>263</v>
      </c>
      <c r="C35" s="67"/>
      <c r="D35" s="67"/>
      <c r="E35" s="67"/>
      <c r="F35" s="67"/>
      <c r="G35" s="67"/>
      <c r="H35" s="67"/>
      <c r="I35" s="67"/>
      <c r="J35" s="67"/>
      <c r="K35" s="67"/>
      <c r="L35" s="67"/>
      <c r="M35" s="67"/>
    </row>
    <row r="36" spans="2:13" x14ac:dyDescent="0.25">
      <c r="B36" s="46"/>
      <c r="C36" s="46"/>
      <c r="D36" s="46"/>
      <c r="E36" s="46"/>
      <c r="F36" s="46"/>
      <c r="G36" s="46"/>
      <c r="H36" s="46"/>
      <c r="I36" s="46"/>
      <c r="J36" s="46"/>
      <c r="K36" s="46"/>
      <c r="L36" s="46"/>
      <c r="M36" s="46"/>
    </row>
    <row r="37" spans="2:13" ht="45" x14ac:dyDescent="0.25">
      <c r="B37" s="46"/>
      <c r="C37" s="47" t="s">
        <v>1</v>
      </c>
      <c r="D37" s="47" t="s">
        <v>2</v>
      </c>
      <c r="E37" s="47" t="s">
        <v>3</v>
      </c>
      <c r="F37" s="47" t="s">
        <v>4</v>
      </c>
      <c r="G37" s="47" t="s">
        <v>5</v>
      </c>
      <c r="H37" s="47" t="s">
        <v>6</v>
      </c>
      <c r="I37" s="47" t="s">
        <v>7</v>
      </c>
      <c r="J37" s="47" t="s">
        <v>52</v>
      </c>
      <c r="K37" s="47" t="s">
        <v>8</v>
      </c>
      <c r="L37" s="47" t="s">
        <v>9</v>
      </c>
      <c r="M37" s="48" t="s">
        <v>10</v>
      </c>
    </row>
    <row r="38" spans="2:13" x14ac:dyDescent="0.25">
      <c r="B38" s="21" t="s">
        <v>51</v>
      </c>
      <c r="C38" s="70">
        <v>1.2</v>
      </c>
      <c r="D38" s="70">
        <v>0</v>
      </c>
      <c r="E38" s="70">
        <v>0</v>
      </c>
      <c r="F38" s="70">
        <v>0.7</v>
      </c>
      <c r="G38" s="70">
        <v>0.7</v>
      </c>
      <c r="H38" s="70">
        <v>0</v>
      </c>
      <c r="I38" s="70">
        <v>1.6</v>
      </c>
      <c r="J38" s="70">
        <v>3.8</v>
      </c>
      <c r="K38" s="70">
        <v>0</v>
      </c>
      <c r="L38" s="70">
        <v>0</v>
      </c>
      <c r="M38" s="69">
        <v>2.5499999999999998</v>
      </c>
    </row>
    <row r="39" spans="2:13" x14ac:dyDescent="0.25">
      <c r="B39" s="45" t="s">
        <v>328</v>
      </c>
    </row>
    <row r="40" spans="2:13" x14ac:dyDescent="0.25">
      <c r="J40" s="71"/>
    </row>
    <row r="44" spans="2:13" ht="15.75" x14ac:dyDescent="0.25">
      <c r="B44" s="40" t="s">
        <v>363</v>
      </c>
      <c r="C44" s="41"/>
      <c r="D44" s="41"/>
      <c r="E44" s="41"/>
      <c r="F44" s="41"/>
      <c r="G44" s="41"/>
      <c r="H44" s="41"/>
      <c r="I44" s="41"/>
      <c r="J44" s="41"/>
      <c r="K44" s="41"/>
      <c r="L44" s="41"/>
      <c r="M44" s="41"/>
    </row>
    <row r="45" spans="2:13" x14ac:dyDescent="0.25">
      <c r="B45" s="167" t="s">
        <v>191</v>
      </c>
      <c r="C45" s="167"/>
      <c r="D45" s="67"/>
      <c r="E45" s="67"/>
      <c r="F45" s="67"/>
      <c r="G45" s="67"/>
      <c r="H45" s="67"/>
      <c r="I45" s="67"/>
      <c r="J45" s="67"/>
      <c r="K45" s="67"/>
      <c r="L45" s="67"/>
      <c r="M45" s="67"/>
    </row>
    <row r="46" spans="2:13" x14ac:dyDescent="0.25">
      <c r="B46" s="46"/>
      <c r="C46" s="46"/>
      <c r="D46" s="46"/>
      <c r="E46" s="46"/>
      <c r="F46" s="46"/>
      <c r="G46" s="46"/>
      <c r="H46" s="46"/>
      <c r="I46" s="46"/>
      <c r="J46" s="46"/>
      <c r="K46" s="46"/>
      <c r="L46" s="46"/>
      <c r="M46" s="46"/>
    </row>
    <row r="47" spans="2:13" ht="45" x14ac:dyDescent="0.25">
      <c r="B47" s="46"/>
      <c r="C47" s="47" t="s">
        <v>1</v>
      </c>
      <c r="D47" s="47" t="s">
        <v>2</v>
      </c>
      <c r="E47" s="47" t="s">
        <v>3</v>
      </c>
      <c r="F47" s="47" t="s">
        <v>4</v>
      </c>
      <c r="G47" s="47" t="s">
        <v>5</v>
      </c>
      <c r="H47" s="47" t="s">
        <v>6</v>
      </c>
      <c r="I47" s="47" t="s">
        <v>7</v>
      </c>
      <c r="J47" s="47" t="s">
        <v>52</v>
      </c>
      <c r="K47" s="47" t="s">
        <v>8</v>
      </c>
      <c r="L47" s="47" t="s">
        <v>9</v>
      </c>
      <c r="M47" s="48" t="s">
        <v>10</v>
      </c>
    </row>
    <row r="48" spans="2:13" x14ac:dyDescent="0.25">
      <c r="B48" s="21" t="s">
        <v>51</v>
      </c>
      <c r="C48" s="200">
        <v>1.5</v>
      </c>
      <c r="D48" s="200">
        <v>0</v>
      </c>
      <c r="E48" s="200">
        <v>0</v>
      </c>
      <c r="F48" s="200">
        <v>0.4</v>
      </c>
      <c r="G48" s="200">
        <v>0.7</v>
      </c>
      <c r="H48" s="200">
        <v>0</v>
      </c>
      <c r="I48" s="200">
        <v>1.6</v>
      </c>
      <c r="J48" s="200">
        <v>3.5</v>
      </c>
      <c r="K48" s="200">
        <v>0</v>
      </c>
      <c r="L48" s="200">
        <v>0</v>
      </c>
      <c r="M48" s="208">
        <v>2.59</v>
      </c>
    </row>
    <row r="49" spans="2:13" x14ac:dyDescent="0.25">
      <c r="B49" s="45" t="s">
        <v>329</v>
      </c>
    </row>
    <row r="50" spans="2:13" x14ac:dyDescent="0.25">
      <c r="M50" s="209"/>
    </row>
    <row r="54" spans="2:13" ht="15.75" x14ac:dyDescent="0.25">
      <c r="B54" s="40" t="s">
        <v>364</v>
      </c>
      <c r="C54" s="41"/>
      <c r="D54" s="41"/>
      <c r="E54" s="41"/>
      <c r="F54" s="41"/>
      <c r="G54" s="41"/>
      <c r="H54" s="41"/>
      <c r="I54" s="41"/>
      <c r="J54" s="41"/>
      <c r="K54" s="41"/>
      <c r="L54" s="41"/>
      <c r="M54" s="41"/>
    </row>
    <row r="55" spans="2:13" x14ac:dyDescent="0.25">
      <c r="B55" s="167" t="s">
        <v>173</v>
      </c>
      <c r="C55" s="67"/>
      <c r="D55" s="67"/>
      <c r="E55" s="67"/>
      <c r="F55" s="67"/>
      <c r="G55" s="67"/>
      <c r="H55" s="67"/>
      <c r="I55" s="67"/>
      <c r="J55" s="67"/>
      <c r="K55" s="67"/>
      <c r="L55" s="67"/>
      <c r="M55" s="67"/>
    </row>
    <row r="56" spans="2:13" x14ac:dyDescent="0.25">
      <c r="B56" s="46"/>
      <c r="C56" s="46"/>
      <c r="D56" s="46"/>
      <c r="E56" s="46"/>
      <c r="F56" s="46"/>
      <c r="G56" s="46"/>
      <c r="H56" s="46"/>
      <c r="I56" s="46"/>
      <c r="J56" s="46"/>
      <c r="K56" s="46"/>
      <c r="L56" s="46"/>
      <c r="M56" s="46"/>
    </row>
    <row r="57" spans="2:13" ht="45" x14ac:dyDescent="0.25">
      <c r="B57" s="46"/>
      <c r="C57" s="47" t="s">
        <v>1</v>
      </c>
      <c r="D57" s="47" t="s">
        <v>2</v>
      </c>
      <c r="E57" s="47" t="s">
        <v>3</v>
      </c>
      <c r="F57" s="47" t="s">
        <v>4</v>
      </c>
      <c r="G57" s="47" t="s">
        <v>5</v>
      </c>
      <c r="H57" s="47" t="s">
        <v>6</v>
      </c>
      <c r="I57" s="47" t="s">
        <v>7</v>
      </c>
      <c r="J57" s="47" t="s">
        <v>52</v>
      </c>
      <c r="K57" s="47" t="s">
        <v>8</v>
      </c>
      <c r="L57" s="47" t="s">
        <v>9</v>
      </c>
      <c r="M57" s="48" t="s">
        <v>10</v>
      </c>
    </row>
    <row r="58" spans="2:13" x14ac:dyDescent="0.25">
      <c r="B58" s="42" t="s">
        <v>244</v>
      </c>
      <c r="C58" s="186">
        <v>1.1200000000000001</v>
      </c>
      <c r="D58" s="60">
        <v>0</v>
      </c>
      <c r="E58" s="60">
        <v>0</v>
      </c>
      <c r="F58" s="60">
        <v>0.21</v>
      </c>
      <c r="G58" s="186">
        <v>0.91</v>
      </c>
      <c r="H58" s="186">
        <v>0</v>
      </c>
      <c r="I58" s="186">
        <v>1.71</v>
      </c>
      <c r="J58" s="186">
        <v>2.79</v>
      </c>
      <c r="K58" s="60">
        <v>0</v>
      </c>
      <c r="L58" s="60">
        <v>0</v>
      </c>
      <c r="M58" s="186">
        <v>2.46</v>
      </c>
    </row>
    <row r="59" spans="2:13" x14ac:dyDescent="0.25">
      <c r="B59" s="42" t="s">
        <v>245</v>
      </c>
      <c r="C59" s="186">
        <v>0.9</v>
      </c>
      <c r="D59" s="60">
        <v>0</v>
      </c>
      <c r="E59" s="60">
        <v>0</v>
      </c>
      <c r="F59" s="60">
        <v>0</v>
      </c>
      <c r="G59" s="186">
        <v>0.53</v>
      </c>
      <c r="H59" s="60">
        <v>0</v>
      </c>
      <c r="I59" s="186">
        <v>0.56999999999999995</v>
      </c>
      <c r="J59" s="186">
        <v>3.3</v>
      </c>
      <c r="K59" s="60">
        <v>0</v>
      </c>
      <c r="L59" s="60">
        <v>0</v>
      </c>
      <c r="M59" s="186">
        <v>2.0499999999999998</v>
      </c>
    </row>
    <row r="60" spans="2:13" x14ac:dyDescent="0.25">
      <c r="B60" s="42" t="s">
        <v>246</v>
      </c>
      <c r="C60" s="186">
        <v>0.89</v>
      </c>
      <c r="D60" s="60">
        <v>0</v>
      </c>
      <c r="E60" s="60">
        <v>0</v>
      </c>
      <c r="F60" s="60">
        <v>0</v>
      </c>
      <c r="G60" s="186">
        <v>0.34</v>
      </c>
      <c r="H60" s="60">
        <v>0</v>
      </c>
      <c r="I60" s="186">
        <v>1.1299999999999999</v>
      </c>
      <c r="J60" s="186">
        <v>5.55</v>
      </c>
      <c r="K60" s="60">
        <v>0</v>
      </c>
      <c r="L60" s="60">
        <v>0</v>
      </c>
      <c r="M60" s="186">
        <v>2.59</v>
      </c>
    </row>
    <row r="61" spans="2:13" x14ac:dyDescent="0.25">
      <c r="B61" s="3" t="s">
        <v>167</v>
      </c>
      <c r="C61" s="186">
        <v>2.1</v>
      </c>
      <c r="D61" s="60">
        <v>0</v>
      </c>
      <c r="E61" s="60">
        <v>0</v>
      </c>
      <c r="F61" s="60">
        <v>0.3</v>
      </c>
      <c r="G61" s="186">
        <v>0.56999999999999995</v>
      </c>
      <c r="H61" s="60">
        <v>0</v>
      </c>
      <c r="I61" s="186">
        <v>0.95</v>
      </c>
      <c r="J61" s="186">
        <v>6.55</v>
      </c>
      <c r="K61" s="60">
        <v>0</v>
      </c>
      <c r="L61" s="60">
        <v>0</v>
      </c>
      <c r="M61" s="186">
        <v>3.02</v>
      </c>
    </row>
    <row r="62" spans="2:13" x14ac:dyDescent="0.25">
      <c r="B62" s="3" t="s">
        <v>168</v>
      </c>
      <c r="C62" s="186">
        <v>3.75</v>
      </c>
      <c r="D62" s="60">
        <v>0</v>
      </c>
      <c r="E62" s="60">
        <v>0</v>
      </c>
      <c r="F62" s="60">
        <v>0</v>
      </c>
      <c r="G62" s="186">
        <v>1.77</v>
      </c>
      <c r="H62" s="60">
        <v>0</v>
      </c>
      <c r="I62" s="186">
        <v>1.63</v>
      </c>
      <c r="J62" s="186">
        <v>5.16</v>
      </c>
      <c r="K62" s="60">
        <v>0</v>
      </c>
      <c r="L62" s="60">
        <v>0</v>
      </c>
      <c r="M62" s="186">
        <v>2.96</v>
      </c>
    </row>
    <row r="63" spans="2:13" x14ac:dyDescent="0.25">
      <c r="B63" s="26" t="s">
        <v>169</v>
      </c>
      <c r="C63" s="201">
        <v>7.51</v>
      </c>
      <c r="D63" s="202">
        <v>0</v>
      </c>
      <c r="E63" s="202">
        <v>0</v>
      </c>
      <c r="F63" s="202">
        <v>1.71</v>
      </c>
      <c r="G63" s="201">
        <v>1.39</v>
      </c>
      <c r="H63" s="202">
        <v>0</v>
      </c>
      <c r="I63" s="201">
        <v>10.01</v>
      </c>
      <c r="J63" s="201">
        <v>11.46</v>
      </c>
      <c r="K63" s="202">
        <v>0</v>
      </c>
      <c r="L63" s="202">
        <v>0</v>
      </c>
      <c r="M63" s="201">
        <v>6.88</v>
      </c>
    </row>
    <row r="64" spans="2:13" x14ac:dyDescent="0.25">
      <c r="B64" s="45" t="s">
        <v>330</v>
      </c>
    </row>
    <row r="68" spans="2:13" ht="15.75" x14ac:dyDescent="0.25">
      <c r="B68" s="40" t="s">
        <v>365</v>
      </c>
      <c r="C68" s="41"/>
      <c r="D68" s="41"/>
      <c r="E68" s="41"/>
      <c r="F68" s="41"/>
      <c r="G68" s="41"/>
      <c r="H68" s="41"/>
      <c r="I68" s="41"/>
      <c r="J68" s="41"/>
      <c r="K68" s="41"/>
      <c r="L68" s="41"/>
      <c r="M68" s="41"/>
    </row>
    <row r="69" spans="2:13" x14ac:dyDescent="0.25">
      <c r="B69" s="167" t="s">
        <v>331</v>
      </c>
      <c r="C69" s="67"/>
      <c r="D69" s="67"/>
      <c r="E69" s="67"/>
      <c r="F69" s="67"/>
      <c r="G69" s="67"/>
      <c r="H69" s="67"/>
      <c r="I69" s="67"/>
      <c r="J69" s="67"/>
      <c r="K69" s="67"/>
      <c r="L69" s="67"/>
      <c r="M69" s="67"/>
    </row>
    <row r="70" spans="2:13" x14ac:dyDescent="0.25">
      <c r="B70" s="46"/>
      <c r="C70" s="46"/>
      <c r="D70" s="46"/>
      <c r="E70" s="46"/>
      <c r="F70" s="46"/>
      <c r="G70" s="46"/>
      <c r="H70" s="46"/>
      <c r="I70" s="46"/>
      <c r="J70" s="46"/>
      <c r="K70" s="46"/>
      <c r="L70" s="46"/>
      <c r="M70" s="46"/>
    </row>
    <row r="71" spans="2:13" ht="45" x14ac:dyDescent="0.25">
      <c r="B71" s="46"/>
      <c r="C71" s="47" t="s">
        <v>1</v>
      </c>
      <c r="D71" s="47" t="s">
        <v>2</v>
      </c>
      <c r="E71" s="47" t="s">
        <v>3</v>
      </c>
      <c r="F71" s="47" t="s">
        <v>4</v>
      </c>
      <c r="G71" s="47" t="s">
        <v>5</v>
      </c>
      <c r="H71" s="47" t="s">
        <v>6</v>
      </c>
      <c r="I71" s="47" t="s">
        <v>7</v>
      </c>
      <c r="J71" s="47" t="s">
        <v>52</v>
      </c>
      <c r="K71" s="47" t="s">
        <v>8</v>
      </c>
      <c r="L71" s="47" t="s">
        <v>9</v>
      </c>
      <c r="M71" s="48" t="s">
        <v>10</v>
      </c>
    </row>
    <row r="72" spans="2:13" x14ac:dyDescent="0.25">
      <c r="B72" s="21" t="s">
        <v>282</v>
      </c>
      <c r="C72" s="200">
        <v>0.9</v>
      </c>
      <c r="D72" s="200">
        <v>0</v>
      </c>
      <c r="E72" s="200">
        <v>0</v>
      </c>
      <c r="F72" s="200">
        <v>0</v>
      </c>
      <c r="G72" s="200">
        <v>0.6</v>
      </c>
      <c r="H72" s="200">
        <v>0</v>
      </c>
      <c r="I72" s="200">
        <v>3.8</v>
      </c>
      <c r="J72" s="200">
        <v>12</v>
      </c>
      <c r="K72" s="200">
        <v>0</v>
      </c>
      <c r="L72" s="200">
        <v>0</v>
      </c>
      <c r="M72" s="171">
        <f>SUM(C72:L72)</f>
        <v>17.3</v>
      </c>
    </row>
    <row r="73" spans="2:13" x14ac:dyDescent="0.25">
      <c r="B73" s="193" t="s">
        <v>367</v>
      </c>
      <c r="C73" s="178"/>
      <c r="D73" s="178"/>
      <c r="E73" s="178"/>
    </row>
    <row r="77" spans="2:13" ht="15.75" x14ac:dyDescent="0.25">
      <c r="B77" s="40" t="s">
        <v>366</v>
      </c>
      <c r="C77" s="41"/>
      <c r="D77" s="41"/>
      <c r="E77" s="41"/>
      <c r="F77" s="41"/>
      <c r="G77" s="41"/>
      <c r="H77" s="41"/>
      <c r="I77" s="41"/>
      <c r="J77" s="41"/>
      <c r="K77" s="41"/>
      <c r="L77" s="41"/>
      <c r="M77" s="41"/>
    </row>
    <row r="78" spans="2:13" x14ac:dyDescent="0.25">
      <c r="B78" s="167" t="s">
        <v>171</v>
      </c>
      <c r="C78" s="67"/>
      <c r="D78" s="67"/>
      <c r="E78" s="67"/>
      <c r="F78" s="67"/>
      <c r="G78" s="67"/>
      <c r="H78" s="67"/>
      <c r="I78" s="67"/>
      <c r="J78" s="67"/>
      <c r="K78" s="67"/>
      <c r="L78" s="67"/>
      <c r="M78" s="67"/>
    </row>
    <row r="79" spans="2:13" x14ac:dyDescent="0.25">
      <c r="B79" s="46"/>
      <c r="C79" s="46"/>
      <c r="D79" s="46"/>
      <c r="E79" s="46"/>
      <c r="F79" s="46"/>
      <c r="G79" s="46"/>
      <c r="H79" s="46"/>
      <c r="I79" s="46"/>
      <c r="J79" s="46"/>
      <c r="K79" s="46"/>
      <c r="L79" s="46"/>
      <c r="M79" s="46"/>
    </row>
    <row r="80" spans="2:13" ht="45" x14ac:dyDescent="0.25">
      <c r="B80" s="46"/>
      <c r="C80" s="47" t="s">
        <v>1</v>
      </c>
      <c r="D80" s="47" t="s">
        <v>2</v>
      </c>
      <c r="E80" s="47" t="s">
        <v>3</v>
      </c>
      <c r="F80" s="47" t="s">
        <v>4</v>
      </c>
      <c r="G80" s="47" t="s">
        <v>5</v>
      </c>
      <c r="H80" s="47" t="s">
        <v>6</v>
      </c>
      <c r="I80" s="47" t="s">
        <v>7</v>
      </c>
      <c r="J80" s="47" t="s">
        <v>52</v>
      </c>
      <c r="K80" s="47" t="s">
        <v>8</v>
      </c>
      <c r="L80" s="47" t="s">
        <v>9</v>
      </c>
      <c r="M80" s="48" t="s">
        <v>10</v>
      </c>
    </row>
    <row r="81" spans="2:14" x14ac:dyDescent="0.25">
      <c r="B81" s="21" t="s">
        <v>295</v>
      </c>
      <c r="C81" s="200">
        <v>0.01</v>
      </c>
      <c r="D81" s="200">
        <v>0</v>
      </c>
      <c r="E81" s="200">
        <v>0</v>
      </c>
      <c r="F81" s="200">
        <v>0</v>
      </c>
      <c r="G81" s="247">
        <v>0</v>
      </c>
      <c r="H81" s="200">
        <v>0</v>
      </c>
      <c r="I81" s="200">
        <v>0.02</v>
      </c>
      <c r="J81" s="200">
        <v>0.01</v>
      </c>
      <c r="K81" s="200">
        <v>0</v>
      </c>
      <c r="L81" s="200">
        <v>0</v>
      </c>
      <c r="M81" s="200">
        <v>0.01</v>
      </c>
    </row>
    <row r="82" spans="2:14" x14ac:dyDescent="0.25">
      <c r="B82" s="45" t="s">
        <v>455</v>
      </c>
    </row>
    <row r="83" spans="2:14" x14ac:dyDescent="0.25">
      <c r="B83" s="178"/>
    </row>
    <row r="87" spans="2:14" x14ac:dyDescent="0.25">
      <c r="N87" s="120" t="s">
        <v>247</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Pernille Lohmann</cp:lastModifiedBy>
  <cp:lastPrinted>2015-11-17T16:53:09Z</cp:lastPrinted>
  <dcterms:created xsi:type="dcterms:W3CDTF">2012-10-17T07:59:56Z</dcterms:created>
  <dcterms:modified xsi:type="dcterms:W3CDTF">2015-11-18T15:09:51Z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