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Z:\Rating\StandardPoors\Data_2020_Q1\"/>
    </mc:Choice>
  </mc:AlternateContent>
  <bookViews>
    <workbookView xWindow="-30" yWindow="120" windowWidth="19425" windowHeight="11025" tabRatio="975" activeTab="1"/>
  </bookViews>
  <sheets>
    <sheet name="Disclaimer" sheetId="17" r:id="rId1"/>
    <sheet name="Introduction" sheetId="18" r:id="rId2"/>
    <sheet name="A. HTT General" sheetId="19" r:id="rId3"/>
    <sheet name="B1. HTT Mortgage Assets" sheetId="20" r:id="rId4"/>
    <sheet name="B2. HTT Public Sector Assets" sheetId="21" r:id="rId5"/>
    <sheet name="B3. HTT Shipping Assets" sheetId="22" r:id="rId6"/>
    <sheet name="C. HTT Harmonised Glossary" sheetId="23" r:id="rId7"/>
    <sheet name="Frontpage" sheetId="10" r:id="rId8"/>
    <sheet name="Contents" sheetId="13" r:id="rId9"/>
    <sheet name="Tabel A - General Issuer Detail" sheetId="6" r:id="rId10"/>
    <sheet name="G1-G4 - Cover pool inform." sheetId="7" r:id="rId11"/>
    <sheet name="Table 1-3 - Lending" sheetId="1" r:id="rId12"/>
    <sheet name="Table 4 - LTV" sheetId="2" r:id="rId13"/>
    <sheet name="Table 5 - Region" sheetId="15" r:id="rId14"/>
    <sheet name="Table 6-8 - Lending by loan" sheetId="16" r:id="rId15"/>
    <sheet name="Table 9-13 - Lending" sheetId="5" r:id="rId16"/>
    <sheet name="X1-2 Key Concepts" sheetId="9" r:id="rId17"/>
    <sheet name="X3 - General explanation" sheetId="14" r:id="rId18"/>
    <sheet name="E. Optional ECB-ECAIs data" sheetId="24" r:id="rId19"/>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8">Contents!$A$1:$F$56</definedName>
    <definedName name="_xlnm.Print_Area" localSheetId="0">Disclaimer!$A$1:$A$170</definedName>
    <definedName name="_xlnm.Print_Area" localSheetId="18">'E. Optional ECB-ECAIs data'!$A$1:$J$90</definedName>
    <definedName name="_xlnm.Print_Area" localSheetId="7">Frontpage!$A$1:$F$37</definedName>
    <definedName name="_xlnm.Print_Area" localSheetId="10">'G1-G4 - Cover pool inform.'!$A$1:$K$133</definedName>
    <definedName name="_xlnm.Print_Area" localSheetId="1">Introduction!$B$2:$J$40</definedName>
    <definedName name="_xlnm.Print_Area" localSheetId="12">'Table 4 - LTV'!$A$1:$N$95</definedName>
    <definedName name="_xlnm.Print_Area" localSheetId="13">'Table 5 - Region'!$A$1:$I$31</definedName>
    <definedName name="_xlnm.Print_Area" localSheetId="14">'Table 6-8 - Lending by loan'!$B$1:$M$62</definedName>
    <definedName name="_xlnm.Print_Area" localSheetId="15">'Table 9-13 - Lending'!$A$1:$N$88</definedName>
    <definedName name="_xlnm.Print_Area" localSheetId="17">'X3 - General explanation'!$A$1:$D$73</definedName>
    <definedName name="_xlnm.Print_Titles" localSheetId="0">Disclaimer!$2:$2</definedName>
  </definedNames>
  <calcPr calcId="162913"/>
</workbook>
</file>

<file path=xl/calcChain.xml><?xml version="1.0" encoding="utf-8"?>
<calcChain xmlns="http://schemas.openxmlformats.org/spreadsheetml/2006/main">
  <c r="F180" i="22" l="1"/>
  <c r="D179" i="22"/>
  <c r="G185" i="22" s="1"/>
  <c r="C179" i="22"/>
  <c r="F182" i="22" s="1"/>
  <c r="G177" i="22"/>
  <c r="F177" i="22"/>
  <c r="G175" i="22"/>
  <c r="F175" i="22"/>
  <c r="G173" i="22"/>
  <c r="F173" i="22"/>
  <c r="G171" i="22"/>
  <c r="F171" i="22"/>
  <c r="D157" i="22"/>
  <c r="C157" i="22"/>
  <c r="G153" i="22"/>
  <c r="F153" i="22"/>
  <c r="G149" i="22"/>
  <c r="F149" i="22"/>
  <c r="D144" i="22"/>
  <c r="C144" i="22"/>
  <c r="G142" i="22"/>
  <c r="F142" i="22"/>
  <c r="G140" i="22"/>
  <c r="F140" i="22"/>
  <c r="G138" i="22"/>
  <c r="F138" i="22"/>
  <c r="G136" i="22"/>
  <c r="F136" i="22"/>
  <c r="G134" i="22"/>
  <c r="F134" i="22"/>
  <c r="G132" i="22"/>
  <c r="F132" i="22"/>
  <c r="G130" i="22"/>
  <c r="F130" i="22"/>
  <c r="G128" i="22"/>
  <c r="F128" i="22"/>
  <c r="G126" i="22"/>
  <c r="F126" i="22"/>
  <c r="G124" i="22"/>
  <c r="F124" i="22"/>
  <c r="G122" i="22"/>
  <c r="F122" i="22"/>
  <c r="G120" i="22"/>
  <c r="F120" i="22"/>
  <c r="C59" i="22"/>
  <c r="C55" i="22"/>
  <c r="C26" i="22"/>
  <c r="F156" i="21"/>
  <c r="F155" i="21"/>
  <c r="C152" i="21"/>
  <c r="F149" i="21"/>
  <c r="F148" i="21"/>
  <c r="C82" i="21"/>
  <c r="C78" i="21"/>
  <c r="C49" i="21"/>
  <c r="C42" i="21"/>
  <c r="F41" i="21"/>
  <c r="F40" i="21"/>
  <c r="F39" i="21"/>
  <c r="F42" i="21" s="1"/>
  <c r="D37" i="21"/>
  <c r="C37" i="21"/>
  <c r="G35" i="21"/>
  <c r="F35" i="21"/>
  <c r="G33" i="21"/>
  <c r="F33" i="21"/>
  <c r="G31" i="21"/>
  <c r="F31" i="21"/>
  <c r="G29" i="21"/>
  <c r="F29" i="21"/>
  <c r="G27" i="21"/>
  <c r="F27" i="21"/>
  <c r="G25" i="21"/>
  <c r="F25" i="21"/>
  <c r="G23" i="21"/>
  <c r="F23" i="21"/>
  <c r="G356" i="20"/>
  <c r="F356" i="20"/>
  <c r="G354" i="20"/>
  <c r="F354" i="20"/>
  <c r="G352" i="20"/>
  <c r="F352" i="20"/>
  <c r="D350" i="20"/>
  <c r="G355" i="20" s="1"/>
  <c r="C350" i="20"/>
  <c r="F355" i="20" s="1"/>
  <c r="G349" i="20"/>
  <c r="F349" i="20"/>
  <c r="G348" i="20"/>
  <c r="F348" i="20"/>
  <c r="G347" i="20"/>
  <c r="F347" i="20"/>
  <c r="G346" i="20"/>
  <c r="F346" i="20"/>
  <c r="G345" i="20"/>
  <c r="F345" i="20"/>
  <c r="G344" i="20"/>
  <c r="F344" i="20"/>
  <c r="G343" i="20"/>
  <c r="G350" i="20" s="1"/>
  <c r="F343" i="20"/>
  <c r="F350" i="20" s="1"/>
  <c r="G342" i="20"/>
  <c r="F342" i="20"/>
  <c r="G334" i="20"/>
  <c r="F334" i="20"/>
  <c r="G332" i="20"/>
  <c r="F332" i="20"/>
  <c r="G330" i="20"/>
  <c r="F330" i="20"/>
  <c r="D328" i="20"/>
  <c r="G333" i="20" s="1"/>
  <c r="C328" i="20"/>
  <c r="F333" i="20" s="1"/>
  <c r="G327" i="20"/>
  <c r="F327" i="20"/>
  <c r="G326" i="20"/>
  <c r="F326" i="20"/>
  <c r="G325" i="20"/>
  <c r="F325" i="20"/>
  <c r="G324" i="20"/>
  <c r="F324" i="20"/>
  <c r="G323" i="20"/>
  <c r="F323" i="20"/>
  <c r="G322" i="20"/>
  <c r="F322" i="20"/>
  <c r="G321" i="20"/>
  <c r="G328" i="20" s="1"/>
  <c r="F321" i="20"/>
  <c r="F328" i="20" s="1"/>
  <c r="G320" i="20"/>
  <c r="F320" i="20"/>
  <c r="D315" i="20"/>
  <c r="C315" i="20"/>
  <c r="G314" i="20"/>
  <c r="F314" i="20"/>
  <c r="G313" i="20"/>
  <c r="F313" i="20"/>
  <c r="G312" i="20"/>
  <c r="F312" i="20"/>
  <c r="G311" i="20"/>
  <c r="F311" i="20"/>
  <c r="G310" i="20"/>
  <c r="F310" i="20"/>
  <c r="G309" i="20"/>
  <c r="F309" i="20"/>
  <c r="G308" i="20"/>
  <c r="F308" i="20"/>
  <c r="G307" i="20"/>
  <c r="F307" i="20"/>
  <c r="G306" i="20"/>
  <c r="F306" i="20"/>
  <c r="G305" i="20"/>
  <c r="F305" i="20"/>
  <c r="G304" i="20"/>
  <c r="F304" i="20"/>
  <c r="G303" i="20"/>
  <c r="F303" i="20"/>
  <c r="G302" i="20"/>
  <c r="F302" i="20"/>
  <c r="G301" i="20"/>
  <c r="F301" i="20"/>
  <c r="G300" i="20"/>
  <c r="F300" i="20"/>
  <c r="G299" i="20"/>
  <c r="F299" i="20"/>
  <c r="G298" i="20"/>
  <c r="F298" i="20"/>
  <c r="G297" i="20"/>
  <c r="F297" i="20"/>
  <c r="G296" i="20"/>
  <c r="F296" i="20"/>
  <c r="G295" i="20"/>
  <c r="F295" i="20"/>
  <c r="G294" i="20"/>
  <c r="F294" i="20"/>
  <c r="G293" i="20"/>
  <c r="F293" i="20"/>
  <c r="G292" i="20"/>
  <c r="G315" i="20" s="1"/>
  <c r="F292" i="20"/>
  <c r="F315" i="20" s="1"/>
  <c r="G291" i="20"/>
  <c r="F291" i="20"/>
  <c r="G255" i="20"/>
  <c r="F255" i="20"/>
  <c r="G253" i="20"/>
  <c r="F253" i="20"/>
  <c r="G251" i="20"/>
  <c r="F251" i="20"/>
  <c r="D249" i="20"/>
  <c r="G254" i="20" s="1"/>
  <c r="C249" i="20"/>
  <c r="F254" i="20" s="1"/>
  <c r="G248" i="20"/>
  <c r="F248" i="20"/>
  <c r="G247" i="20"/>
  <c r="F247" i="20"/>
  <c r="G246" i="20"/>
  <c r="F246" i="20"/>
  <c r="G245" i="20"/>
  <c r="F245" i="20"/>
  <c r="G244" i="20"/>
  <c r="F244" i="20"/>
  <c r="G243" i="20"/>
  <c r="F243" i="20"/>
  <c r="G242" i="20"/>
  <c r="G249" i="20" s="1"/>
  <c r="F242" i="20"/>
  <c r="F249" i="20" s="1"/>
  <c r="G241" i="20"/>
  <c r="F241" i="20"/>
  <c r="G233" i="20"/>
  <c r="F233" i="20"/>
  <c r="G231" i="20"/>
  <c r="F231" i="20"/>
  <c r="G229" i="20"/>
  <c r="F229" i="20"/>
  <c r="D227" i="20"/>
  <c r="G232" i="20" s="1"/>
  <c r="C227" i="20"/>
  <c r="F232" i="20" s="1"/>
  <c r="G226" i="20"/>
  <c r="F226" i="20"/>
  <c r="G225" i="20"/>
  <c r="F225" i="20"/>
  <c r="G224" i="20"/>
  <c r="F224" i="20"/>
  <c r="G223" i="20"/>
  <c r="F223" i="20"/>
  <c r="G222" i="20"/>
  <c r="F222" i="20"/>
  <c r="G221" i="20"/>
  <c r="F221" i="20"/>
  <c r="G220" i="20"/>
  <c r="G227" i="20" s="1"/>
  <c r="F220" i="20"/>
  <c r="F227" i="20" s="1"/>
  <c r="G219" i="20"/>
  <c r="F219" i="20"/>
  <c r="D214" i="20"/>
  <c r="C214" i="20"/>
  <c r="G213" i="20"/>
  <c r="F213" i="20"/>
  <c r="G212" i="20"/>
  <c r="F212" i="20"/>
  <c r="G211" i="20"/>
  <c r="F211" i="20"/>
  <c r="G210" i="20"/>
  <c r="F210" i="20"/>
  <c r="G209" i="20"/>
  <c r="F209" i="20"/>
  <c r="G208" i="20"/>
  <c r="F208" i="20"/>
  <c r="G207" i="20"/>
  <c r="F207" i="20"/>
  <c r="G206" i="20"/>
  <c r="F206" i="20"/>
  <c r="G205" i="20"/>
  <c r="F205" i="20"/>
  <c r="G204" i="20"/>
  <c r="F204" i="20"/>
  <c r="G203" i="20"/>
  <c r="F203" i="20"/>
  <c r="G202" i="20"/>
  <c r="F202" i="20"/>
  <c r="G201" i="20"/>
  <c r="F201" i="20"/>
  <c r="G200" i="20"/>
  <c r="F200" i="20"/>
  <c r="G199" i="20"/>
  <c r="F199" i="20"/>
  <c r="G198" i="20"/>
  <c r="F198" i="20"/>
  <c r="G197" i="20"/>
  <c r="F197" i="20"/>
  <c r="G196" i="20"/>
  <c r="F196" i="20"/>
  <c r="G195" i="20"/>
  <c r="F195" i="20"/>
  <c r="G194" i="20"/>
  <c r="F194" i="20"/>
  <c r="G193" i="20"/>
  <c r="F193" i="20"/>
  <c r="G192" i="20"/>
  <c r="F192" i="20"/>
  <c r="G191" i="20"/>
  <c r="G214" i="20" s="1"/>
  <c r="F191" i="20"/>
  <c r="F214" i="20" s="1"/>
  <c r="G190" i="20"/>
  <c r="F190" i="20"/>
  <c r="F77" i="20"/>
  <c r="D77" i="20"/>
  <c r="C77" i="20"/>
  <c r="F73" i="20"/>
  <c r="D73" i="20"/>
  <c r="C73" i="20"/>
  <c r="F44" i="20"/>
  <c r="D44" i="20"/>
  <c r="C44" i="20"/>
  <c r="F28" i="20"/>
  <c r="F24" i="20"/>
  <c r="F23" i="20"/>
  <c r="F20" i="20"/>
  <c r="F19" i="20"/>
  <c r="F16" i="20"/>
  <c r="C15" i="20"/>
  <c r="F26" i="20" s="1"/>
  <c r="F13" i="20"/>
  <c r="F12" i="20"/>
  <c r="C299" i="19"/>
  <c r="C298" i="19"/>
  <c r="C297" i="19"/>
  <c r="C296" i="19"/>
  <c r="C295" i="19"/>
  <c r="C294" i="19"/>
  <c r="C291" i="19"/>
  <c r="C289" i="19"/>
  <c r="C288" i="19"/>
  <c r="G227" i="19"/>
  <c r="F227" i="19"/>
  <c r="G226" i="19"/>
  <c r="F226" i="19"/>
  <c r="G225" i="19"/>
  <c r="F225" i="19"/>
  <c r="G224" i="19"/>
  <c r="F224" i="19"/>
  <c r="G223" i="19"/>
  <c r="F223" i="19"/>
  <c r="G222" i="19"/>
  <c r="F222" i="19"/>
  <c r="G221" i="19"/>
  <c r="F221" i="19"/>
  <c r="C220" i="19"/>
  <c r="G219" i="19"/>
  <c r="F219" i="19"/>
  <c r="G218" i="19"/>
  <c r="F218" i="19"/>
  <c r="G217" i="19"/>
  <c r="G220" i="19" s="1"/>
  <c r="F217" i="19"/>
  <c r="F214" i="19"/>
  <c r="F213" i="19"/>
  <c r="F212" i="19"/>
  <c r="F210" i="19"/>
  <c r="F209" i="19"/>
  <c r="C208" i="19"/>
  <c r="F215" i="19" s="1"/>
  <c r="F206" i="19"/>
  <c r="F205" i="19"/>
  <c r="F204" i="19"/>
  <c r="F203" i="19"/>
  <c r="F202" i="19"/>
  <c r="F201" i="19"/>
  <c r="F200" i="19"/>
  <c r="F199" i="19"/>
  <c r="F198" i="19"/>
  <c r="F197" i="19"/>
  <c r="F196" i="19"/>
  <c r="F208" i="19" s="1"/>
  <c r="F195" i="19"/>
  <c r="F194" i="19"/>
  <c r="F193" i="19"/>
  <c r="F187" i="19"/>
  <c r="F185" i="19"/>
  <c r="F184" i="19"/>
  <c r="F183" i="19"/>
  <c r="F181" i="19"/>
  <c r="F180" i="19"/>
  <c r="C179" i="19"/>
  <c r="F186" i="19" s="1"/>
  <c r="F178" i="19"/>
  <c r="F177" i="19"/>
  <c r="F175" i="19"/>
  <c r="F179" i="19" s="1"/>
  <c r="F174" i="19"/>
  <c r="D167" i="19"/>
  <c r="C167" i="19"/>
  <c r="G166" i="19"/>
  <c r="F166" i="19"/>
  <c r="G165" i="19"/>
  <c r="F165" i="19"/>
  <c r="G164" i="19"/>
  <c r="G167" i="19" s="1"/>
  <c r="F164" i="19"/>
  <c r="F167" i="19" s="1"/>
  <c r="F161" i="19"/>
  <c r="G160" i="19"/>
  <c r="F159" i="19"/>
  <c r="G158" i="19"/>
  <c r="G157" i="19"/>
  <c r="F157" i="19"/>
  <c r="D155" i="19"/>
  <c r="G162" i="19" s="1"/>
  <c r="C155" i="19"/>
  <c r="F162" i="19" s="1"/>
  <c r="G154" i="19"/>
  <c r="F154" i="19"/>
  <c r="G153" i="19"/>
  <c r="F153" i="19"/>
  <c r="G152" i="19"/>
  <c r="F152" i="19"/>
  <c r="G151" i="19"/>
  <c r="F151" i="19"/>
  <c r="G150" i="19"/>
  <c r="F150" i="19"/>
  <c r="G149" i="19"/>
  <c r="F149" i="19"/>
  <c r="G148" i="19"/>
  <c r="F148" i="19"/>
  <c r="G147" i="19"/>
  <c r="F147" i="19"/>
  <c r="G146" i="19"/>
  <c r="F146" i="19"/>
  <c r="G145" i="19"/>
  <c r="F145" i="19"/>
  <c r="G144" i="19"/>
  <c r="F144" i="19"/>
  <c r="G143" i="19"/>
  <c r="F143" i="19"/>
  <c r="G142" i="19"/>
  <c r="F142" i="19"/>
  <c r="G141" i="19"/>
  <c r="F141" i="19"/>
  <c r="G140" i="19"/>
  <c r="F140" i="19"/>
  <c r="G139" i="19"/>
  <c r="F139" i="19"/>
  <c r="G138" i="19"/>
  <c r="G155" i="19" s="1"/>
  <c r="F138" i="19"/>
  <c r="F155" i="19" s="1"/>
  <c r="F135" i="19"/>
  <c r="G134" i="19"/>
  <c r="F133" i="19"/>
  <c r="G132" i="19"/>
  <c r="G131" i="19"/>
  <c r="F131" i="19"/>
  <c r="D129" i="19"/>
  <c r="G136" i="19" s="1"/>
  <c r="C129" i="19"/>
  <c r="F136" i="19" s="1"/>
  <c r="G128" i="19"/>
  <c r="F128" i="19"/>
  <c r="G127" i="19"/>
  <c r="F127" i="19"/>
  <c r="G126" i="19"/>
  <c r="F126" i="19"/>
  <c r="G125" i="19"/>
  <c r="F125" i="19"/>
  <c r="G124" i="19"/>
  <c r="F124" i="19"/>
  <c r="G123" i="19"/>
  <c r="F123" i="19"/>
  <c r="G122" i="19"/>
  <c r="F122" i="19"/>
  <c r="G121" i="19"/>
  <c r="F121" i="19"/>
  <c r="G120" i="19"/>
  <c r="F120" i="19"/>
  <c r="G119" i="19"/>
  <c r="F119" i="19"/>
  <c r="G118" i="19"/>
  <c r="F118" i="19"/>
  <c r="G117" i="19"/>
  <c r="F117" i="19"/>
  <c r="G116" i="19"/>
  <c r="F116" i="19"/>
  <c r="G115" i="19"/>
  <c r="F115" i="19"/>
  <c r="G114" i="19"/>
  <c r="F114" i="19"/>
  <c r="G113" i="19"/>
  <c r="F113" i="19"/>
  <c r="G112" i="19"/>
  <c r="G129" i="19" s="1"/>
  <c r="F112" i="19"/>
  <c r="F129" i="19" s="1"/>
  <c r="G105" i="19"/>
  <c r="F104" i="19"/>
  <c r="G103" i="19"/>
  <c r="G102" i="19"/>
  <c r="F102" i="19"/>
  <c r="G101" i="19"/>
  <c r="D100" i="19"/>
  <c r="G104" i="19" s="1"/>
  <c r="C100" i="19"/>
  <c r="F105" i="19" s="1"/>
  <c r="G99" i="19"/>
  <c r="F99" i="19"/>
  <c r="G98" i="19"/>
  <c r="F98" i="19"/>
  <c r="G97" i="19"/>
  <c r="F97" i="19"/>
  <c r="G96" i="19"/>
  <c r="F96" i="19"/>
  <c r="G95" i="19"/>
  <c r="F95" i="19"/>
  <c r="G94" i="19"/>
  <c r="F94" i="19"/>
  <c r="G93" i="19"/>
  <c r="G100" i="19" s="1"/>
  <c r="F93" i="19"/>
  <c r="F100" i="19" s="1"/>
  <c r="G86" i="19"/>
  <c r="F86" i="19"/>
  <c r="G82" i="19"/>
  <c r="F81" i="19"/>
  <c r="G80" i="19"/>
  <c r="G79" i="19"/>
  <c r="F79" i="19"/>
  <c r="G78" i="19"/>
  <c r="D77" i="19"/>
  <c r="G87" i="19" s="1"/>
  <c r="C77" i="19"/>
  <c r="F87" i="19" s="1"/>
  <c r="G76" i="19"/>
  <c r="F76" i="19"/>
  <c r="G75" i="19"/>
  <c r="F75" i="19"/>
  <c r="G74" i="19"/>
  <c r="F74" i="19"/>
  <c r="G73" i="19"/>
  <c r="F73" i="19"/>
  <c r="G72" i="19"/>
  <c r="F72" i="19"/>
  <c r="G71" i="19"/>
  <c r="F71" i="19"/>
  <c r="G70" i="19"/>
  <c r="G77" i="19" s="1"/>
  <c r="F70" i="19"/>
  <c r="F77" i="19" s="1"/>
  <c r="C58" i="19"/>
  <c r="D45" i="19"/>
  <c r="D290" i="19"/>
  <c r="D293" i="19"/>
  <c r="D292" i="19"/>
  <c r="C292" i="19"/>
  <c r="D300" i="19"/>
  <c r="C293" i="19"/>
  <c r="C290" i="19"/>
  <c r="F292" i="19"/>
  <c r="C300" i="19"/>
  <c r="F152" i="21" l="1"/>
  <c r="F63" i="19"/>
  <c r="F59" i="19"/>
  <c r="F56" i="19"/>
  <c r="F163" i="22"/>
  <c r="F161" i="22"/>
  <c r="F159" i="22"/>
  <c r="F156" i="22"/>
  <c r="F157" i="22" s="1"/>
  <c r="F154" i="22"/>
  <c r="F152" i="22"/>
  <c r="F150" i="22"/>
  <c r="F160" i="22"/>
  <c r="F54" i="19"/>
  <c r="F64" i="19"/>
  <c r="G81" i="19"/>
  <c r="G130" i="19"/>
  <c r="G135" i="19"/>
  <c r="G156" i="19"/>
  <c r="G161" i="19"/>
  <c r="G163" i="22"/>
  <c r="G161" i="22"/>
  <c r="G159" i="22"/>
  <c r="G156" i="22"/>
  <c r="G154" i="22"/>
  <c r="G152" i="22"/>
  <c r="G150" i="22"/>
  <c r="G157" i="22" s="1"/>
  <c r="G162" i="22"/>
  <c r="G160" i="22"/>
  <c r="F53" i="19"/>
  <c r="F55" i="19"/>
  <c r="F60" i="19"/>
  <c r="G133" i="19"/>
  <c r="G159" i="19"/>
  <c r="F220" i="19"/>
  <c r="F36" i="21"/>
  <c r="F34" i="21"/>
  <c r="F32" i="21"/>
  <c r="F30" i="21"/>
  <c r="F28" i="21"/>
  <c r="F26" i="21"/>
  <c r="F24" i="21"/>
  <c r="F22" i="21"/>
  <c r="F37" i="21" s="1"/>
  <c r="F158" i="21"/>
  <c r="F154" i="21"/>
  <c r="F151" i="21"/>
  <c r="F157" i="21"/>
  <c r="F153" i="21"/>
  <c r="F150" i="21"/>
  <c r="F159" i="21"/>
  <c r="F143" i="22"/>
  <c r="F141" i="22"/>
  <c r="F139" i="22"/>
  <c r="F137" i="22"/>
  <c r="F135" i="22"/>
  <c r="F133" i="22"/>
  <c r="F131" i="22"/>
  <c r="F129" i="22"/>
  <c r="F127" i="22"/>
  <c r="F125" i="22"/>
  <c r="F123" i="22"/>
  <c r="F121" i="22"/>
  <c r="F144" i="22" s="1"/>
  <c r="F151" i="22"/>
  <c r="F155" i="22"/>
  <c r="F158" i="22"/>
  <c r="F162" i="22"/>
  <c r="F62" i="19"/>
  <c r="F57" i="19"/>
  <c r="F61" i="19"/>
  <c r="G36" i="21"/>
  <c r="G34" i="21"/>
  <c r="G32" i="21"/>
  <c r="G30" i="21"/>
  <c r="G28" i="21"/>
  <c r="G26" i="21"/>
  <c r="G24" i="21"/>
  <c r="G22" i="21"/>
  <c r="G143" i="22"/>
  <c r="G141" i="22"/>
  <c r="G139" i="22"/>
  <c r="G137" i="22"/>
  <c r="G135" i="22"/>
  <c r="G133" i="22"/>
  <c r="G131" i="22"/>
  <c r="G129" i="22"/>
  <c r="G127" i="22"/>
  <c r="G125" i="22"/>
  <c r="G123" i="22"/>
  <c r="G121" i="22"/>
  <c r="G144" i="22" s="1"/>
  <c r="G151" i="22"/>
  <c r="G155" i="22"/>
  <c r="G158" i="22"/>
  <c r="F185" i="22"/>
  <c r="F183" i="22"/>
  <c r="F181" i="22"/>
  <c r="F178" i="22"/>
  <c r="F179" i="22" s="1"/>
  <c r="F176" i="22"/>
  <c r="F174" i="22"/>
  <c r="F172" i="22"/>
  <c r="F184" i="22"/>
  <c r="G180" i="22"/>
  <c r="G182" i="22"/>
  <c r="G184" i="22"/>
  <c r="F78" i="19"/>
  <c r="F80" i="19"/>
  <c r="F82" i="19"/>
  <c r="F101" i="19"/>
  <c r="F103" i="19"/>
  <c r="F130" i="19"/>
  <c r="F132" i="19"/>
  <c r="F134" i="19"/>
  <c r="F156" i="19"/>
  <c r="F158" i="19"/>
  <c r="F160" i="19"/>
  <c r="F182" i="19"/>
  <c r="F211" i="19"/>
  <c r="F14" i="20"/>
  <c r="F15" i="20" s="1"/>
  <c r="F17" i="20"/>
  <c r="F21" i="20"/>
  <c r="F25" i="20"/>
  <c r="F228" i="20"/>
  <c r="F230" i="20"/>
  <c r="F250" i="20"/>
  <c r="F252" i="20"/>
  <c r="F329" i="20"/>
  <c r="F331" i="20"/>
  <c r="F351" i="20"/>
  <c r="F353" i="20"/>
  <c r="F18" i="20"/>
  <c r="F22" i="20"/>
  <c r="G228" i="20"/>
  <c r="G230" i="20"/>
  <c r="G250" i="20"/>
  <c r="G252" i="20"/>
  <c r="G329" i="20"/>
  <c r="G331" i="20"/>
  <c r="G351" i="20"/>
  <c r="G353" i="20"/>
  <c r="G172" i="22"/>
  <c r="G179" i="22" s="1"/>
  <c r="G174" i="22"/>
  <c r="G176" i="22"/>
  <c r="G178" i="22"/>
  <c r="G181" i="22"/>
  <c r="G183" i="22"/>
  <c r="G37" i="21" l="1"/>
  <c r="F58" i="19"/>
  <c r="C7" i="10" l="1"/>
  <c r="L60" i="16" l="1"/>
  <c r="K60" i="16"/>
  <c r="J60" i="16"/>
  <c r="I60" i="16"/>
  <c r="H60" i="16"/>
  <c r="G60" i="16"/>
  <c r="F60" i="16"/>
  <c r="E60" i="16"/>
  <c r="D60" i="16"/>
  <c r="C60" i="16"/>
  <c r="L40" i="16"/>
  <c r="K40" i="16"/>
  <c r="J40" i="16"/>
  <c r="I40" i="16"/>
  <c r="H40" i="16"/>
  <c r="G40" i="16"/>
  <c r="F40" i="16"/>
  <c r="E40" i="16"/>
  <c r="D40" i="16"/>
  <c r="C40" i="16"/>
  <c r="L20" i="16"/>
  <c r="K20" i="16"/>
  <c r="J20" i="16"/>
  <c r="I20" i="16"/>
  <c r="H20" i="16"/>
  <c r="G20" i="16"/>
  <c r="F20" i="16"/>
  <c r="E20" i="16"/>
  <c r="D20" i="16"/>
  <c r="C20" i="16"/>
  <c r="M11" i="1" l="1"/>
  <c r="D40" i="6" l="1"/>
  <c r="E40" i="6"/>
  <c r="F40" i="6"/>
  <c r="C40" i="6"/>
  <c r="D24" i="6" l="1"/>
  <c r="E24" i="6"/>
  <c r="F24" i="6"/>
  <c r="C24" i="6"/>
  <c r="M72" i="5" l="1"/>
  <c r="I12" i="15"/>
  <c r="I13" i="15"/>
  <c r="I14" i="15"/>
  <c r="I15" i="15"/>
  <c r="I16" i="15"/>
  <c r="I17" i="15"/>
  <c r="I18" i="15"/>
  <c r="I19" i="15"/>
  <c r="I20" i="15"/>
  <c r="I11" i="15"/>
  <c r="N78" i="2"/>
  <c r="C33" i="2" l="1"/>
  <c r="D33" i="2"/>
  <c r="E33" i="2"/>
  <c r="F33" i="2"/>
  <c r="G33" i="2"/>
  <c r="H33" i="2"/>
  <c r="I33" i="2"/>
  <c r="J33" i="2"/>
  <c r="K33" i="2"/>
  <c r="L33" i="2"/>
  <c r="C35" i="2"/>
  <c r="D35" i="2"/>
  <c r="E35" i="2"/>
  <c r="F35" i="2"/>
  <c r="G35" i="2"/>
  <c r="H35" i="2"/>
  <c r="I35" i="2"/>
  <c r="J35" i="2"/>
  <c r="K35" i="2"/>
  <c r="L35" i="2"/>
  <c r="C36" i="2"/>
  <c r="D36" i="2"/>
  <c r="E36" i="2"/>
  <c r="F36" i="2"/>
  <c r="G36" i="2"/>
  <c r="H36" i="2"/>
  <c r="I36" i="2"/>
  <c r="J36" i="2"/>
  <c r="K36" i="2"/>
  <c r="L36" i="2"/>
  <c r="C37" i="2"/>
  <c r="D37" i="2"/>
  <c r="E37" i="2"/>
  <c r="F37" i="2"/>
  <c r="G37" i="2"/>
  <c r="H37" i="2"/>
  <c r="I37" i="2"/>
  <c r="J37" i="2"/>
  <c r="K37" i="2"/>
  <c r="L37" i="2"/>
  <c r="C38" i="2"/>
  <c r="D38" i="2"/>
  <c r="E38" i="2"/>
  <c r="F38" i="2"/>
  <c r="G38" i="2"/>
  <c r="H38" i="2"/>
  <c r="I38" i="2"/>
  <c r="J38" i="2"/>
  <c r="K38" i="2"/>
  <c r="L38" i="2"/>
  <c r="C39" i="2"/>
  <c r="D39" i="2"/>
  <c r="E39" i="2"/>
  <c r="F39" i="2"/>
  <c r="G39" i="2"/>
  <c r="H39" i="2"/>
  <c r="I39" i="2"/>
  <c r="J39" i="2"/>
  <c r="K39" i="2"/>
  <c r="L39" i="2"/>
  <c r="C40" i="2"/>
  <c r="D40" i="2"/>
  <c r="E40" i="2"/>
  <c r="F40" i="2"/>
  <c r="G40" i="2"/>
  <c r="H40" i="2"/>
  <c r="I40" i="2"/>
  <c r="J40" i="2"/>
  <c r="K40" i="2"/>
  <c r="L40" i="2"/>
  <c r="C41" i="2"/>
  <c r="D41" i="2"/>
  <c r="E41" i="2"/>
  <c r="F41" i="2"/>
  <c r="G41" i="2"/>
  <c r="H41" i="2"/>
  <c r="I41" i="2"/>
  <c r="J41" i="2"/>
  <c r="K41" i="2"/>
  <c r="L41" i="2"/>
  <c r="C42" i="2"/>
  <c r="D42" i="2"/>
  <c r="E42" i="2"/>
  <c r="F42" i="2"/>
  <c r="G42" i="2"/>
  <c r="H42" i="2"/>
  <c r="I42" i="2"/>
  <c r="J42" i="2"/>
  <c r="K42" i="2"/>
  <c r="L42" i="2"/>
  <c r="M10" i="16" l="1"/>
  <c r="M11" i="16"/>
  <c r="M12" i="16"/>
  <c r="M13" i="16"/>
  <c r="M14" i="16"/>
  <c r="M15" i="16"/>
  <c r="M16" i="16"/>
  <c r="M17" i="16"/>
  <c r="M18" i="16"/>
  <c r="M19" i="16"/>
  <c r="M59" i="16" l="1"/>
  <c r="M58" i="16"/>
  <c r="M57" i="16"/>
  <c r="M56" i="16"/>
  <c r="M55" i="16"/>
  <c r="M54" i="16"/>
  <c r="M53" i="16"/>
  <c r="M52" i="16"/>
  <c r="M51" i="16"/>
  <c r="M50" i="16"/>
  <c r="M49" i="16"/>
  <c r="M39" i="16"/>
  <c r="M38" i="16"/>
  <c r="M37" i="16"/>
  <c r="M36" i="16"/>
  <c r="M35" i="16"/>
  <c r="M34" i="16"/>
  <c r="M33" i="16"/>
  <c r="M32" i="16"/>
  <c r="M31" i="16"/>
  <c r="M30" i="16"/>
  <c r="M29" i="16"/>
  <c r="M40" i="16" l="1"/>
  <c r="M60" i="16"/>
  <c r="C79" i="2"/>
  <c r="D79" i="2"/>
  <c r="E79" i="2"/>
  <c r="F79" i="2"/>
  <c r="G79" i="2"/>
  <c r="H79" i="2"/>
  <c r="I79" i="2"/>
  <c r="J79" i="2"/>
  <c r="K79" i="2"/>
  <c r="L79" i="2"/>
  <c r="C80" i="2"/>
  <c r="D80" i="2"/>
  <c r="E80" i="2"/>
  <c r="F80" i="2"/>
  <c r="G80" i="2"/>
  <c r="H80" i="2"/>
  <c r="I80" i="2"/>
  <c r="J80" i="2"/>
  <c r="K80" i="2"/>
  <c r="L80" i="2"/>
  <c r="C81" i="2"/>
  <c r="D81" i="2"/>
  <c r="E81" i="2"/>
  <c r="F81" i="2"/>
  <c r="G81" i="2"/>
  <c r="H81" i="2"/>
  <c r="I81" i="2"/>
  <c r="J81" i="2"/>
  <c r="K81" i="2"/>
  <c r="L81" i="2"/>
  <c r="C82" i="2"/>
  <c r="D82" i="2"/>
  <c r="E82" i="2"/>
  <c r="F82" i="2"/>
  <c r="G82" i="2"/>
  <c r="H82" i="2"/>
  <c r="I82" i="2"/>
  <c r="J82" i="2"/>
  <c r="L82" i="2"/>
  <c r="C83" i="2"/>
  <c r="D83" i="2"/>
  <c r="E83" i="2"/>
  <c r="F83" i="2"/>
  <c r="G83" i="2"/>
  <c r="H83" i="2"/>
  <c r="I83" i="2"/>
  <c r="J83" i="2"/>
  <c r="K83" i="2"/>
  <c r="L83" i="2"/>
  <c r="C84" i="2"/>
  <c r="D84" i="2"/>
  <c r="E84" i="2"/>
  <c r="F84" i="2"/>
  <c r="G84" i="2"/>
  <c r="H84" i="2"/>
  <c r="I84" i="2"/>
  <c r="J84" i="2"/>
  <c r="K84" i="2"/>
  <c r="L84" i="2"/>
  <c r="C85" i="2"/>
  <c r="D85" i="2"/>
  <c r="E85" i="2"/>
  <c r="F85" i="2"/>
  <c r="G85" i="2"/>
  <c r="H85" i="2"/>
  <c r="I85" i="2"/>
  <c r="J85" i="2"/>
  <c r="K85" i="2"/>
  <c r="L85" i="2"/>
  <c r="C86" i="2"/>
  <c r="D86" i="2"/>
  <c r="E86" i="2"/>
  <c r="F86" i="2"/>
  <c r="G86" i="2"/>
  <c r="H86" i="2"/>
  <c r="I86" i="2"/>
  <c r="J86" i="2"/>
  <c r="K86" i="2"/>
  <c r="L86" i="2"/>
  <c r="D77" i="2"/>
  <c r="E77" i="2"/>
  <c r="F77" i="2"/>
  <c r="G77" i="2"/>
  <c r="H77" i="2"/>
  <c r="I77" i="2"/>
  <c r="J77" i="2"/>
  <c r="K77" i="2"/>
  <c r="L77" i="2"/>
  <c r="C77" i="2"/>
  <c r="D29" i="5" l="1"/>
  <c r="E29" i="5"/>
  <c r="F29" i="5"/>
  <c r="G29" i="5"/>
  <c r="H29" i="5"/>
  <c r="I29" i="5"/>
  <c r="J29" i="5"/>
  <c r="K29" i="5"/>
  <c r="L29" i="5"/>
  <c r="C29" i="5"/>
  <c r="M24" i="5"/>
  <c r="M25" i="5"/>
  <c r="M26" i="5"/>
  <c r="M27" i="5"/>
  <c r="M28" i="5"/>
  <c r="M23" i="5"/>
  <c r="D14" i="5"/>
  <c r="E14" i="5"/>
  <c r="F14" i="5"/>
  <c r="G14" i="5"/>
  <c r="H14" i="5"/>
  <c r="I14" i="5"/>
  <c r="J14" i="5"/>
  <c r="K14" i="5"/>
  <c r="L14" i="5"/>
  <c r="C14" i="5"/>
  <c r="M10" i="5"/>
  <c r="M11" i="5"/>
  <c r="M12" i="5"/>
  <c r="M13" i="5"/>
  <c r="M9" i="5"/>
  <c r="M9" i="16"/>
  <c r="M20" i="16" s="1"/>
  <c r="D22" i="15"/>
  <c r="E22" i="15"/>
  <c r="F22" i="15"/>
  <c r="G22" i="15"/>
  <c r="H22" i="15"/>
  <c r="C22" i="15"/>
  <c r="D66" i="2"/>
  <c r="E66" i="2"/>
  <c r="F66" i="2"/>
  <c r="G66" i="2"/>
  <c r="H66" i="2"/>
  <c r="I66" i="2"/>
  <c r="J66" i="2"/>
  <c r="K66" i="2"/>
  <c r="L66" i="2"/>
  <c r="C66" i="2"/>
  <c r="D22" i="2"/>
  <c r="E22" i="2"/>
  <c r="F22" i="2"/>
  <c r="G22" i="2"/>
  <c r="H22" i="2"/>
  <c r="I22" i="2"/>
  <c r="J22" i="2"/>
  <c r="K22" i="2"/>
  <c r="L22" i="2"/>
  <c r="C22" i="2"/>
  <c r="I26" i="1"/>
  <c r="M18" i="1"/>
  <c r="M19" i="1" s="1"/>
  <c r="M12" i="1"/>
  <c r="M29" i="5" l="1"/>
  <c r="C88" i="2"/>
  <c r="L88" i="2"/>
  <c r="K88" i="2"/>
  <c r="I88" i="2"/>
  <c r="G88" i="2"/>
  <c r="E88" i="2"/>
  <c r="J88" i="2"/>
  <c r="H88" i="2"/>
  <c r="F88" i="2"/>
  <c r="D88" i="2"/>
  <c r="I22" i="15"/>
  <c r="M14" i="5"/>
  <c r="L4" i="5"/>
  <c r="L4" i="16"/>
  <c r="H4" i="15"/>
  <c r="D44" i="2"/>
  <c r="E44" i="2"/>
  <c r="F44" i="2"/>
  <c r="G44" i="2"/>
  <c r="H44" i="2"/>
  <c r="I44" i="2"/>
  <c r="J44" i="2"/>
  <c r="K44" i="2"/>
  <c r="L44" i="2"/>
  <c r="C44" i="2"/>
  <c r="K4" i="2"/>
  <c r="N88" i="2" l="1"/>
  <c r="N86" i="2"/>
  <c r="N85" i="2"/>
  <c r="N84" i="2"/>
  <c r="N83" i="2"/>
  <c r="N82" i="2"/>
  <c r="N81" i="2"/>
  <c r="N80" i="2"/>
  <c r="N79" i="2"/>
  <c r="N77" i="2"/>
  <c r="D27" i="1"/>
  <c r="E27" i="1"/>
  <c r="F27" i="1"/>
  <c r="G27" i="1"/>
  <c r="H27" i="1"/>
  <c r="I27" i="1"/>
  <c r="C27" i="1"/>
  <c r="L19" i="1"/>
  <c r="K19" i="1"/>
  <c r="J19" i="1"/>
  <c r="I19" i="1"/>
  <c r="H19" i="1"/>
  <c r="G19" i="1"/>
  <c r="F19" i="1"/>
  <c r="E19" i="1"/>
  <c r="D19" i="1"/>
  <c r="C19" i="1"/>
  <c r="D12" i="1"/>
  <c r="E12" i="1"/>
  <c r="F12" i="1"/>
  <c r="G12" i="1"/>
  <c r="H12" i="1"/>
  <c r="I12" i="1"/>
  <c r="J12" i="1"/>
  <c r="K12" i="1"/>
  <c r="L12" i="1"/>
  <c r="C12" i="1"/>
</calcChain>
</file>

<file path=xl/sharedStrings.xml><?xml version="1.0" encoding="utf-8"?>
<sst xmlns="http://schemas.openxmlformats.org/spreadsheetml/2006/main" count="3769" uniqueCount="2190">
  <si>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</si>
  <si>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</si>
  <si>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</si>
  <si>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</si>
  <si>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</si>
  <si>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</si>
  <si>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</si>
  <si>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</si>
  <si>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</si>
  <si>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</si>
  <si>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</si>
  <si>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</si>
  <si>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</si>
  <si>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</si>
  <si>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</si>
  <si>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</si>
  <si>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</si>
  <si>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</si>
  <si>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</si>
  <si>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</si>
  <si>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</si>
  <si>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</si>
  <si>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</si>
  <si>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</si>
  <si>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</si>
  <si>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</si>
  <si>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</si>
  <si>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</si>
  <si>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</si>
  <si>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</si>
  <si>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Reporting date</t>
  </si>
  <si>
    <t>Greater Copenhagen area (Region Hovedstaden)</t>
  </si>
  <si>
    <t>Remaining Zealand &amp; Bornholm (Region Sjælland)</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</si>
  <si>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</si>
  <si>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</si>
  <si>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</si>
  <si>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</si>
  <si>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</si>
  <si>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</si>
  <si>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</si>
  <si>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</si>
  <si>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</si>
  <si>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</si>
  <si>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</si>
  <si>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</si>
  <si>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</si>
  <si>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</si>
  <si>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</si>
  <si>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</si>
  <si>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</si>
  <si>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</si>
  <si>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</si>
  <si>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</si>
  <si>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</si>
  <si>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</si>
  <si>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</si>
  <si>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</si>
  <si>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</si>
  <si>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</si>
  <si>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</si>
  <si>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</si>
  <si>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</si>
  <si>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</si>
  <si>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t>
  </si>
  <si>
    <t>DKKbn / Percentage of nominal outstanding CBs</t>
  </si>
  <si>
    <t>Overcollateralisation</t>
  </si>
  <si>
    <t>Nominal value of outstanding CBs</t>
  </si>
  <si>
    <t>– hereof  amount maturing 0-1 day</t>
  </si>
  <si>
    <t>Tier 2 capital</t>
  </si>
  <si>
    <t>Core tier 1 capital</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</si>
  <si>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</si>
  <si>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</si>
  <si>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</si>
  <si>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</si>
  <si>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</si>
  <si>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</si>
  <si>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</si>
  <si>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</si>
  <si>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</si>
  <si>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</si>
  <si>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</si>
  <si>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</si>
  <si>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</si>
  <si>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</si>
  <si>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</si>
  <si>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</si>
  <si>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</si>
  <si>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</si>
  <si>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</si>
  <si>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</si>
  <si>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AAA</t>
  </si>
  <si>
    <t>Fitch</t>
  </si>
  <si>
    <t>Issue adherence</t>
  </si>
  <si>
    <t>General balance principle</t>
  </si>
  <si>
    <t> x</t>
  </si>
  <si>
    <t>Specific balance principle</t>
  </si>
  <si>
    <t>Yes</t>
  </si>
  <si>
    <t>No</t>
  </si>
  <si>
    <t>One-to-one balance between terms of granted loans and bonds issued, i.e. daily tap issuance?</t>
  </si>
  <si>
    <t>Pass-through cash flow from borrowers to investors?</t>
  </si>
  <si>
    <t>Asset substitution in cover pool allowed?</t>
  </si>
  <si>
    <t>Table G4 – Additional characteristics of ALM business model for issued CBs</t>
  </si>
  <si>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</si>
  <si>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</si>
  <si>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</si>
  <si>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</si>
  <si>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</si>
  <si>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</si>
  <si>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</si>
  <si>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</si>
  <si>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</si>
  <si>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</si>
  <si>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</si>
  <si>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</si>
  <si>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</si>
  <si>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</si>
  <si>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</si>
  <si>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</si>
  <si>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</si>
  <si>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</si>
  <si>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</si>
  <si>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</si>
  <si>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</si>
  <si>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</si>
  <si>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</si>
  <si>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</si>
  <si>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</si>
  <si>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</si>
  <si>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</si>
  <si>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</si>
  <si>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</si>
  <si>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</si>
  <si>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</si>
  <si>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</si>
  <si>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</si>
  <si>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</si>
  <si>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</si>
  <si>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</si>
  <si>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</si>
  <si>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</si>
  <si>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</si>
  <si>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</si>
  <si>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</si>
  <si>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</si>
  <si>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</si>
  <si>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</si>
  <si>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</si>
  <si>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</si>
  <si>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</si>
  <si>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</si>
  <si>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</si>
  <si>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</si>
  <si>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</si>
  <si>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</si>
  <si>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</si>
  <si>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Are NPLs parts of eligible assets in cover pool? Are NPL parts of non eligible assets in cover pool?</t>
  </si>
  <si>
    <t xml:space="preserve">Are loans in foreclosure procedure part of eligible assets in cover pool?  </t>
  </si>
  <si>
    <t>If NPL and/or loans in foreclosure procedure are part of the covered pool which provisions are made in respect of the value of these loans in the cover pool?</t>
  </si>
  <si>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</si>
  <si>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</si>
  <si>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</si>
  <si>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</si>
  <si>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</si>
  <si>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In %</t>
  </si>
  <si>
    <t>1 year</t>
  </si>
  <si>
    <t>1 day – &lt; 1 year</t>
  </si>
  <si>
    <t>Proceeds from senior secured debt</t>
  </si>
  <si>
    <t>80-89.9 per cent LTV</t>
  </si>
  <si>
    <t>90-100 per cent LTV</t>
  </si>
  <si>
    <t>&gt;100 per cent LTV</t>
  </si>
  <si>
    <t>Realised losses (DKKm)</t>
  </si>
  <si>
    <t>Realised losses (%)</t>
  </si>
  <si>
    <t>Lending, by-loan to-value (LTV), current property value, DKKbn ("Sidste krone")</t>
  </si>
  <si>
    <t>90 day Non-performing loans by property type, as percentage of lending, by continous LTV bracket, %</t>
  </si>
  <si>
    <t>As of</t>
  </si>
  <si>
    <t>A</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</si>
  <si>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</si>
  <si>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</si>
  <si>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</si>
  <si>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</si>
  <si>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</si>
  <si>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</si>
  <si>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</si>
  <si>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</si>
  <si>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</si>
  <si>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</si>
  <si>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</si>
  <si>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</si>
  <si>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</si>
  <si>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</si>
  <si>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</si>
  <si>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</si>
  <si>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</si>
  <si>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</si>
  <si>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</si>
  <si>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</si>
  <si>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</si>
  <si>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</si>
  <si>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</si>
  <si>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</si>
  <si>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</si>
  <si>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</si>
  <si>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</si>
  <si>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</si>
  <si>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</si>
  <si>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</si>
  <si>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X1/X2</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</si>
  <si>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</si>
  <si>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</si>
  <si>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</si>
  <si>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</si>
  <si>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</si>
  <si>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</si>
  <si>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</si>
  <si>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</si>
  <si>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</si>
  <si>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Yes, the mortgage bank is an intermediary between persons requiring loans for the purchase of real properties and investors funding the loans by purchasing bonds.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</si>
  <si>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</si>
  <si>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</si>
  <si>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</si>
  <si>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</si>
  <si>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</si>
  <si>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</si>
  <si>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</si>
  <si>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</si>
  <si>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</si>
  <si>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</si>
  <si>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</si>
  <si>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</si>
  <si>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</si>
  <si>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</si>
  <si>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</si>
  <si>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</si>
  <si>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</si>
  <si>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</si>
  <si>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Adjustable Rate Mortgages</t>
  </si>
  <si>
    <t>Total nominal value of senior secured debt</t>
  </si>
  <si>
    <t>Subordinated debt</t>
  </si>
  <si>
    <t>Fixed-rate to maturity</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</si>
  <si>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</si>
  <si>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</si>
  <si>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</si>
  <si>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</si>
  <si>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</si>
  <si>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</si>
  <si>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</si>
  <si>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To Contents</t>
  </si>
  <si>
    <t xml:space="preserve">Table A.    General Issuer Detail </t>
  </si>
  <si>
    <t>Bullet</t>
  </si>
  <si>
    <t>Annuity</t>
  </si>
  <si>
    <t>Liquidity due to be paid out next day in connection with refinancing</t>
  </si>
  <si>
    <t>Outside Denmark*</t>
  </si>
  <si>
    <t>* Contains owner-occupied homes on the Feroe Island, and owner-occupied homes and commercial real estate on Greenland</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</si>
  <si>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</si>
  <si>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</si>
  <si>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Table M1</t>
  </si>
  <si>
    <t>Table M2</t>
  </si>
  <si>
    <t>Table M3</t>
  </si>
  <si>
    <t>Table M4a</t>
  </si>
  <si>
    <t>Table M4b</t>
  </si>
  <si>
    <t>Table M4c</t>
  </si>
  <si>
    <t>Table M5 - Total</t>
  </si>
  <si>
    <t>90 day Non-performing loans by property type, as percentage of total payments, %</t>
  </si>
  <si>
    <t>No distinction made. Asset substitution is not allowed for specialised mortgage banks.</t>
  </si>
  <si>
    <t>·       Office</t>
  </si>
  <si>
    <t>·       Retail/shop</t>
  </si>
  <si>
    <r>
      <t>·</t>
    </r>
    <r>
      <rPr>
        <sz val="11"/>
        <color theme="1"/>
        <rFont val="Calibri"/>
        <family val="2"/>
        <scheme val="minor"/>
      </rPr>
      <t>       Warehouse</t>
    </r>
  </si>
  <si>
    <r>
      <t>·</t>
    </r>
    <r>
      <rPr>
        <sz val="11"/>
        <color theme="1"/>
        <rFont val="Calibri"/>
        <family val="2"/>
        <scheme val="minor"/>
      </rPr>
      <t>       Restaurants, inns etc.</t>
    </r>
  </si>
  <si>
    <r>
      <t>·</t>
    </r>
    <r>
      <rPr>
        <sz val="11"/>
        <color theme="1"/>
        <rFont val="Calibri"/>
        <family val="2"/>
        <scheme val="minor"/>
      </rPr>
      <t>       Hotels and resorts </t>
    </r>
  </si>
  <si>
    <r>
      <t>·</t>
    </r>
    <r>
      <rPr>
        <sz val="11"/>
        <color theme="1"/>
        <rFont val="Calibri"/>
        <family val="2"/>
        <scheme val="minor"/>
      </rPr>
      <t>       Congress and conference centres</t>
    </r>
  </si>
  <si>
    <r>
      <t>·</t>
    </r>
    <r>
      <rPr>
        <sz val="11"/>
        <color theme="1"/>
        <rFont val="Calibri"/>
        <family val="2"/>
        <scheme val="minor"/>
      </rPr>
      <t>       Agriculture</t>
    </r>
  </si>
  <si>
    <r>
      <t>·</t>
    </r>
    <r>
      <rPr>
        <sz val="11"/>
        <color theme="1"/>
        <rFont val="Calibri"/>
        <family val="2"/>
        <scheme val="minor"/>
      </rPr>
      <t>       Forestry</t>
    </r>
  </si>
  <si>
    <r>
      <t>·</t>
    </r>
    <r>
      <rPr>
        <sz val="11"/>
        <color theme="1"/>
        <rFont val="Calibri"/>
        <family val="2"/>
        <scheme val="minor"/>
      </rPr>
      <t>       Nurseries</t>
    </r>
  </si>
  <si>
    <r>
      <t xml:space="preserve">&gt; 1 and </t>
    </r>
    <r>
      <rPr>
        <sz val="11"/>
        <color theme="1"/>
        <rFont val="Calibri"/>
        <family val="2"/>
      </rPr>
      <t>≤ 2 years</t>
    </r>
  </si>
  <si>
    <r>
      <t xml:space="preserve">&gt; 2 and </t>
    </r>
    <r>
      <rPr>
        <sz val="11"/>
        <color theme="1"/>
        <rFont val="Calibri"/>
        <family val="2"/>
      </rPr>
      <t>≤ 3 years</t>
    </r>
  </si>
  <si>
    <r>
      <t xml:space="preserve">&gt; 3 and </t>
    </r>
    <r>
      <rPr>
        <sz val="11"/>
        <color theme="1"/>
        <rFont val="Calibri"/>
        <family val="2"/>
      </rPr>
      <t>≤ 4 years</t>
    </r>
  </si>
  <si>
    <r>
      <t xml:space="preserve">&gt; 4 and </t>
    </r>
    <r>
      <rPr>
        <sz val="11"/>
        <color theme="1"/>
        <rFont val="Calibri"/>
        <family val="2"/>
      </rPr>
      <t>≤ 5 years</t>
    </r>
  </si>
  <si>
    <t>ja</t>
  </si>
  <si>
    <r>
      <t>Table G1.1 – DLR Capital Centre B, General cover pool information</t>
    </r>
    <r>
      <rPr>
        <b/>
        <sz val="12"/>
        <color theme="1"/>
        <rFont val="Calibri"/>
        <family val="2"/>
        <scheme val="minor"/>
      </rPr>
      <t xml:space="preserve"> </t>
    </r>
  </si>
  <si>
    <t>DLR Capital center B</t>
  </si>
  <si>
    <t>Table G2 – DLR Capital Centre B, Outstanding CBs</t>
  </si>
  <si>
    <t>Total realised losses*</t>
  </si>
  <si>
    <t>(DKKbn – except Tier 1 and Solvency Ratio)</t>
  </si>
  <si>
    <t>Total Customer Loans (fair value)</t>
  </si>
  <si>
    <t>Senior Secured Bonds (Sec. 15 bonds)</t>
  </si>
  <si>
    <t>Loan loss provisions (sum of total individual and group wise loan loss provisions, end of quarter)</t>
  </si>
  <si>
    <t>Loan loss provisions (cover pool level - shown in Table A on issuer level) - Optional on cover pool level</t>
  </si>
  <si>
    <t>Transmission or liquidation proceeds to CB holders</t>
  </si>
  <si>
    <t>Overcollateralisation ratio, %</t>
  </si>
  <si>
    <t>Lending, by-loan to-value (LTV), current property value, DKKbn ("Continously distributed into LTV brackets")</t>
  </si>
  <si>
    <r>
      <t xml:space="preserve">Lending, by-loan to-value (LTV), current property value, </t>
    </r>
    <r>
      <rPr>
        <b/>
        <i/>
        <sz val="11"/>
        <rFont val="Calibri"/>
        <family val="2"/>
        <scheme val="minor"/>
      </rPr>
      <t>per cent ("Continously distributed into LTV brackets")</t>
    </r>
  </si>
  <si>
    <t>DKK bn</t>
  </si>
  <si>
    <t>na</t>
  </si>
  <si>
    <t>Lending, by-loan to-value (LTV), current property value, DKKbn ("Total loan in the highest LTV bracket")</t>
  </si>
  <si>
    <t>Lending, by-loan to-value (LTV), current property value, per cent ("Total loan in the highest LTV bracket")</t>
  </si>
  <si>
    <t>- Non Capped floaters</t>
  </si>
  <si>
    <t>- Capped floaters</t>
  </si>
  <si>
    <t>Total realised losses, %*</t>
  </si>
  <si>
    <t xml:space="preserve">LTV is calculated on each property on a loan-by-loan basis, and takes into account prior-ranking loans at fair values relative to the estimated property value based on the most recent valuation or approved market value.
</t>
  </si>
  <si>
    <t>Example on marginal distribution into LTV brackets for a loan with fair value of 75 per cent</t>
  </si>
  <si>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alibri"/>
        <family val="2"/>
        <scheme val="minor"/>
      </rPr>
      <t>Example on continuously distribution into LTV brackets for a loan with fair value of 75 per cent</t>
    </r>
    <r>
      <rPr>
        <sz val="11"/>
        <color theme="1"/>
        <rFont val="Calibri"/>
        <family val="2"/>
        <scheme val="minor"/>
      </rPr>
      <t xml:space="preserve"> 
This example loan will be distributed with 20 per cent of the value into the lower three brackets; 10 per cent in the fourth bracket and the remaining 5 per cent of the value in the last bracket.</t>
    </r>
  </si>
  <si>
    <t>In this case, the loan will be distributed with 100 per cent into the fifth bracket (70-79.9)</t>
  </si>
  <si>
    <t>Asset substitution is not allowed for specialised mortgage banks, hence NPLs are part of the cover pool.</t>
  </si>
  <si>
    <t>Asset substitution is not allowed for specialised mortgage banks, hence loans in foreclosure are part of the cover pool.</t>
  </si>
  <si>
    <r>
      <t xml:space="preserve">The Danish FSA set rules for loan loss provisioning. In case of </t>
    </r>
    <r>
      <rPr>
        <sz val="11"/>
        <color theme="1"/>
        <rFont val="Calibri"/>
        <family val="2"/>
        <scheme val="minor"/>
      </rPr>
      <t>objective evidence of value reduction (OIV) provisioning for potential losses must be made.</t>
    </r>
  </si>
  <si>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</si>
  <si>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</si>
  <si>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All mortgage credit loans funded by the issue of covered mortgage bonds or mortgage bonds,  measured at fair value</t>
  </si>
  <si>
    <t>Senior secured bonds - formerly known as JCB (Section 15 bonds)</t>
  </si>
  <si>
    <t>All mortgage credit loans funded by the issue of covered mortgage bonds or mortgage bonds, measured at market value</t>
  </si>
  <si>
    <t>All individual and group wise loan loss provisions, as stated in the issuer´s interim and annual accounts</t>
  </si>
  <si>
    <t>Total value of cover pool less nominal value of covered bonds</t>
  </si>
  <si>
    <t>Issuer's senior unsecured liabilities targeted to finance OC- and LTV-ratio requirements in cover pool</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</si>
  <si>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</si>
  <si>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Residential property owned and administered by the cooperative and used by the members of the cooperative.  Max LTV 80 % (legislation).</t>
  </si>
  <si>
    <t>Holiday houses for owner's own use or for subletting. Max LTV 60 % (legislation).</t>
  </si>
  <si>
    <t>Private owned residential properties used by the owner,  Max LTV 80 % (legislation).</t>
  </si>
  <si>
    <t>Residential rental properties subsidised by the goverment. Max LTV 80 % (legislation). LTVs above 80 % can be granted against full government guarantee.</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</si>
  <si>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</si>
  <si>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</si>
  <si>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</si>
  <si>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</si>
  <si>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</si>
  <si>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</si>
  <si>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1) Cf. the Danish Executive Order on bond issuance, balance principle and risk management. See X3 for definitions.</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</si>
  <si>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</si>
  <si>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</si>
  <si>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</si>
  <si>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</si>
  <si>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Overcollateralisation after correction</t>
  </si>
  <si>
    <t>Note: 90 days NPL ratio defined as term payments on loans with arrears of 90 days or more, as percentage of total term payments</t>
  </si>
  <si>
    <t>Note: 90 days NPL ratio defined as outstanding debt on loans with arrears of 90 days or more as percentage of total outstanding debt</t>
  </si>
  <si>
    <t>Note: 90 days NPL ratio defined as in table 11a</t>
  </si>
  <si>
    <t>Realised losses (DKK million)</t>
  </si>
  <si>
    <t>M1</t>
  </si>
  <si>
    <t>M2</t>
  </si>
  <si>
    <t>M3</t>
  </si>
  <si>
    <t>M4a</t>
  </si>
  <si>
    <t>M4b</t>
  </si>
  <si>
    <t>M4c</t>
  </si>
  <si>
    <t>M4d</t>
  </si>
  <si>
    <t>M5</t>
  </si>
  <si>
    <t>M6</t>
  </si>
  <si>
    <t>M7</t>
  </si>
  <si>
    <t>M8</t>
  </si>
  <si>
    <t>M9</t>
  </si>
  <si>
    <t>M10</t>
  </si>
  <si>
    <t>M11</t>
  </si>
  <si>
    <t>M11a</t>
  </si>
  <si>
    <t>M11b</t>
  </si>
  <si>
    <t>M12</t>
  </si>
  <si>
    <t>M12a</t>
  </si>
  <si>
    <t>The guarantors are Danish regional and local banks that at the same time are shareholders of DLR Kredit A/S.</t>
  </si>
  <si>
    <t>Proceeds from senior unsecured debt</t>
  </si>
  <si>
    <t>Core tier 1 capital invested in gilt-edged securities</t>
  </si>
  <si>
    <t>Total  capital coverage (rating compliant capital)</t>
  </si>
  <si>
    <t>Customer type</t>
  </si>
  <si>
    <t>Eligibility as covered bond collateral</t>
  </si>
  <si>
    <t>Table M4d</t>
  </si>
  <si>
    <t>Table M6</t>
  </si>
  <si>
    <t>Table M7</t>
  </si>
  <si>
    <t>Table M8</t>
  </si>
  <si>
    <t>Table M9</t>
  </si>
  <si>
    <t>Table M10</t>
  </si>
  <si>
    <t>Table M11</t>
  </si>
  <si>
    <t>Table M11a</t>
  </si>
  <si>
    <t>Table M11b</t>
  </si>
  <si>
    <t>Table M12</t>
  </si>
  <si>
    <t>Table M12a</t>
  </si>
  <si>
    <t>Note: Losses are reported on a company level, as the quarterly total realised losses</t>
  </si>
  <si>
    <t>Avg. LTV (%)</t>
  </si>
  <si>
    <t>Note: Losses are reported on a company level, as the annualised loss as percentage of total  lending within each property category</t>
  </si>
  <si>
    <t>G2.2</t>
  </si>
  <si>
    <t>G2.1a-f</t>
  </si>
  <si>
    <t>Cover assets and maturity structure</t>
  </si>
  <si>
    <t>Interest and currency risk</t>
  </si>
  <si>
    <t>Specialised mortgage banks</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</si>
  <si>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</si>
  <si>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</si>
  <si>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Maturity of issued CBs</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</si>
  <si>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</si>
  <si>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</si>
  <si>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</si>
  <si>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</si>
  <si>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</si>
  <si>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</si>
  <si>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</si>
  <si>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</si>
  <si>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</si>
  <si>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</si>
  <si>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</si>
  <si>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</si>
  <si>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</si>
  <si>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</si>
  <si>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</si>
  <si>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</si>
  <si>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</si>
  <si>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</si>
  <si>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</si>
  <si>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</si>
  <si>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</si>
  <si>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</si>
  <si>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</si>
  <si>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</si>
  <si>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</si>
  <si>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</si>
  <si>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</si>
  <si>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</si>
  <si>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</si>
  <si>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</si>
  <si>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</si>
  <si>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</si>
  <si>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</si>
  <si>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</si>
  <si>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</si>
  <si>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</si>
  <si>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</si>
  <si>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</si>
  <si>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Mandatory (% of RWA, general, by law)</t>
  </si>
  <si>
    <t>Total (% of nom. value of outstanding CBs)</t>
  </si>
  <si>
    <t>National Transparency Template : Contents</t>
  </si>
  <si>
    <t>Q1 2020</t>
  </si>
  <si>
    <t>Q4 2019</t>
  </si>
  <si>
    <t>Q3 2019</t>
  </si>
  <si>
    <t>Q2 2019</t>
  </si>
  <si>
    <t>98.5%</t>
  </si>
  <si>
    <t>1.51%</t>
  </si>
  <si>
    <t>98.1%</t>
  </si>
  <si>
    <t>1.92%</t>
  </si>
  <si>
    <t>98.0%</t>
  </si>
  <si>
    <t>1.98%</t>
  </si>
  <si>
    <t>97.9%</t>
  </si>
  <si>
    <t>2.12%</t>
  </si>
  <si>
    <t>ND</t>
  </si>
  <si>
    <t>Net loan losses (Net loan losses and net loan loss provisions), DKKm</t>
  </si>
  <si>
    <t>Value of acquired properties / ships (temporary possessions, end quarter), DKKm</t>
  </si>
  <si>
    <t>DKK. 153,2 bn.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</si>
  <si>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</si>
  <si>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</si>
  <si>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</si>
  <si>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</si>
  <si>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</si>
  <si>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</si>
  <si>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</si>
  <si>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</si>
  <si>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</si>
  <si>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</si>
  <si>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</si>
  <si>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</si>
  <si>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</si>
  <si>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</si>
  <si>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</si>
  <si>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</si>
  <si>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</si>
  <si>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</si>
  <si>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</si>
  <si>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</si>
  <si>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</si>
  <si>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</si>
  <si>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</si>
  <si>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</si>
  <si>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</si>
  <si>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</si>
  <si>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</si>
  <si>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</si>
  <si>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</si>
  <si>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</si>
  <si>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</si>
  <si>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</si>
  <si>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</si>
  <si>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</si>
  <si>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</si>
  <si>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</si>
  <si>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</si>
  <si>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</si>
  <si>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</si>
  <si>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</si>
  <si>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</si>
  <si>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</si>
  <si>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</si>
  <si>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</si>
  <si>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</si>
  <si>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</si>
  <si>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</si>
  <si>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</si>
  <si>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</si>
  <si>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</si>
  <si>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</si>
  <si>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</si>
  <si>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</si>
  <si>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</si>
  <si>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</si>
  <si>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</si>
  <si>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</si>
  <si>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</si>
  <si>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</si>
  <si>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</si>
  <si>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</si>
  <si>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</si>
  <si>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</si>
  <si>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</si>
  <si>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</si>
  <si>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</si>
  <si>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</si>
  <si>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</si>
  <si>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</si>
  <si>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</si>
  <si>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</si>
  <si>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</si>
  <si>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</si>
  <si>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</si>
  <si>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</si>
  <si>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</si>
  <si>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</si>
  <si>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</si>
  <si>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</si>
  <si>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</si>
  <si>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</si>
  <si>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</si>
  <si>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</si>
  <si>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</si>
  <si>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</si>
  <si>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</si>
  <si>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</si>
  <si>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</si>
  <si>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</si>
  <si>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</si>
  <si>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</si>
  <si>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</si>
  <si>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</si>
  <si>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</si>
  <si>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</si>
  <si>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</si>
  <si>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</si>
  <si>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</si>
  <si>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</si>
  <si>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</si>
  <si>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</si>
  <si>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</si>
  <si>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</si>
  <si>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</si>
  <si>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</si>
  <si>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</si>
  <si>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</si>
  <si>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</si>
  <si>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</si>
  <si>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</si>
  <si>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</si>
  <si>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</si>
  <si>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</si>
  <si>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</si>
  <si>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</si>
  <si>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</si>
  <si>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</si>
  <si>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</si>
  <si>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</si>
  <si>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</si>
  <si>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</si>
  <si>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</si>
  <si>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</si>
  <si>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</si>
  <si>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</si>
  <si>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</si>
  <si>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</si>
  <si>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</si>
  <si>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</si>
  <si>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</si>
  <si>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</si>
  <si>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</si>
  <si>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</si>
  <si>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</si>
  <si>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</si>
  <si>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</si>
  <si>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</si>
  <si>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</si>
  <si>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</si>
  <si>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</si>
  <si>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</si>
  <si>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</si>
  <si>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</si>
  <si>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</si>
  <si>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</si>
  <si>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</si>
  <si>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</si>
  <si>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</si>
  <si>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</si>
  <si>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</si>
  <si>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</si>
  <si>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</si>
  <si>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</si>
  <si>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</si>
  <si>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</si>
  <si>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</si>
  <si>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</si>
  <si>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</si>
  <si>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</si>
  <si>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</si>
  <si>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</si>
  <si>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</si>
  <si>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2020 Version</t>
  </si>
  <si>
    <t>Denmark</t>
  </si>
  <si>
    <t>DLR Kredit A/S</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</si>
  <si>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</si>
  <si>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</si>
  <si>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</si>
  <si>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</si>
  <si>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</si>
  <si>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</si>
  <si>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</si>
  <si>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</si>
  <si>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</si>
  <si>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</si>
  <si>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 xml:space="preserve">A. Harmonised Transparency Template - General Information </t>
  </si>
  <si>
    <t>HTT 2020</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</si>
  <si>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</si>
  <si>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</si>
  <si>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</si>
  <si>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</si>
  <si>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</si>
  <si>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</si>
  <si>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</si>
  <si>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</si>
  <si>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</si>
  <si>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</si>
  <si>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</si>
  <si>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</si>
  <si>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</si>
  <si>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</si>
  <si>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</si>
  <si>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</si>
  <si>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www.dlr.dk</t>
  </si>
  <si>
    <t>G.1.1.4</t>
  </si>
  <si>
    <t>Cut-off date</t>
  </si>
  <si>
    <t>OG.1.1.1</t>
  </si>
  <si>
    <t>Optional information e.g. Contact names</t>
  </si>
  <si>
    <t>Jakob Kongsgaard Olsson</t>
  </si>
  <si>
    <t>OG.1.1.2</t>
  </si>
  <si>
    <t>Optional information e.g. Parent name</t>
  </si>
  <si>
    <t>jko@dlr.dk</t>
  </si>
  <si>
    <t>OG.1.1.3</t>
  </si>
  <si>
    <t>OG.1.1.4</t>
  </si>
  <si>
    <t>OG.1.1.5</t>
  </si>
  <si>
    <t>OG.1.1.6</t>
  </si>
  <si>
    <t>OG.1.1.7</t>
  </si>
  <si>
    <t>OG.1.1.8</t>
  </si>
  <si>
    <t>G.2.1.1</t>
  </si>
  <si>
    <t>UCITS Compliance (Y/N)</t>
  </si>
  <si>
    <t>Y</t>
  </si>
  <si>
    <t>G.2.1.2</t>
  </si>
  <si>
    <t>CRR Compliance (Y/N)</t>
  </si>
  <si>
    <t>G.2.1.3</t>
  </si>
  <si>
    <t>LCR status</t>
  </si>
  <si>
    <t>https://coveredbondlabel.com/issuer/4/</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</si>
  <si>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</si>
  <si>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</si>
  <si>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</si>
  <si>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</si>
  <si>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</si>
  <si>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</si>
  <si>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</si>
  <si>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</si>
  <si>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</si>
  <si>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</si>
  <si>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</si>
  <si>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</si>
  <si>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</si>
  <si>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</si>
  <si>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</si>
  <si>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</si>
  <si>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</si>
  <si>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</si>
  <si>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</si>
  <si>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</si>
  <si>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</si>
  <si>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</si>
  <si>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</si>
  <si>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</si>
  <si>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</si>
  <si>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</si>
  <si>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OG.3.2.1</t>
  </si>
  <si>
    <t>Optional information e.g. Asset Coverage Test (ACT)</t>
  </si>
  <si>
    <t>OG.3.2.2</t>
  </si>
  <si>
    <t>Optional information e.g. OC (NPV basis)</t>
  </si>
  <si>
    <t>OG.3.2.3</t>
  </si>
  <si>
    <t>S&amp;P OC (%)</t>
  </si>
  <si>
    <t>OG.3.2.4</t>
  </si>
  <si>
    <t>OG.3.2.5</t>
  </si>
  <si>
    <t>OG.3.2.6</t>
  </si>
  <si>
    <t>3. Cover Pool Composition</t>
  </si>
  <si>
    <t>% Cover Pool</t>
  </si>
  <si>
    <t>G.3.3.1</t>
  </si>
  <si>
    <t>Mortgages</t>
  </si>
  <si>
    <t>G.3.3.2</t>
  </si>
  <si>
    <t xml:space="preserve">Public Sector </t>
  </si>
  <si>
    <t>G.3.3.3</t>
  </si>
  <si>
    <t>Shipping</t>
  </si>
  <si>
    <t>G.3.3.4</t>
  </si>
  <si>
    <t>Substitute Assets</t>
  </si>
  <si>
    <t>G.3.3.5</t>
  </si>
  <si>
    <t>G.3.3.6</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</si>
  <si>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</si>
  <si>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</si>
  <si>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</si>
  <si>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</si>
  <si>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</si>
  <si>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</si>
  <si>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</si>
  <si>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</si>
  <si>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</si>
  <si>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</si>
  <si>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</si>
  <si>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</si>
  <si>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</si>
  <si>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</si>
  <si>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20.6</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</si>
  <si>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</si>
  <si>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</si>
  <si>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</si>
  <si>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</si>
  <si>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</si>
  <si>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</si>
  <si>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</si>
  <si>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</si>
  <si>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</si>
  <si>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</si>
  <si>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</si>
  <si>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</si>
  <si>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</si>
  <si>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</si>
  <si>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</si>
  <si>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</si>
  <si>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</si>
  <si>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</si>
  <si>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</si>
  <si>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</si>
  <si>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</si>
  <si>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</si>
  <si>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</si>
  <si>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</si>
  <si>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</si>
  <si>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</si>
  <si>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</si>
  <si>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</si>
  <si>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</si>
  <si>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</si>
  <si>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</si>
  <si>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</si>
  <si>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</si>
  <si>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</si>
  <si>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</si>
  <si>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</si>
  <si>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</si>
  <si>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</si>
  <si>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</si>
  <si>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</si>
  <si>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</si>
  <si>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</si>
  <si>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</si>
  <si>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</si>
  <si>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</si>
  <si>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</si>
  <si>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</si>
  <si>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</si>
  <si>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</si>
  <si>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</si>
  <si>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</si>
  <si>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</si>
  <si>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</si>
  <si>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</si>
  <si>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</si>
  <si>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</si>
  <si>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</si>
  <si>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</si>
  <si>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</si>
  <si>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</si>
  <si>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</si>
  <si>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</si>
  <si>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</si>
  <si>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</si>
  <si>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</si>
  <si>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</si>
  <si>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</si>
  <si>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</si>
  <si>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</si>
  <si>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</si>
  <si>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</si>
  <si>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</si>
  <si>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</si>
  <si>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G.3.6.6</t>
  </si>
  <si>
    <t>CZK</t>
  </si>
  <si>
    <t>G.3.6.7</t>
  </si>
  <si>
    <t>G.3.6.8</t>
  </si>
  <si>
    <t>GBP</t>
  </si>
  <si>
    <t>G.3.6.9</t>
  </si>
  <si>
    <t>HKD</t>
  </si>
  <si>
    <t>G.3.6.10</t>
  </si>
  <si>
    <t>JPY</t>
  </si>
  <si>
    <t>G.3.6.11</t>
  </si>
  <si>
    <t>KRW</t>
  </si>
  <si>
    <t>G.3.6.12</t>
  </si>
  <si>
    <t>G.3.6.13</t>
  </si>
  <si>
    <t>PLN</t>
  </si>
  <si>
    <t>G.3.6.14</t>
  </si>
  <si>
    <t>G.3.6.15</t>
  </si>
  <si>
    <t>SGD</t>
  </si>
  <si>
    <t>G.3.6.16</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</si>
  <si>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</si>
  <si>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</si>
  <si>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</si>
  <si>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</si>
  <si>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</si>
  <si>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</si>
  <si>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</si>
  <si>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</si>
  <si>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</si>
  <si>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</si>
  <si>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</si>
  <si>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</si>
  <si>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</si>
  <si>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</si>
  <si>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</si>
  <si>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</si>
  <si>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</si>
  <si>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</si>
  <si>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</si>
  <si>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</si>
  <si>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</si>
  <si>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</si>
  <si>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</si>
  <si>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</si>
  <si>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</si>
  <si>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</si>
  <si>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</si>
  <si>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</si>
  <si>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</si>
  <si>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</si>
  <si>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</si>
  <si>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</si>
  <si>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</si>
  <si>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</si>
  <si>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</si>
  <si>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</si>
  <si>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</si>
  <si>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</si>
  <si>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</si>
  <si>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</si>
  <si>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</si>
  <si>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</si>
  <si>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</si>
  <si>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</si>
  <si>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</si>
  <si>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</si>
  <si>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</si>
  <si>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</si>
  <si>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</si>
  <si>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</si>
  <si>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</si>
  <si>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</si>
  <si>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</si>
  <si>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</si>
  <si>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</si>
  <si>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</si>
  <si>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</si>
  <si>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</si>
  <si>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</si>
  <si>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</si>
  <si>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</si>
  <si>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</si>
  <si>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</si>
  <si>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</si>
  <si>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</si>
  <si>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</si>
  <si>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</si>
  <si>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</si>
  <si>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</si>
  <si>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</si>
  <si>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</si>
  <si>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</si>
  <si>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</si>
  <si>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</si>
  <si>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</si>
  <si>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</si>
  <si>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o/w AAA covered bonds</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</si>
  <si>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</si>
  <si>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</si>
  <si>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</si>
  <si>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</si>
  <si>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</si>
  <si>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</si>
  <si>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</si>
  <si>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</si>
  <si>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</si>
  <si>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</si>
  <si>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</si>
  <si>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</si>
  <si>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</si>
  <si>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</si>
  <si>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</si>
  <si>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</si>
  <si>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</si>
  <si>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</si>
  <si>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</si>
  <si>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</si>
  <si>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</si>
  <si>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</si>
  <si>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</si>
  <si>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</si>
  <si>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</si>
  <si>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</si>
  <si>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</si>
  <si>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</si>
  <si>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</si>
  <si>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</si>
  <si>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</si>
  <si>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</si>
  <si>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</si>
  <si>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</si>
  <si>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</si>
  <si>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</si>
  <si>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</si>
  <si>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</si>
  <si>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</si>
  <si>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</si>
  <si>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</si>
  <si>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</si>
  <si>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</si>
  <si>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</si>
  <si>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</si>
  <si>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</si>
  <si>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</si>
  <si>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</si>
  <si>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</si>
  <si>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</si>
  <si>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</si>
  <si>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</si>
  <si>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</si>
  <si>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</si>
  <si>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</si>
  <si>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</si>
  <si>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</si>
  <si>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</si>
  <si>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</si>
  <si>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</si>
  <si>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</si>
  <si>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</si>
  <si>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</si>
  <si>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</si>
  <si>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</si>
  <si>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</si>
  <si>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</si>
  <si>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</si>
  <si>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</si>
  <si>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</si>
  <si>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</si>
  <si>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</si>
  <si>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</si>
  <si>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</si>
  <si>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</si>
  <si>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</si>
  <si>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</si>
  <si>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</si>
  <si>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</si>
  <si>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</si>
  <si>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</si>
  <si>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</si>
  <si>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</si>
  <si>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</si>
  <si>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</si>
  <si>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</si>
  <si>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</si>
  <si>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</si>
  <si>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</si>
  <si>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</si>
  <si>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</si>
  <si>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</si>
  <si>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</si>
  <si>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</si>
  <si>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</si>
  <si>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</si>
  <si>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</si>
  <si>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</si>
  <si>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</si>
  <si>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</si>
  <si>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</si>
  <si>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</si>
  <si>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</si>
  <si>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</si>
  <si>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</si>
  <si>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</si>
  <si>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</si>
  <si>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</si>
  <si>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</si>
  <si>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</si>
  <si>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</si>
  <si>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</si>
  <si>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</si>
  <si>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</si>
  <si>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</si>
  <si>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</si>
  <si>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</si>
  <si>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</si>
  <si>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</si>
  <si>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</si>
  <si>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</si>
  <si>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</si>
  <si>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</si>
  <si>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</si>
  <si>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</si>
  <si>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</si>
  <si>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</si>
  <si>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</si>
  <si>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</si>
  <si>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</si>
  <si>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</si>
  <si>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</si>
  <si>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</si>
  <si>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</si>
  <si>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</si>
  <si>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</si>
  <si>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</si>
  <si>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</si>
  <si>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</si>
  <si>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</si>
  <si>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</si>
  <si>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</si>
  <si>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</si>
  <si>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</si>
  <si>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</si>
  <si>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</si>
  <si>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</si>
  <si>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</si>
  <si>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</si>
  <si>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</si>
  <si>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</si>
  <si>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</si>
  <si>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</si>
  <si>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</si>
  <si>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</si>
  <si>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</si>
  <si>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</si>
  <si>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</si>
  <si>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</si>
  <si>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</si>
  <si>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</si>
  <si>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</si>
  <si>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[For completion]</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</si>
  <si>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</si>
  <si>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</si>
  <si>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</si>
  <si>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</si>
  <si>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</si>
  <si>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</si>
  <si>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</si>
  <si>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</si>
  <si>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</si>
  <si>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</si>
  <si>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</si>
  <si>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</si>
  <si>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</si>
  <si>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</si>
  <si>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</si>
  <si>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</si>
  <si>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</si>
  <si>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</si>
  <si>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</si>
  <si>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</si>
  <si>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</si>
  <si>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</si>
  <si>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</si>
  <si>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</si>
  <si>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</si>
  <si>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</si>
  <si>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</si>
  <si>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</si>
  <si>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</si>
  <si>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</si>
  <si>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</si>
  <si>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</si>
  <si>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</si>
  <si>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</si>
  <si>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</si>
  <si>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</si>
  <si>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</si>
  <si>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</si>
  <si>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</si>
  <si>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</si>
  <si>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</si>
  <si>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</si>
  <si>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</si>
  <si>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</si>
  <si>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</si>
  <si>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</si>
  <si>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</si>
  <si>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</si>
  <si>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</si>
  <si>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</si>
  <si>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</si>
  <si>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</si>
  <si>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</si>
  <si>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</si>
  <si>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</si>
  <si>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</si>
  <si>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</si>
  <si>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</si>
  <si>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</si>
  <si>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</si>
  <si>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</si>
  <si>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</si>
  <si>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</si>
  <si>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</si>
  <si>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</si>
  <si>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</si>
  <si>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</si>
  <si>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</si>
  <si>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</si>
  <si>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</si>
  <si>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</si>
  <si>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</si>
  <si>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</si>
  <si>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</si>
  <si>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</si>
  <si>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</si>
  <si>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</si>
  <si>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</si>
  <si>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</si>
  <si>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</si>
  <si>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Total o/w Owner-occupied homes</t>
  </si>
  <si>
    <t>OM.7.1.4</t>
  </si>
  <si>
    <t>Total o/w Holiday houses</t>
  </si>
  <si>
    <t>OM.7.1.5</t>
  </si>
  <si>
    <t>Total o/w Subsidised Housing</t>
  </si>
  <si>
    <t>OM.7.1.6</t>
  </si>
  <si>
    <t>Total o/w Private rental</t>
  </si>
  <si>
    <t>OM.7.1.7</t>
  </si>
  <si>
    <t>Total o/w Manufacturing and Manual Industries</t>
  </si>
  <si>
    <t>OM.7.1.8</t>
  </si>
  <si>
    <t>Total o/w Office and Business</t>
  </si>
  <si>
    <t>OM.7.1.9</t>
  </si>
  <si>
    <t>Total o/w Social and cultural purposes</t>
  </si>
  <si>
    <t>OM.7.1.10</t>
  </si>
  <si>
    <t>Total o/w Other</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</si>
  <si>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</si>
  <si>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</si>
  <si>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</si>
  <si>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</si>
  <si>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</si>
  <si>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</si>
  <si>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</si>
  <si>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</si>
  <si>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</si>
  <si>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</si>
  <si>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</si>
  <si>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</si>
  <si>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</si>
  <si>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</si>
  <si>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</si>
  <si>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</si>
  <si>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</si>
  <si>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</si>
  <si>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</si>
  <si>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</si>
  <si>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</si>
  <si>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</si>
  <si>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</si>
  <si>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</si>
  <si>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</si>
  <si>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</si>
  <si>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</si>
  <si>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</si>
  <si>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</si>
  <si>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</si>
  <si>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</si>
  <si>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</si>
  <si>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</si>
  <si>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</si>
  <si>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</si>
  <si>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</si>
  <si>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</si>
  <si>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</si>
  <si>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</si>
  <si>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</si>
  <si>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</si>
  <si>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</si>
  <si>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</si>
  <si>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</si>
  <si>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</si>
  <si>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</si>
  <si>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</si>
  <si>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</si>
  <si>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</si>
  <si>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</si>
  <si>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</si>
  <si>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</si>
  <si>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</si>
  <si>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</si>
  <si>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</si>
  <si>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</si>
  <si>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</si>
  <si>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</si>
  <si>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</si>
  <si>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</si>
  <si>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</si>
  <si>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</si>
  <si>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</si>
  <si>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</si>
  <si>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</si>
  <si>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</si>
  <si>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</si>
  <si>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</si>
  <si>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</si>
  <si>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</si>
  <si>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</si>
  <si>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</si>
  <si>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</si>
  <si>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</si>
  <si>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</si>
  <si>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</si>
  <si>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</si>
  <si>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</si>
  <si>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</si>
  <si>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</si>
  <si>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</si>
  <si>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</si>
  <si>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</si>
  <si>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</si>
  <si>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</si>
  <si>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</si>
  <si>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</si>
  <si>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</si>
  <si>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</si>
  <si>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</si>
  <si>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</si>
  <si>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</si>
  <si>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</si>
  <si>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</si>
  <si>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</si>
  <si>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</si>
  <si>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</si>
  <si>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</si>
  <si>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</si>
  <si>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</si>
  <si>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</si>
  <si>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</si>
  <si>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</si>
  <si>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o/w Greenland</t>
  </si>
  <si>
    <t>OM.7.4.2</t>
  </si>
  <si>
    <t>o/w Faroe Islands</t>
  </si>
  <si>
    <t>OM.7.4.3</t>
  </si>
  <si>
    <t>OM.7.4.4</t>
  </si>
  <si>
    <t>OM.7.4.5</t>
  </si>
  <si>
    <t>OM.7.4.6</t>
  </si>
  <si>
    <t>OM.7.4.7</t>
  </si>
  <si>
    <t>OM.7.4.8</t>
  </si>
  <si>
    <t>OM.7.4.9</t>
  </si>
  <si>
    <t>OM.7.4.10</t>
  </si>
  <si>
    <t>5. Breakdown by regions of main country of origin</t>
  </si>
  <si>
    <t>M.7.5.1</t>
  </si>
  <si>
    <t>The Capital Region of Denmark (Region Hovedstaden)</t>
  </si>
  <si>
    <t>M.7.5.2</t>
  </si>
  <si>
    <t>Region Zealand (Region Sjælland)</t>
  </si>
  <si>
    <t>M.7.5.3</t>
  </si>
  <si>
    <t>The North Denmark Region (Region Nordjylland)</t>
  </si>
  <si>
    <t>M.7.5.4</t>
  </si>
  <si>
    <t>Central Denmark Region (Region Midtjylland)</t>
  </si>
  <si>
    <t>M.7.5.5</t>
  </si>
  <si>
    <t>Region of Southern Denmark (Region Syddanmark)</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</si>
  <si>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</si>
  <si>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</si>
  <si>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</si>
  <si>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</si>
  <si>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</si>
  <si>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</si>
  <si>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</si>
  <si>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</si>
  <si>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</si>
  <si>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</si>
  <si>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</si>
  <si>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</si>
  <si>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</si>
  <si>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</si>
  <si>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</si>
  <si>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</si>
  <si>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</si>
  <si>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</si>
  <si>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</si>
  <si>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</si>
  <si>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</si>
  <si>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</si>
  <si>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</si>
  <si>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</si>
  <si>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</si>
  <si>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</si>
  <si>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</si>
  <si>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</si>
  <si>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</si>
  <si>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</si>
  <si>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</si>
  <si>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</si>
  <si>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</si>
  <si>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</si>
  <si>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</si>
  <si>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</si>
  <si>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</si>
  <si>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</si>
  <si>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</si>
  <si>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</si>
  <si>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</si>
  <si>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</si>
  <si>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</si>
  <si>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</si>
  <si>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</si>
  <si>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</si>
  <si>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</si>
  <si>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</si>
  <si>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</si>
  <si>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</si>
  <si>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</si>
  <si>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</si>
  <si>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Fixed rate o/w Index loans</t>
  </si>
  <si>
    <t>OM.7.6.2</t>
  </si>
  <si>
    <t>Fixed rate o/w Adjustable Rate Mortgages</t>
  </si>
  <si>
    <t>OM.7.6.3</t>
  </si>
  <si>
    <t>Floating rate o/w Capped floaters</t>
  </si>
  <si>
    <t>OM.7.6.4</t>
  </si>
  <si>
    <t>Floating rate o/w Non capped floaters</t>
  </si>
  <si>
    <t>OM.7.6.5</t>
  </si>
  <si>
    <t>Fixed rate o/w Funded to maturity</t>
  </si>
  <si>
    <t>OM.7.6.6</t>
  </si>
  <si>
    <t>Floating rate o/w 1 year Adjustable Rate Mortgage</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</si>
  <si>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</si>
  <si>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</si>
  <si>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</si>
  <si>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</si>
  <si>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</si>
  <si>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</si>
  <si>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</si>
  <si>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</si>
  <si>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</si>
  <si>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</si>
  <si>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</si>
  <si>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</si>
  <si>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</si>
  <si>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</si>
  <si>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</si>
  <si>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</si>
  <si>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</si>
  <si>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</si>
  <si>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</si>
  <si>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</si>
  <si>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</si>
  <si>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</si>
  <si>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</si>
  <si>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</si>
  <si>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</si>
  <si>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</si>
  <si>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</si>
  <si>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</si>
  <si>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</si>
  <si>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</si>
  <si>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</si>
  <si>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</si>
  <si>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</si>
  <si>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</si>
  <si>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</si>
  <si>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</si>
  <si>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</si>
  <si>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</si>
  <si>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</si>
  <si>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</si>
  <si>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</si>
  <si>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</si>
  <si>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</si>
  <si>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</si>
  <si>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</si>
  <si>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</si>
  <si>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</si>
  <si>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</si>
  <si>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</si>
  <si>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</si>
  <si>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</si>
  <si>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</si>
  <si>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</si>
  <si>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</si>
  <si>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</si>
  <si>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</si>
  <si>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</si>
  <si>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</si>
  <si>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</si>
  <si>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</si>
  <si>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</si>
  <si>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</si>
  <si>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</si>
  <si>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</si>
  <si>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</si>
  <si>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</si>
  <si>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</si>
  <si>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</si>
  <si>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</si>
  <si>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</si>
  <si>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</si>
  <si>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</si>
  <si>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</si>
  <si>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</si>
  <si>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</si>
  <si>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</si>
  <si>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</si>
  <si>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</si>
  <si>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</si>
  <si>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</si>
  <si>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</si>
  <si>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</si>
  <si>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</si>
  <si>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</si>
  <si>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</si>
  <si>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</si>
  <si>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</si>
  <si>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</si>
  <si>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</si>
  <si>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</si>
  <si>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</si>
  <si>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</si>
  <si>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</si>
  <si>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</si>
  <si>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</si>
  <si>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</si>
  <si>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</si>
  <si>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</si>
  <si>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</si>
  <si>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</si>
  <si>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</si>
  <si>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</si>
  <si>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</si>
  <si>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</si>
  <si>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</si>
  <si>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</si>
  <si>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</si>
  <si>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</si>
  <si>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</si>
  <si>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</si>
  <si>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</si>
  <si>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</si>
  <si>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</si>
  <si>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</si>
  <si>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</si>
  <si>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</si>
  <si>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</si>
  <si>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</si>
  <si>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</si>
  <si>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</si>
  <si>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</si>
  <si>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</si>
  <si>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</si>
  <si>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</si>
  <si>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</si>
  <si>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</si>
  <si>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</si>
  <si>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</si>
  <si>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</si>
  <si>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</si>
  <si>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</si>
  <si>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</si>
  <si>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</si>
  <si>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</si>
  <si>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</si>
  <si>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</si>
  <si>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</si>
  <si>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</si>
  <si>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</si>
  <si>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</si>
  <si>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</si>
  <si>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</si>
  <si>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</si>
  <si>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</si>
  <si>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</si>
  <si>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</si>
  <si>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</si>
  <si>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</si>
  <si>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</si>
  <si>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</si>
  <si>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</si>
  <si>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</si>
  <si>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</si>
  <si>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</si>
  <si>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</si>
  <si>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</si>
  <si>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</si>
  <si>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</si>
  <si>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</si>
  <si>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</si>
  <si>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</si>
  <si>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</si>
  <si>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</si>
  <si>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</si>
  <si>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</si>
  <si>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</si>
  <si>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</si>
  <si>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</si>
  <si>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</si>
  <si>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</si>
  <si>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</si>
  <si>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</si>
  <si>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</si>
  <si>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</si>
  <si>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</si>
  <si>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</si>
  <si>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</si>
  <si>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</si>
  <si>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</si>
  <si>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</si>
  <si>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</si>
  <si>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</si>
  <si>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</si>
  <si>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</si>
  <si>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</si>
  <si>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</si>
  <si>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</si>
  <si>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</si>
  <si>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</si>
  <si>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</si>
  <si>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</si>
  <si>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</si>
  <si>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</si>
  <si>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</si>
  <si>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</si>
  <si>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</si>
  <si>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</si>
  <si>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</si>
  <si>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</si>
  <si>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</si>
  <si>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</si>
  <si>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</si>
  <si>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</si>
  <si>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</si>
  <si>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</si>
  <si>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</si>
  <si>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</si>
  <si>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</si>
  <si>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</si>
  <si>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</si>
  <si>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</si>
  <si>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</si>
  <si>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</si>
  <si>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</si>
  <si>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</si>
  <si>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</si>
  <si>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</si>
  <si>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</si>
  <si>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</si>
  <si>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</si>
  <si>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</si>
  <si>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</si>
  <si>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</si>
  <si>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</si>
  <si>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</si>
  <si>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</si>
  <si>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</si>
  <si>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</si>
  <si>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</si>
  <si>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</si>
  <si>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</si>
  <si>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</si>
  <si>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</si>
  <si>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</si>
  <si>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</si>
  <si>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</si>
  <si>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</si>
  <si>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M.7B.18.7</t>
  </si>
  <si>
    <t>Other commercially used</t>
  </si>
  <si>
    <t>M.7B.18.8</t>
  </si>
  <si>
    <t>Land</t>
  </si>
  <si>
    <t>M.7B.18.9</t>
  </si>
  <si>
    <t>Property developers / Bulding under construction</t>
  </si>
  <si>
    <t>M.7B.18.10</t>
  </si>
  <si>
    <t>OM.7B.18.1</t>
  </si>
  <si>
    <t>o/w Social &amp; Cultural purposes</t>
  </si>
  <si>
    <t>OM.7B.18.2</t>
  </si>
  <si>
    <t>o/w Cooperative Housing</t>
  </si>
  <si>
    <t>OM.7B.18.3</t>
  </si>
  <si>
    <t>OM.7B.18.4</t>
  </si>
  <si>
    <t>o/w Manufacturing and Manual Industries</t>
  </si>
  <si>
    <t>OM.7B.18.5</t>
  </si>
  <si>
    <t>o/w Office and Retail</t>
  </si>
  <si>
    <t>OM.7B.18.6</t>
  </si>
  <si>
    <t>o/w Agricultutal properties</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</si>
  <si>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</si>
  <si>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</si>
  <si>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</si>
  <si>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</si>
  <si>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</si>
  <si>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</si>
  <si>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</si>
  <si>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</si>
  <si>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</si>
  <si>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</si>
  <si>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</si>
  <si>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</si>
  <si>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</si>
  <si>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</si>
  <si>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</si>
  <si>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</si>
  <si>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</si>
  <si>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</si>
  <si>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</si>
  <si>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</si>
  <si>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</si>
  <si>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</si>
  <si>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</si>
  <si>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</si>
  <si>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</si>
  <si>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</si>
  <si>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</si>
  <si>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</si>
  <si>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</si>
  <si>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</si>
  <si>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</si>
  <si>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TBC at a country level</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</si>
  <si>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</si>
  <si>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</si>
  <si>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</si>
  <si>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</si>
  <si>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</si>
  <si>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</si>
  <si>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</si>
  <si>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</si>
  <si>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</si>
  <si>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</si>
  <si>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</si>
  <si>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</si>
  <si>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</si>
  <si>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</si>
  <si>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</si>
  <si>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</si>
  <si>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</si>
  <si>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</si>
  <si>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</si>
  <si>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</si>
  <si>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</si>
  <si>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</si>
  <si>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</si>
  <si>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</si>
  <si>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</si>
  <si>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</si>
  <si>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</si>
  <si>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</si>
  <si>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</si>
  <si>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</si>
  <si>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</si>
  <si>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</si>
  <si>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</si>
  <si>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</si>
  <si>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</si>
  <si>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</si>
  <si>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</si>
  <si>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</si>
  <si>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</si>
  <si>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</si>
  <si>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</si>
  <si>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</si>
  <si>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</si>
  <si>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</si>
  <si>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</si>
  <si>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</si>
  <si>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</si>
  <si>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</si>
  <si>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</si>
  <si>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</si>
  <si>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</si>
  <si>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</si>
  <si>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</si>
  <si>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</si>
  <si>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</si>
  <si>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</si>
  <si>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</si>
  <si>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</si>
  <si>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</si>
  <si>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</si>
  <si>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</si>
  <si>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</si>
  <si>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</si>
  <si>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</si>
  <si>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</si>
  <si>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</si>
  <si>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</si>
  <si>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</si>
  <si>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</si>
  <si>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</si>
  <si>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</si>
  <si>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</si>
  <si>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</si>
  <si>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</si>
  <si>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</si>
  <si>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</si>
  <si>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</si>
  <si>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</si>
  <si>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</si>
  <si>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</si>
  <si>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</si>
  <si>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</si>
  <si>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</si>
  <si>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</si>
  <si>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</si>
  <si>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</si>
  <si>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</si>
  <si>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</si>
  <si>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</si>
  <si>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</si>
  <si>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</si>
  <si>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</si>
  <si>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</si>
  <si>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</si>
  <si>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</si>
  <si>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</si>
  <si>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</si>
  <si>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</si>
  <si>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</si>
  <si>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</si>
  <si>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</si>
  <si>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</si>
  <si>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</si>
  <si>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</si>
  <si>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</si>
  <si>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</si>
  <si>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</si>
  <si>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</si>
  <si>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</si>
  <si>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</si>
  <si>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</si>
  <si>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</si>
  <si>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</si>
  <si>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</si>
  <si>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</si>
  <si>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</si>
  <si>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</si>
  <si>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</si>
  <si>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</si>
  <si>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</si>
  <si>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</si>
  <si>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</si>
  <si>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</si>
  <si>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</si>
  <si>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</si>
  <si>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</si>
  <si>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</si>
  <si>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</si>
  <si>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</si>
  <si>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</si>
  <si>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</si>
  <si>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</si>
  <si>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</si>
  <si>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</si>
  <si>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</si>
  <si>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</si>
  <si>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</si>
  <si>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</si>
  <si>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</si>
  <si>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</si>
  <si>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</si>
  <si>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</si>
  <si>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</si>
  <si>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</si>
  <si>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</si>
  <si>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</si>
  <si>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</si>
  <si>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</si>
  <si>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</si>
  <si>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</si>
  <si>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</si>
  <si>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</si>
  <si>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</si>
  <si>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</si>
  <si>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</si>
  <si>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</si>
  <si>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</si>
  <si>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</si>
  <si>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</si>
  <si>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</si>
  <si>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</si>
  <si>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</si>
  <si>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</si>
  <si>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</si>
  <si>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</si>
  <si>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</si>
  <si>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</si>
  <si>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</si>
  <si>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[Please insert currency]</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</si>
  <si>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</si>
  <si>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</si>
  <si>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</si>
  <si>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</si>
  <si>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</si>
  <si>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</si>
  <si>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</si>
  <si>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</si>
  <si>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</si>
  <si>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</si>
  <si>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</si>
  <si>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</si>
  <si>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</si>
  <si>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</si>
  <si>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</si>
  <si>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</si>
  <si>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</si>
  <si>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</si>
  <si>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</si>
  <si>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</si>
  <si>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</si>
  <si>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</si>
  <si>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</si>
  <si>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</si>
  <si>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</si>
  <si>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</si>
  <si>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</si>
  <si>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</si>
  <si>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</si>
  <si>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</si>
  <si>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</si>
  <si>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</si>
  <si>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</si>
  <si>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</si>
  <si>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</si>
  <si>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</si>
  <si>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</si>
  <si>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</si>
  <si>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</si>
  <si>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</si>
  <si>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</si>
  <si>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</si>
  <si>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</si>
  <si>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</si>
  <si>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</si>
  <si>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</si>
  <si>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</si>
  <si>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</si>
  <si>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</si>
  <si>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</si>
  <si>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</si>
  <si>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</si>
  <si>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</si>
  <si>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</si>
  <si>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</si>
  <si>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</si>
  <si>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</si>
  <si>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</si>
  <si>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</si>
  <si>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</si>
  <si>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</si>
  <si>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</si>
  <si>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</si>
  <si>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</si>
  <si>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</si>
  <si>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</si>
  <si>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</si>
  <si>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</si>
  <si>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</si>
  <si>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</si>
  <si>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</si>
  <si>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</si>
  <si>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</si>
  <si>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</si>
  <si>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</si>
  <si>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</si>
  <si>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</si>
  <si>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</si>
  <si>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</si>
  <si>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</si>
  <si>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</si>
  <si>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</si>
  <si>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</si>
  <si>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</si>
  <si>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</si>
  <si>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</si>
  <si>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</si>
  <si>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</si>
  <si>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</si>
  <si>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</si>
  <si>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</si>
  <si>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</si>
  <si>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</si>
  <si>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</si>
  <si>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</si>
  <si>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</si>
  <si>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</si>
  <si>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</si>
  <si>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</si>
  <si>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</si>
  <si>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</si>
  <si>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</si>
  <si>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</si>
  <si>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</si>
  <si>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</si>
  <si>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</si>
  <si>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</si>
  <si>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</si>
  <si>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</si>
  <si>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</si>
  <si>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</si>
  <si>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</si>
  <si>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</si>
  <si>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</si>
  <si>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</si>
  <si>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</si>
  <si>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</si>
  <si>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</si>
  <si>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</si>
  <si>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</si>
  <si>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</si>
  <si>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</si>
  <si>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</si>
  <si>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</si>
  <si>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</si>
  <si>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</si>
  <si>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</si>
  <si>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</si>
  <si>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</si>
  <si>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</si>
  <si>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</si>
  <si>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</si>
  <si>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</si>
  <si>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</si>
  <si>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</si>
  <si>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</si>
  <si>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</si>
  <si>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</si>
  <si>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</si>
  <si>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</si>
  <si>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</si>
  <si>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</si>
  <si>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</si>
  <si>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</si>
  <si>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</si>
  <si>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</si>
  <si>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</si>
  <si>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</si>
  <si>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</si>
  <si>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</si>
  <si>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</si>
  <si>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</si>
  <si>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</si>
  <si>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</si>
  <si>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</si>
  <si>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</si>
  <si>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</si>
  <si>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</si>
  <si>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</si>
  <si>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</si>
  <si>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</si>
  <si>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</si>
  <si>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</si>
  <si>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</si>
  <si>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</si>
  <si>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</si>
  <si>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</si>
  <si>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</si>
  <si>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</si>
  <si>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</si>
  <si>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</si>
  <si>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</si>
  <si>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</si>
  <si>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</si>
  <si>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</si>
  <si>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</si>
  <si>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</si>
  <si>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</si>
  <si>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</si>
  <si>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</si>
  <si>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</si>
  <si>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</si>
  <si>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</si>
  <si>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</si>
  <si>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</si>
  <si>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</si>
  <si>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</si>
  <si>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</si>
  <si>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</si>
  <si>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</si>
  <si>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</si>
  <si>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</si>
  <si>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</si>
  <si>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</si>
  <si>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</si>
  <si>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</si>
  <si>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</si>
  <si>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</si>
  <si>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</si>
  <si>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</si>
  <si>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</si>
  <si>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</si>
  <si>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</si>
  <si>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</si>
  <si>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</si>
  <si>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</si>
  <si>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</si>
  <si>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Total value of cover pool subtracted nominal value of covered bonds</t>
  </si>
  <si>
    <t>HG.1.2</t>
  </si>
  <si>
    <t>OC Calculation: Legal minimum</t>
  </si>
  <si>
    <t>Minimum legal required OC of RWA</t>
  </si>
  <si>
    <t>HG.1.3</t>
  </si>
  <si>
    <t>OC Calculation: Committed</t>
  </si>
  <si>
    <t>ND2</t>
  </si>
  <si>
    <t>HG.1.4</t>
  </si>
  <si>
    <t>Interest Rate Types</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</si>
  <si>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
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
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</si>
  <si>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HG.1.5</t>
  </si>
  <si>
    <t>Residual Life Buckets of Cover assets [i.e. how is the contractual and/or expected residual life defined? What assumptions eg, in terms of prepayments? etc.]</t>
  </si>
  <si>
    <t>Only contratual maturity is relevant and reported. Early repayments happens at borrowes discretion is among other thing depending on interest rate developments and cannot be anticipated by issuer.</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</si>
  <si>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</si>
  <si>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</si>
  <si>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</si>
  <si>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</si>
  <si>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 xml:space="preserve">LTV is reportet continuously. The loans are distributed from the start ltv of the loan to the marginal ltv. This means that, if the loan is first rank, it is distributed proportionaly by bracket size from 0 to the marginal </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</si>
  <si>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</si>
  <si>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</si>
  <si>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</si>
  <si>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</si>
  <si>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</si>
  <si>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</si>
  <si>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Minimum once pr. year for commercial properties. Minimum once every third year for owner occupied.</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</si>
  <si>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</si>
  <si>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</si>
  <si>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</si>
  <si>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</si>
  <si>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</si>
  <si>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</si>
  <si>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</si>
  <si>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</si>
  <si>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</si>
  <si>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</si>
  <si>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</si>
  <si>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</si>
  <si>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</si>
  <si>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</si>
  <si>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</si>
  <si>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</si>
  <si>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</si>
  <si>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</si>
  <si>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</si>
  <si>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</si>
  <si>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</si>
  <si>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</si>
  <si>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</si>
  <si>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</si>
  <si>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</si>
  <si>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</si>
  <si>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</si>
  <si>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</si>
  <si>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</si>
  <si>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</si>
  <si>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</si>
  <si>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</si>
  <si>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</si>
  <si>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</si>
  <si>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</si>
  <si>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</si>
  <si>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</si>
  <si>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</si>
  <si>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</si>
  <si>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</si>
  <si>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</si>
  <si>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</si>
  <si>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</si>
  <si>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</si>
  <si>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</si>
  <si>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</si>
  <si>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</si>
  <si>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</si>
  <si>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</si>
  <si>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</si>
  <si>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DLR Kredit</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</si>
  <si>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</si>
  <si>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</si>
  <si>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</si>
  <si>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</si>
  <si>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</si>
  <si>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</si>
  <si>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</si>
  <si>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</si>
  <si>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</si>
  <si>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</si>
  <si>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</si>
  <si>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</si>
  <si>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</si>
  <si>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</si>
  <si>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</si>
  <si>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</si>
  <si>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</si>
  <si>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</si>
  <si>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</si>
  <si>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</si>
  <si>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</si>
  <si>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</si>
  <si>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</si>
  <si>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</si>
  <si>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</si>
  <si>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</si>
  <si>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</si>
  <si>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</si>
  <si>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</si>
  <si>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</si>
  <si>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Example Bank</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</si>
  <si>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</si>
  <si>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</si>
  <si>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</si>
  <si>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</si>
  <si>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</si>
  <si>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</si>
  <si>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</si>
  <si>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</si>
  <si>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</si>
  <si>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</si>
  <si>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</si>
  <si>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</si>
  <si>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</si>
  <si>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</si>
  <si>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</si>
  <si>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</si>
  <si>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</si>
  <si>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</si>
  <si>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</si>
  <si>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</si>
  <si>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</si>
  <si>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</si>
  <si>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</si>
  <si>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</si>
  <si>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</si>
  <si>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</si>
  <si>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</si>
  <si>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</si>
  <si>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</si>
  <si>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</si>
  <si>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</si>
  <si>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</si>
  <si>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</si>
  <si>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</si>
  <si>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</si>
  <si>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</si>
  <si>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</si>
  <si>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</si>
  <si>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</si>
  <si>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</si>
  <si>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</si>
  <si>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</si>
  <si>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</si>
  <si>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</si>
  <si>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</si>
  <si>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</si>
  <si>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</si>
  <si>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</si>
  <si>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</si>
  <si>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</si>
  <si>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</si>
  <si>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</si>
  <si>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</si>
  <si>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</si>
  <si>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</si>
  <si>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</si>
  <si>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</si>
  <si>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</si>
  <si>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</si>
  <si>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</si>
  <si>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</si>
  <si>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</si>
  <si>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</si>
  <si>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</si>
  <si>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</si>
  <si>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</si>
  <si>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</si>
  <si>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</si>
  <si>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</si>
  <si>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</si>
  <si>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</si>
  <si>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</si>
  <si>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</si>
  <si>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</si>
  <si>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</si>
  <si>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</si>
  <si>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</si>
  <si>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</si>
  <si>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</si>
  <si>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</si>
  <si>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</si>
  <si>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</si>
  <si>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</si>
  <si>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</si>
  <si>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</si>
  <si>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</si>
  <si>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Reportingdate: 04/05/2020</t>
  </si>
  <si>
    <t>Cut-off date: 31/03/2020</t>
  </si>
  <si>
    <t>Nordea/Danske Bank</t>
  </si>
  <si>
    <t>5299000DI3047E2LIV03/MAES062Z21Q4RZ2U7M96</t>
  </si>
  <si>
    <t>Published 12-05-2020  Data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</si>
</sst>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_ * #,##0_ ;_ * \-#,##0_ ;_ * &quot;-&quot;??_ ;_ @_ "/>
    <numFmt numFmtId="166" formatCode="_ * #,##0.0_ ;_ * \-#,##0.0_ ;_ * &quot;-&quot;??_ ;_ @_ "/>
    <numFmt numFmtId="167" formatCode="0.0"/>
    <numFmt numFmtId="168" formatCode="0.0%"/>
    <numFmt numFmtId="169" formatCode="dd/mmm/yyyy"/>
    <numFmt numFmtId="170" formatCode="#,##0.0"/>
  </numFmts>
  <fonts count="10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8"/>
      <color rgb="FF000000"/>
      <name val="Arial"/>
      <family val="2"/>
    </font>
    <font>
      <sz val="11"/>
      <color theme="1"/>
      <name val="Arial"/>
      <family val="2"/>
    </font>
    <font>
      <u/>
      <sz val="11"/>
      <color theme="1"/>
      <name val="Calibri"/>
      <family val="2"/>
      <scheme val="minor"/>
    </font>
    <font>
      <sz val="12"/>
      <color theme="1"/>
      <name val="Times New Roman"/>
      <family val="1"/>
    </font>
    <font>
      <sz val="11"/>
      <color rgb="FFFF0000"/>
      <name val="Calibri"/>
      <family val="2"/>
      <scheme val="minor"/>
    </font>
    <font>
      <b/>
      <sz val="8"/>
      <name val="Arial"/>
      <family val="2"/>
    </font>
    <font>
      <b/>
      <sz val="10"/>
      <color theme="1"/>
      <name val="Arial"/>
      <family val="2"/>
    </font>
    <font>
      <b/>
      <sz val="16"/>
      <color theme="0" tint="-0.499984740745262"/>
      <name val="Arial"/>
      <family val="2"/>
    </font>
    <font>
      <b/>
      <sz val="20"/>
      <color theme="1" tint="0.499984740745262"/>
      <name val="Arial"/>
      <family val="2"/>
    </font>
    <font>
      <b/>
      <sz val="11"/>
      <color theme="1"/>
      <name val="Arial"/>
      <family val="2"/>
    </font>
    <font>
      <sz val="12"/>
      <color theme="1"/>
      <name val="Arial"/>
      <family val="2"/>
    </font>
    <font>
      <b/>
      <sz val="12"/>
      <color theme="1"/>
      <name val="Arial"/>
      <family val="2"/>
    </font>
    <font>
      <u/>
      <sz val="12"/>
      <color theme="10"/>
      <name val="Arial"/>
      <family val="2"/>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b/>
      <u/>
      <sz val="12"/>
      <color theme="1"/>
      <name val="Arial"/>
      <family val="2"/>
    </font>
    <font>
      <sz val="11"/>
      <name val="Calibri"/>
      <family val="2"/>
      <scheme val="minor"/>
    </font>
    <font>
      <i/>
      <sz val="11"/>
      <name val="Calibri"/>
      <family val="2"/>
      <scheme val="minor"/>
    </font>
    <font>
      <b/>
      <i/>
      <sz val="11"/>
      <name val="Calibri"/>
      <family val="2"/>
      <scheme val="minor"/>
    </font>
    <font>
      <b/>
      <sz val="11"/>
      <name val="Calibri"/>
      <family val="2"/>
      <scheme val="minor"/>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name val="Calibri"/>
      <family val="2"/>
      <scheme val="minor"/>
    </font>
    <font>
      <sz val="7"/>
      <color theme="1"/>
      <name val="Times New Roman"/>
      <family val="1"/>
    </font>
    <font>
      <sz val="16"/>
      <name val="Arial"/>
      <family val="2"/>
    </font>
    <font>
      <b/>
      <sz val="24"/>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14"/>
      <color theme="0"/>
      <name val="Calibri"/>
      <family val="2"/>
      <scheme val="minor"/>
    </font>
    <font>
      <b/>
      <u/>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i/>
      <sz val="11"/>
      <name val="Calibri"/>
      <family val="2"/>
    </font>
    <font>
      <b/>
      <i/>
      <sz val="14"/>
      <color theme="0"/>
      <name val="Calibri"/>
      <family val="2"/>
      <scheme val="minor"/>
    </font>
    <font>
      <sz val="9"/>
      <name val="Calibri"/>
      <family val="2"/>
      <scheme val="minor"/>
    </font>
    <font>
      <b/>
      <sz val="9"/>
      <name val="Calibri"/>
      <family val="2"/>
      <scheme val="minor"/>
    </font>
    <font>
      <b/>
      <sz val="11"/>
      <color rgb="FFFF0000"/>
      <name val="Calibri"/>
      <family val="2"/>
      <scheme val="minor"/>
    </font>
    <font>
      <i/>
      <sz val="11"/>
      <color rgb="FF0070C0"/>
      <name val="Calibri"/>
      <family val="2"/>
      <scheme val="minor"/>
    </font>
  </fonts>
  <fills count="4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49">
    <xf numFmtId="0" fontId="0" fillId="0" borderId="0"/>
    <xf numFmtId="164"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xf numFmtId="0" fontId="50" fillId="0" borderId="0" applyNumberFormat="0" applyFill="0" applyBorder="0" applyAlignment="0" applyProtection="0"/>
    <xf numFmtId="0" fontId="51" fillId="0" borderId="4" applyNumberFormat="0" applyFill="0" applyAlignment="0" applyProtection="0"/>
    <xf numFmtId="0" fontId="52" fillId="0" borderId="5" applyNumberFormat="0" applyFill="0" applyAlignment="0" applyProtection="0"/>
    <xf numFmtId="0" fontId="53" fillId="0" borderId="6" applyNumberFormat="0" applyFill="0" applyAlignment="0" applyProtection="0"/>
    <xf numFmtId="0" fontId="53" fillId="0" borderId="0" applyNumberFormat="0" applyFill="0" applyBorder="0" applyAlignment="0" applyProtection="0"/>
    <xf numFmtId="0" fontId="54" fillId="8" borderId="0" applyNumberFormat="0" applyBorder="0" applyAlignment="0" applyProtection="0"/>
    <xf numFmtId="0" fontId="55" fillId="9" borderId="0" applyNumberFormat="0" applyBorder="0" applyAlignment="0" applyProtection="0"/>
    <xf numFmtId="0" fontId="56" fillId="10" borderId="0" applyNumberFormat="0" applyBorder="0" applyAlignment="0" applyProtection="0"/>
    <xf numFmtId="0" fontId="57" fillId="11" borderId="7" applyNumberFormat="0" applyAlignment="0" applyProtection="0"/>
    <xf numFmtId="0" fontId="58" fillId="12" borderId="8" applyNumberFormat="0" applyAlignment="0" applyProtection="0"/>
    <xf numFmtId="0" fontId="59" fillId="12" borderId="7" applyNumberFormat="0" applyAlignment="0" applyProtection="0"/>
    <xf numFmtId="0" fontId="60" fillId="0" borderId="9" applyNumberFormat="0" applyFill="0" applyAlignment="0" applyProtection="0"/>
    <xf numFmtId="0" fontId="61" fillId="13" borderId="10" applyNumberFormat="0" applyAlignment="0" applyProtection="0"/>
    <xf numFmtId="0" fontId="28" fillId="0" borderId="0" applyNumberFormat="0" applyFill="0" applyBorder="0" applyAlignment="0" applyProtection="0"/>
    <xf numFmtId="0" fontId="1" fillId="14" borderId="11" applyNumberFormat="0" applyFont="0" applyAlignment="0" applyProtection="0"/>
    <xf numFmtId="0" fontId="62" fillId="0" borderId="0" applyNumberFormat="0" applyFill="0" applyBorder="0" applyAlignment="0" applyProtection="0"/>
    <xf numFmtId="0" fontId="2" fillId="0" borderId="12" applyNumberFormat="0" applyFill="0" applyAlignment="0" applyProtection="0"/>
    <xf numFmtId="0" fontId="6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3" fillId="18" borderId="0" applyNumberFormat="0" applyBorder="0" applyAlignment="0" applyProtection="0"/>
    <xf numFmtId="0" fontId="6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3" fillId="22" borderId="0" applyNumberFormat="0" applyBorder="0" applyAlignment="0" applyProtection="0"/>
    <xf numFmtId="0" fontId="6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3" fillId="26" borderId="0" applyNumberFormat="0" applyBorder="0" applyAlignment="0" applyProtection="0"/>
    <xf numFmtId="0" fontId="6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3" fillId="30" borderId="0" applyNumberFormat="0" applyBorder="0" applyAlignment="0" applyProtection="0"/>
    <xf numFmtId="0" fontId="6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3" fillId="34" borderId="0" applyNumberFormat="0" applyBorder="0" applyAlignment="0" applyProtection="0"/>
    <xf numFmtId="0" fontId="6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3" fillId="38" borderId="0" applyNumberFormat="0" applyBorder="0" applyAlignment="0" applyProtection="0"/>
    <xf numFmtId="0" fontId="85" fillId="0" borderId="0" applyNumberFormat="0" applyFill="0" applyBorder="0" applyAlignment="0" applyProtection="0"/>
  </cellStyleXfs>
  <cellXfs count="471">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6" fontId="0" fillId="3" borderId="0" xfId="1" applyNumberFormat="1" applyFont="1" applyFill="1" applyBorder="1" applyAlignment="1">
      <alignment vertical="top" wrapText="1"/>
    </xf>
    <xf numFmtId="165" fontId="9" fillId="3" borderId="1" xfId="0" applyNumberFormat="1" applyFont="1" applyFill="1" applyBorder="1" applyAlignment="1">
      <alignment vertical="center" wrapText="1"/>
    </xf>
    <xf numFmtId="165" fontId="0" fillId="3" borderId="0" xfId="1" applyNumberFormat="1" applyFont="1" applyFill="1" applyBorder="1" applyAlignment="1">
      <alignment horizontal="right" vertical="top"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166" fontId="0" fillId="3" borderId="0" xfId="1" applyNumberFormat="1" applyFont="1" applyFill="1" applyBorder="1"/>
    <xf numFmtId="165" fontId="0" fillId="3" borderId="0" xfId="1" applyNumberFormat="1" applyFont="1" applyFill="1" applyBorder="1" applyAlignment="1">
      <alignment vertical="center"/>
    </xf>
    <xf numFmtId="0" fontId="11" fillId="3" borderId="0" xfId="0" applyFont="1" applyFill="1" applyBorder="1" applyAlignment="1">
      <alignment vertical="center"/>
    </xf>
    <xf numFmtId="0" fontId="0"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1" xfId="0" applyFill="1" applyBorder="1" applyAlignment="1">
      <alignment wrapText="1"/>
    </xf>
    <xf numFmtId="0" fontId="2" fillId="3" borderId="1" xfId="0" applyFont="1" applyFill="1" applyBorder="1" applyAlignment="1">
      <alignment wrapText="1"/>
    </xf>
    <xf numFmtId="0" fontId="0" fillId="3" borderId="2" xfId="0" applyFill="1" applyBorder="1"/>
    <xf numFmtId="165" fontId="2" fillId="3" borderId="2" xfId="1" applyNumberFormat="1" applyFont="1" applyFill="1" applyBorder="1"/>
    <xf numFmtId="166" fontId="0" fillId="3" borderId="2" xfId="1" applyNumberFormat="1" applyFont="1" applyFill="1" applyBorder="1"/>
    <xf numFmtId="166" fontId="2" fillId="3" borderId="2" xfId="1" applyNumberFormat="1" applyFont="1" applyFill="1" applyBorder="1"/>
    <xf numFmtId="0" fontId="19" fillId="3" borderId="0" xfId="0"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164"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6" fontId="0" fillId="3" borderId="0" xfId="1" applyNumberFormat="1" applyFont="1" applyFill="1"/>
    <xf numFmtId="0" fontId="0" fillId="3" borderId="0" xfId="0" applyFill="1" applyAlignment="1">
      <alignment horizontal="center"/>
    </xf>
    <xf numFmtId="166" fontId="0" fillId="3" borderId="0" xfId="1" applyNumberFormat="1" applyFont="1" applyFill="1" applyAlignment="1">
      <alignment horizontal="center"/>
    </xf>
    <xf numFmtId="166" fontId="2" fillId="3" borderId="2" xfId="1" applyNumberFormat="1" applyFont="1" applyFill="1" applyBorder="1" applyAlignment="1">
      <alignment horizontal="center"/>
    </xf>
    <xf numFmtId="0" fontId="0" fillId="3" borderId="1" xfId="0" applyFill="1" applyBorder="1" applyAlignment="1">
      <alignment horizontal="right" wrapText="1"/>
    </xf>
    <xf numFmtId="0" fontId="19" fillId="2" borderId="0" xfId="0" applyFont="1" applyFill="1" applyAlignment="1">
      <alignment horizontal="left"/>
    </xf>
    <xf numFmtId="0" fontId="2" fillId="2" borderId="0" xfId="0" applyFont="1" applyFill="1"/>
    <xf numFmtId="0" fontId="2" fillId="3" borderId="2" xfId="0" applyFont="1" applyFill="1" applyBorder="1"/>
    <xf numFmtId="164" fontId="2" fillId="3" borderId="2" xfId="1" applyFont="1" applyFill="1" applyBorder="1"/>
    <xf numFmtId="164" fontId="1" fillId="3" borderId="2" xfId="1" applyFont="1" applyFill="1" applyBorder="1"/>
    <xf numFmtId="0" fontId="13" fillId="3" borderId="0" xfId="0" applyFont="1" applyFill="1"/>
    <xf numFmtId="0" fontId="20" fillId="3" borderId="0" xfId="0" applyFont="1" applyFill="1" applyBorder="1" applyAlignment="1">
      <alignment horizontal="justify" vertical="center" wrapText="1"/>
    </xf>
    <xf numFmtId="167" fontId="9" fillId="3" borderId="0" xfId="0" applyNumberFormat="1" applyFont="1" applyFill="1" applyBorder="1" applyAlignment="1">
      <alignment vertical="center" wrapText="1"/>
    </xf>
    <xf numFmtId="167" fontId="9" fillId="3" borderId="1" xfId="0" applyNumberFormat="1" applyFont="1" applyFill="1" applyBorder="1" applyAlignment="1">
      <alignment vertical="center" wrapText="1"/>
    </xf>
    <xf numFmtId="168" fontId="9" fillId="3" borderId="3" xfId="2" applyNumberFormat="1" applyFont="1" applyFill="1" applyBorder="1" applyAlignment="1">
      <alignment vertical="center" wrapText="1"/>
    </xf>
    <xf numFmtId="168" fontId="0" fillId="3" borderId="0" xfId="2" applyNumberFormat="1" applyFont="1" applyFill="1" applyBorder="1" applyAlignment="1">
      <alignment vertical="top" wrapText="1"/>
    </xf>
    <xf numFmtId="167" fontId="0" fillId="3" borderId="0" xfId="0" applyNumberFormat="1" applyFont="1" applyFill="1" applyBorder="1" applyAlignment="1">
      <alignment vertical="center" wrapText="1"/>
    </xf>
    <xf numFmtId="168" fontId="0" fillId="3" borderId="1" xfId="2" applyNumberFormat="1" applyFont="1" applyFill="1" applyBorder="1" applyAlignment="1">
      <alignment vertical="center"/>
    </xf>
    <xf numFmtId="168" fontId="0" fillId="3" borderId="0" xfId="2" applyNumberFormat="1" applyFont="1" applyFill="1" applyBorder="1" applyAlignment="1">
      <alignment vertical="center"/>
    </xf>
    <xf numFmtId="167" fontId="0" fillId="3" borderId="0" xfId="0" applyNumberFormat="1" applyFont="1" applyFill="1"/>
    <xf numFmtId="167" fontId="0" fillId="3" borderId="0" xfId="0" applyNumberFormat="1" applyFont="1" applyFill="1" applyBorder="1" applyAlignment="1">
      <alignment vertical="top" wrapText="1"/>
    </xf>
    <xf numFmtId="9" fontId="9" fillId="3" borderId="0" xfId="0" applyNumberFormat="1" applyFont="1" applyFill="1" applyBorder="1" applyAlignment="1">
      <alignment horizontal="right" vertical="center"/>
    </xf>
    <xf numFmtId="0" fontId="5" fillId="3" borderId="0" xfId="0" applyFont="1" applyFill="1" applyBorder="1"/>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24"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24"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8" fillId="3" borderId="2" xfId="0" applyFont="1" applyFill="1" applyBorder="1" applyAlignment="1">
      <alignment vertical="center" wrapText="1"/>
    </xf>
    <xf numFmtId="0" fontId="27" fillId="3" borderId="0" xfId="0" applyFont="1" applyFill="1" applyBorder="1" applyAlignment="1">
      <alignment vertical="center"/>
    </xf>
    <xf numFmtId="0" fontId="25" fillId="3" borderId="0" xfId="0" applyFont="1" applyFill="1" applyBorder="1" applyAlignment="1">
      <alignment horizontal="left" vertical="top" wrapText="1"/>
    </xf>
    <xf numFmtId="0" fontId="9" fillId="3" borderId="0" xfId="0" applyFont="1" applyFill="1" applyBorder="1" applyAlignment="1">
      <alignment vertical="center" wrapText="1"/>
    </xf>
    <xf numFmtId="0" fontId="9" fillId="3" borderId="0" xfId="0" applyFont="1" applyFill="1" applyBorder="1" applyAlignment="1">
      <alignment horizontal="justify" vertical="center" wrapText="1"/>
    </xf>
    <xf numFmtId="0" fontId="28" fillId="3" borderId="0" xfId="0" applyFont="1" applyFill="1" applyBorder="1"/>
    <xf numFmtId="0" fontId="28" fillId="3" borderId="1" xfId="0" applyFont="1" applyFill="1" applyBorder="1"/>
    <xf numFmtId="0" fontId="28" fillId="3" borderId="0" xfId="0" applyFont="1" applyFill="1"/>
    <xf numFmtId="166" fontId="28" fillId="3" borderId="0" xfId="1" applyNumberFormat="1" applyFont="1" applyFill="1" applyAlignment="1">
      <alignment horizontal="right"/>
    </xf>
    <xf numFmtId="0" fontId="29" fillId="4" borderId="0" xfId="6" applyFont="1" applyFill="1" applyBorder="1"/>
    <xf numFmtId="0" fontId="30" fillId="3" borderId="0" xfId="0" applyFont="1" applyFill="1" applyBorder="1" applyAlignment="1">
      <alignment horizontal="left" vertical="top"/>
    </xf>
    <xf numFmtId="0" fontId="31" fillId="3" borderId="0" xfId="0" applyFont="1" applyFill="1" applyBorder="1" applyAlignment="1">
      <alignment horizontal="center" vertical="center"/>
    </xf>
    <xf numFmtId="0" fontId="2" fillId="3" borderId="0" xfId="0" applyFont="1" applyFill="1"/>
    <xf numFmtId="0" fontId="25" fillId="3" borderId="0" xfId="0" applyFont="1" applyFill="1" applyAlignment="1">
      <alignment horizontal="right"/>
    </xf>
    <xf numFmtId="0" fontId="25" fillId="3" borderId="0" xfId="0" applyFont="1" applyFill="1"/>
    <xf numFmtId="0" fontId="34" fillId="3" borderId="0" xfId="0" applyFont="1" applyFill="1"/>
    <xf numFmtId="0" fontId="35" fillId="3" borderId="0" xfId="0" applyFont="1" applyFill="1"/>
    <xf numFmtId="0" fontId="35" fillId="3" borderId="0" xfId="0" applyFont="1" applyFill="1" applyBorder="1"/>
    <xf numFmtId="0" fontId="34" fillId="3" borderId="0" xfId="0" applyFont="1" applyFill="1" applyBorder="1"/>
    <xf numFmtId="0" fontId="35" fillId="3" borderId="0" xfId="0" applyFont="1" applyFill="1" applyBorder="1" applyAlignment="1">
      <alignment horizontal="left"/>
    </xf>
    <xf numFmtId="0" fontId="35" fillId="3" borderId="0" xfId="0" applyFont="1" applyFill="1" applyBorder="1" applyAlignment="1"/>
    <xf numFmtId="0" fontId="21" fillId="3" borderId="0" xfId="3" applyFill="1" applyAlignment="1" applyProtection="1">
      <alignment horizontal="right"/>
    </xf>
    <xf numFmtId="0" fontId="36" fillId="3" borderId="0" xfId="3" applyFont="1" applyFill="1" applyBorder="1" applyAlignment="1" applyProtection="1"/>
    <xf numFmtId="0" fontId="37" fillId="2" borderId="0" xfId="0" applyFont="1" applyFill="1" applyBorder="1" applyAlignment="1">
      <alignment horizontal="left" vertical="center" wrapText="1" indent="1"/>
    </xf>
    <xf numFmtId="0" fontId="38" fillId="2" borderId="0" xfId="0" applyFont="1" applyFill="1" applyBorder="1" applyAlignment="1">
      <alignment horizontal="center" vertical="center" wrapText="1"/>
    </xf>
    <xf numFmtId="0" fontId="39" fillId="5" borderId="0" xfId="0" applyFont="1" applyFill="1" applyBorder="1"/>
    <xf numFmtId="0" fontId="40" fillId="5" borderId="0" xfId="0" applyFont="1" applyFill="1" applyBorder="1"/>
    <xf numFmtId="0" fontId="39" fillId="5" borderId="0" xfId="0" applyFont="1" applyFill="1" applyBorder="1" applyAlignment="1">
      <alignment vertical="top" wrapText="1"/>
    </xf>
    <xf numFmtId="0" fontId="42" fillId="5" borderId="0" xfId="0" applyFont="1" applyFill="1" applyBorder="1" applyAlignment="1">
      <alignment horizontal="left" vertical="top" wrapText="1" indent="5"/>
    </xf>
    <xf numFmtId="0" fontId="42" fillId="5" borderId="0" xfId="0" applyFont="1" applyFill="1" applyBorder="1" applyAlignment="1">
      <alignment horizontal="left" vertical="top" wrapText="1"/>
    </xf>
    <xf numFmtId="0" fontId="42" fillId="5" borderId="0" xfId="0" applyFont="1" applyFill="1" applyBorder="1" applyAlignment="1">
      <alignment horizontal="justify" vertical="center" wrapText="1"/>
    </xf>
    <xf numFmtId="0" fontId="39" fillId="5" borderId="0" xfId="0" applyFont="1" applyFill="1" applyBorder="1" applyAlignment="1">
      <alignment vertical="center" wrapText="1"/>
    </xf>
    <xf numFmtId="0" fontId="42" fillId="5" borderId="0" xfId="0" applyFont="1" applyFill="1" applyBorder="1" applyAlignment="1">
      <alignment vertical="center" wrapText="1"/>
    </xf>
    <xf numFmtId="0" fontId="42" fillId="5" borderId="0" xfId="0" applyFont="1" applyFill="1" applyBorder="1" applyAlignment="1">
      <alignment vertical="center"/>
    </xf>
    <xf numFmtId="0" fontId="39" fillId="5" borderId="0" xfId="0" applyFont="1" applyFill="1" applyBorder="1" applyAlignment="1">
      <alignment vertical="center"/>
    </xf>
    <xf numFmtId="0" fontId="42" fillId="5" borderId="0" xfId="0" applyFont="1" applyFill="1" applyBorder="1" applyAlignment="1">
      <alignment horizontal="left" vertical="center" wrapText="1" indent="5"/>
    </xf>
    <xf numFmtId="0" fontId="41" fillId="6" borderId="0" xfId="0" applyFont="1" applyFill="1" applyBorder="1" applyAlignment="1">
      <alignment vertical="center" wrapText="1"/>
    </xf>
    <xf numFmtId="0" fontId="41" fillId="5" borderId="0" xfId="0" applyFont="1" applyFill="1" applyBorder="1" applyAlignment="1">
      <alignment horizontal="left" vertical="center" wrapText="1" indent="1"/>
    </xf>
    <xf numFmtId="0" fontId="41" fillId="5" borderId="0" xfId="0" applyFont="1" applyFill="1" applyBorder="1" applyAlignment="1">
      <alignment vertical="center" wrapText="1"/>
    </xf>
    <xf numFmtId="0" fontId="43" fillId="5" borderId="0" xfId="3" applyFont="1" applyFill="1" applyBorder="1" applyAlignment="1" applyProtection="1">
      <alignment horizontal="right"/>
    </xf>
    <xf numFmtId="0" fontId="44" fillId="3" borderId="0" xfId="0" applyFont="1" applyFill="1" applyBorder="1" applyAlignment="1">
      <alignment horizontal="left"/>
    </xf>
    <xf numFmtId="0" fontId="19" fillId="2" borderId="0" xfId="0" applyFont="1" applyFill="1" applyBorder="1" applyAlignment="1">
      <alignment horizontal="left"/>
    </xf>
    <xf numFmtId="0" fontId="0" fillId="2" borderId="0" xfId="0" applyFill="1" applyBorder="1" applyAlignment="1">
      <alignment horizontal="left"/>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37" fillId="2" borderId="0" xfId="0" applyFont="1" applyFill="1" applyBorder="1" applyAlignment="1">
      <alignment horizontal="left" vertical="center" wrapText="1" indent="1"/>
    </xf>
    <xf numFmtId="0" fontId="2" fillId="3" borderId="0" xfId="0" applyFont="1" applyFill="1" applyBorder="1" applyAlignment="1">
      <alignment vertical="center"/>
    </xf>
    <xf numFmtId="166" fontId="0" fillId="3" borderId="1" xfId="1" applyNumberFormat="1" applyFont="1" applyFill="1" applyBorder="1" applyAlignment="1">
      <alignment wrapText="1"/>
    </xf>
    <xf numFmtId="166" fontId="9" fillId="3" borderId="0" xfId="0" applyNumberFormat="1" applyFont="1" applyFill="1" applyBorder="1" applyAlignment="1">
      <alignment vertical="center" wrapText="1"/>
    </xf>
    <xf numFmtId="0" fontId="28" fillId="0" borderId="1" xfId="0" applyFont="1" applyFill="1" applyBorder="1"/>
    <xf numFmtId="0" fontId="45" fillId="3" borderId="0" xfId="0" applyFont="1" applyFill="1" applyBorder="1" applyAlignment="1">
      <alignment vertical="center"/>
    </xf>
    <xf numFmtId="165" fontId="0" fillId="3" borderId="0" xfId="1" applyNumberFormat="1" applyFont="1" applyFill="1" applyBorder="1" applyAlignment="1">
      <alignment horizontal="center" vertical="center"/>
    </xf>
    <xf numFmtId="167" fontId="45" fillId="3" borderId="0" xfId="0" applyNumberFormat="1" applyFont="1" applyFill="1" applyBorder="1" applyAlignment="1">
      <alignment horizontal="right" vertical="center"/>
    </xf>
    <xf numFmtId="0" fontId="0" fillId="0" borderId="0" xfId="0" applyFont="1" applyFill="1"/>
    <xf numFmtId="0" fontId="9" fillId="0" borderId="0" xfId="0" applyFont="1" applyFill="1" applyBorder="1" applyAlignment="1">
      <alignment vertical="center"/>
    </xf>
    <xf numFmtId="165" fontId="45" fillId="3" borderId="2" xfId="1" applyNumberFormat="1" applyFont="1" applyFill="1" applyBorder="1"/>
    <xf numFmtId="0" fontId="46" fillId="3" borderId="2" xfId="0" applyFont="1" applyFill="1" applyBorder="1"/>
    <xf numFmtId="9" fontId="46" fillId="3" borderId="2" xfId="2" applyFont="1" applyFill="1" applyBorder="1"/>
    <xf numFmtId="9" fontId="47" fillId="3" borderId="2" xfId="2" applyFont="1" applyFill="1" applyBorder="1"/>
    <xf numFmtId="168" fontId="45" fillId="3" borderId="0" xfId="2" applyNumberFormat="1" applyFont="1" applyFill="1" applyAlignment="1">
      <alignment horizontal="right"/>
    </xf>
    <xf numFmtId="168" fontId="45" fillId="3" borderId="2" xfId="2" applyNumberFormat="1" applyFont="1" applyFill="1" applyBorder="1" applyAlignment="1">
      <alignment horizontal="right"/>
    </xf>
    <xf numFmtId="0" fontId="47" fillId="2" borderId="0" xfId="0" applyFont="1" applyFill="1" applyBorder="1" applyAlignment="1">
      <alignment horizontal="left"/>
    </xf>
    <xf numFmtId="0" fontId="45" fillId="3" borderId="0" xfId="0" applyFont="1" applyFill="1"/>
    <xf numFmtId="0" fontId="45" fillId="3" borderId="0" xfId="0" applyFont="1" applyFill="1" applyAlignment="1">
      <alignment wrapText="1"/>
    </xf>
    <xf numFmtId="0" fontId="45" fillId="3" borderId="0" xfId="0" quotePrefix="1" applyFont="1" applyFill="1" applyBorder="1" applyAlignment="1">
      <alignment vertical="center"/>
    </xf>
    <xf numFmtId="0" fontId="45" fillId="3" borderId="0" xfId="0" quotePrefix="1" applyFont="1" applyFill="1"/>
    <xf numFmtId="14" fontId="3" fillId="3" borderId="0" xfId="0" applyNumberFormat="1" applyFont="1" applyFill="1" applyBorder="1" applyAlignment="1">
      <alignment horizontal="left"/>
    </xf>
    <xf numFmtId="0" fontId="47" fillId="2" borderId="0" xfId="0" applyFont="1" applyFill="1" applyAlignment="1">
      <alignment horizontal="left"/>
    </xf>
    <xf numFmtId="0" fontId="9" fillId="3" borderId="0" xfId="0" applyFont="1" applyFill="1" applyBorder="1" applyAlignment="1">
      <alignment horizontal="justify" vertical="top" wrapText="1"/>
    </xf>
    <xf numFmtId="0" fontId="9" fillId="3" borderId="0" xfId="0" applyFont="1" applyFill="1" applyBorder="1" applyAlignment="1">
      <alignment vertical="top" wrapText="1"/>
    </xf>
    <xf numFmtId="166" fontId="45" fillId="3" borderId="0" xfId="1" applyNumberFormat="1" applyFont="1" applyFill="1" applyAlignment="1">
      <alignment horizontal="right"/>
    </xf>
    <xf numFmtId="166" fontId="48" fillId="3" borderId="2" xfId="1" applyNumberFormat="1" applyFont="1" applyFill="1" applyBorder="1" applyAlignment="1">
      <alignment horizontal="right"/>
    </xf>
    <xf numFmtId="166" fontId="0" fillId="3" borderId="0" xfId="1" applyNumberFormat="1" applyFont="1" applyFill="1" applyBorder="1" applyAlignment="1">
      <alignment horizontal="right"/>
    </xf>
    <xf numFmtId="168" fontId="0" fillId="3" borderId="0" xfId="2" applyNumberFormat="1" applyFont="1" applyFill="1" applyBorder="1" applyAlignment="1">
      <alignment horizontal="right" vertical="center"/>
    </xf>
    <xf numFmtId="165" fontId="0" fillId="3" borderId="0" xfId="1" applyNumberFormat="1" applyFont="1" applyFill="1" applyBorder="1" applyAlignment="1">
      <alignment horizontal="right" vertical="center"/>
    </xf>
    <xf numFmtId="9" fontId="0" fillId="3" borderId="0" xfId="2" applyNumberFormat="1" applyFont="1" applyFill="1" applyBorder="1" applyAlignment="1">
      <alignment horizontal="right" vertical="center"/>
    </xf>
    <xf numFmtId="0" fontId="9" fillId="3" borderId="1" xfId="0" applyFont="1" applyFill="1" applyBorder="1" applyAlignment="1">
      <alignment horizontal="right" vertical="center"/>
    </xf>
    <xf numFmtId="0" fontId="9" fillId="3" borderId="1" xfId="0" applyFont="1" applyFill="1" applyBorder="1" applyAlignment="1">
      <alignment horizontal="right" vertical="center" wrapText="1"/>
    </xf>
    <xf numFmtId="0" fontId="0" fillId="0" borderId="0" xfId="0" applyFill="1"/>
    <xf numFmtId="0" fontId="28" fillId="0" borderId="0" xfId="0" applyFont="1" applyFill="1" applyBorder="1"/>
    <xf numFmtId="166" fontId="28" fillId="0" borderId="0" xfId="1" applyNumberFormat="1" applyFont="1" applyFill="1" applyBorder="1" applyAlignment="1">
      <alignment horizontal="right"/>
    </xf>
    <xf numFmtId="166" fontId="28" fillId="3" borderId="0" xfId="1" applyNumberFormat="1" applyFont="1" applyFill="1" applyBorder="1" applyAlignment="1">
      <alignment horizontal="right"/>
    </xf>
    <xf numFmtId="0" fontId="3" fillId="3" borderId="0" xfId="0" applyFont="1" applyFill="1" applyBorder="1"/>
    <xf numFmtId="0" fontId="3" fillId="3" borderId="0" xfId="0" applyFont="1" applyFill="1" applyBorder="1" applyAlignment="1">
      <alignment vertical="center"/>
    </xf>
    <xf numFmtId="167" fontId="0" fillId="3" borderId="0" xfId="0" applyNumberFormat="1" applyFont="1" applyFill="1" applyAlignment="1">
      <alignment horizontal="right"/>
    </xf>
    <xf numFmtId="167" fontId="2" fillId="3" borderId="2" xfId="1" applyNumberFormat="1" applyFont="1" applyFill="1" applyBorder="1" applyAlignment="1">
      <alignment horizontal="right"/>
    </xf>
    <xf numFmtId="0" fontId="0" fillId="3" borderId="0" xfId="0" applyFont="1" applyFill="1" applyAlignment="1">
      <alignment horizontal="right"/>
    </xf>
    <xf numFmtId="0" fontId="45" fillId="3" borderId="0" xfId="0" applyFont="1" applyFill="1" applyBorder="1" applyAlignment="1">
      <alignment horizontal="left" vertical="center" indent="1"/>
    </xf>
    <xf numFmtId="0" fontId="45" fillId="0" borderId="1" xfId="0" applyFont="1" applyFill="1" applyBorder="1" applyAlignment="1">
      <alignment horizontal="left" vertical="center"/>
    </xf>
    <xf numFmtId="1" fontId="45" fillId="3" borderId="0" xfId="0" applyNumberFormat="1" applyFont="1" applyFill="1" applyBorder="1" applyAlignment="1">
      <alignment horizontal="right" vertical="center"/>
    </xf>
    <xf numFmtId="166" fontId="45" fillId="0" borderId="1" xfId="1" applyNumberFormat="1" applyFont="1" applyFill="1" applyBorder="1" applyAlignment="1">
      <alignment horizontal="right"/>
    </xf>
    <xf numFmtId="166" fontId="45" fillId="3" borderId="1" xfId="1" applyNumberFormat="1" applyFont="1" applyFill="1" applyBorder="1" applyAlignment="1">
      <alignment horizontal="right"/>
    </xf>
    <xf numFmtId="0" fontId="0" fillId="3" borderId="0" xfId="0" quotePrefix="1" applyFill="1"/>
    <xf numFmtId="168" fontId="0" fillId="3" borderId="0" xfId="2" applyNumberFormat="1" applyFont="1" applyFill="1"/>
    <xf numFmtId="0" fontId="3" fillId="0" borderId="0" xfId="0" applyFont="1" applyFill="1"/>
    <xf numFmtId="0" fontId="26" fillId="3" borderId="0" xfId="0" applyFont="1" applyFill="1" applyBorder="1" applyAlignment="1">
      <alignment horizontal="left" vertical="top" wrapText="1"/>
    </xf>
    <xf numFmtId="0" fontId="41" fillId="6" borderId="0" xfId="0" applyFont="1" applyFill="1" applyBorder="1" applyAlignment="1">
      <alignment horizontal="left" vertical="center" wrapText="1" indent="1"/>
    </xf>
    <xf numFmtId="0" fontId="42" fillId="5" borderId="0" xfId="0" applyFont="1" applyFill="1" applyBorder="1" applyAlignment="1">
      <alignment vertical="top" wrapText="1"/>
    </xf>
    <xf numFmtId="0" fontId="39" fillId="5" borderId="0" xfId="0" applyFont="1" applyFill="1" applyBorder="1" applyAlignment="1">
      <alignment vertical="top"/>
    </xf>
    <xf numFmtId="0" fontId="42" fillId="6" borderId="0" xfId="0" applyFont="1" applyFill="1" applyBorder="1" applyAlignment="1">
      <alignment horizontal="justify" vertical="center" wrapText="1"/>
    </xf>
    <xf numFmtId="0" fontId="0" fillId="3" borderId="0" xfId="0" applyFont="1" applyFill="1" applyAlignment="1">
      <alignment horizontal="center"/>
    </xf>
    <xf numFmtId="164" fontId="1" fillId="3" borderId="2" xfId="1" applyFont="1" applyFill="1" applyBorder="1" applyAlignment="1">
      <alignment horizontal="right"/>
    </xf>
    <xf numFmtId="0" fontId="0" fillId="3" borderId="1" xfId="0" applyFont="1" applyFill="1" applyBorder="1" applyAlignment="1">
      <alignment horizontal="right"/>
    </xf>
    <xf numFmtId="166" fontId="0" fillId="3" borderId="1" xfId="1" applyNumberFormat="1" applyFont="1" applyFill="1" applyBorder="1"/>
    <xf numFmtId="0" fontId="0" fillId="3" borderId="0" xfId="0" applyFill="1" applyBorder="1" applyAlignment="1">
      <alignment horizontal="right" wrapText="1"/>
    </xf>
    <xf numFmtId="166" fontId="2" fillId="3" borderId="0" xfId="1" applyNumberFormat="1" applyFont="1" applyFill="1" applyBorder="1" applyAlignment="1">
      <alignment horizontal="center"/>
    </xf>
    <xf numFmtId="166" fontId="2" fillId="3" borderId="0" xfId="1" applyNumberFormat="1" applyFont="1" applyFill="1" applyBorder="1" applyAlignment="1">
      <alignment horizontal="right"/>
    </xf>
    <xf numFmtId="167" fontId="0" fillId="0" borderId="0" xfId="0" applyNumberFormat="1" applyFont="1" applyFill="1"/>
    <xf numFmtId="167" fontId="0" fillId="3" borderId="0" xfId="1" applyNumberFormat="1" applyFont="1" applyFill="1" applyAlignment="1">
      <alignment horizontal="right"/>
    </xf>
    <xf numFmtId="164" fontId="2" fillId="0" borderId="2" xfId="1" applyFont="1" applyFill="1" applyBorder="1" applyAlignment="1">
      <alignment horizontal="right"/>
    </xf>
    <xf numFmtId="164" fontId="0" fillId="3" borderId="0" xfId="0" applyNumberFormat="1" applyFill="1"/>
    <xf numFmtId="0" fontId="0" fillId="0" borderId="0" xfId="0" applyAlignment="1">
      <alignment horizontal="justify" vertical="center"/>
    </xf>
    <xf numFmtId="0" fontId="2" fillId="3" borderId="0" xfId="0" applyFont="1" applyFill="1" applyBorder="1" applyAlignment="1">
      <alignment vertical="center"/>
    </xf>
    <xf numFmtId="166" fontId="0" fillId="3" borderId="0" xfId="1" applyNumberFormat="1" applyFont="1" applyFill="1" applyBorder="1" applyAlignment="1">
      <alignment wrapText="1"/>
    </xf>
    <xf numFmtId="164" fontId="0" fillId="3" borderId="0" xfId="1" applyFont="1" applyFill="1" applyBorder="1"/>
    <xf numFmtId="0" fontId="0" fillId="3" borderId="0" xfId="0" applyFill="1" applyBorder="1" applyAlignment="1">
      <alignment horizontal="left"/>
    </xf>
    <xf numFmtId="0" fontId="48" fillId="3" borderId="0" xfId="0" applyFont="1" applyFill="1"/>
    <xf numFmtId="0" fontId="45" fillId="3" borderId="0" xfId="0" applyFont="1" applyFill="1" applyBorder="1"/>
    <xf numFmtId="164" fontId="45" fillId="3" borderId="0" xfId="1" applyFont="1" applyFill="1" applyBorder="1"/>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0" fillId="0" borderId="0" xfId="0" applyFont="1" applyBorder="1"/>
    <xf numFmtId="0" fontId="2" fillId="3" borderId="1" xfId="0" applyFont="1" applyFill="1" applyBorder="1"/>
    <xf numFmtId="0" fontId="45" fillId="3" borderId="1" xfId="0" applyFont="1" applyFill="1" applyBorder="1"/>
    <xf numFmtId="0" fontId="45" fillId="3" borderId="3" xfId="0" applyFont="1" applyFill="1" applyBorder="1"/>
    <xf numFmtId="164" fontId="45" fillId="3" borderId="1" xfId="1" applyFont="1" applyFill="1" applyBorder="1"/>
    <xf numFmtId="0" fontId="45" fillId="3" borderId="2" xfId="0" applyFont="1" applyFill="1" applyBorder="1"/>
    <xf numFmtId="0" fontId="0" fillId="3" borderId="1" xfId="0" applyFont="1" applyFill="1" applyBorder="1" applyAlignment="1">
      <alignment horizontal="center"/>
    </xf>
    <xf numFmtId="165" fontId="0" fillId="3" borderId="2" xfId="1" applyNumberFormat="1" applyFont="1" applyFill="1" applyBorder="1" applyAlignment="1">
      <alignment vertical="center"/>
    </xf>
    <xf numFmtId="0" fontId="0" fillId="3" borderId="1" xfId="0" applyFill="1" applyBorder="1" applyAlignment="1">
      <alignment horizontal="right"/>
    </xf>
    <xf numFmtId="9" fontId="0" fillId="3" borderId="0" xfId="0" applyNumberFormat="1" applyFont="1" applyFill="1" applyBorder="1" applyAlignment="1">
      <alignment horizontal="right"/>
    </xf>
    <xf numFmtId="165" fontId="0" fillId="3" borderId="1" xfId="1" applyNumberFormat="1" applyFont="1" applyFill="1" applyBorder="1" applyAlignment="1">
      <alignment horizontal="center" vertical="center"/>
    </xf>
    <xf numFmtId="0" fontId="9" fillId="0" borderId="0" xfId="0" applyFont="1" applyFill="1" applyBorder="1" applyAlignment="1">
      <alignment vertical="center" wrapText="1"/>
    </xf>
    <xf numFmtId="167" fontId="9" fillId="3" borderId="3" xfId="0" applyNumberFormat="1" applyFont="1" applyFill="1" applyBorder="1" applyAlignment="1">
      <alignment vertical="center" wrapText="1"/>
    </xf>
    <xf numFmtId="169" fontId="23" fillId="4" borderId="0" xfId="6" applyNumberFormat="1" applyFont="1" applyFill="1" applyBorder="1" applyAlignment="1">
      <alignment horizontal="center"/>
    </xf>
    <xf numFmtId="0" fontId="14" fillId="3" borderId="0" xfId="0" applyFont="1" applyFill="1" applyBorder="1" applyAlignment="1">
      <alignment horizontal="justify" vertical="center"/>
    </xf>
    <xf numFmtId="0" fontId="14" fillId="3" borderId="0" xfId="0" applyFont="1" applyFill="1" applyBorder="1" applyAlignment="1">
      <alignment horizontal="left" vertical="center"/>
    </xf>
    <xf numFmtId="169" fontId="66" fillId="4" borderId="0" xfId="6" applyNumberFormat="1" applyFont="1" applyFill="1" applyBorder="1" applyAlignment="1">
      <alignment horizontal="center"/>
    </xf>
    <xf numFmtId="0" fontId="67" fillId="3" borderId="0" xfId="0" applyFont="1" applyFill="1" applyAlignment="1">
      <alignment horizontal="center" vertical="center"/>
    </xf>
    <xf numFmtId="169" fontId="33" fillId="3" borderId="0" xfId="0" quotePrefix="1" applyNumberFormat="1" applyFont="1" applyFill="1" applyAlignment="1">
      <alignment horizontal="left"/>
    </xf>
    <xf numFmtId="166" fontId="45" fillId="3" borderId="1" xfId="0" applyNumberFormat="1" applyFont="1" applyFill="1" applyBorder="1" applyAlignment="1">
      <alignment wrapText="1"/>
    </xf>
    <xf numFmtId="1" fontId="9" fillId="3" borderId="0" xfId="0" applyNumberFormat="1" applyFont="1" applyFill="1" applyBorder="1" applyAlignment="1">
      <alignment vertical="center"/>
    </xf>
    <xf numFmtId="166" fontId="0" fillId="3" borderId="1" xfId="1" applyNumberFormat="1" applyFont="1" applyFill="1" applyBorder="1" applyAlignment="1">
      <alignment horizontal="right"/>
    </xf>
    <xf numFmtId="167" fontId="0" fillId="3" borderId="0" xfId="0" applyNumberFormat="1" applyFill="1" applyBorder="1"/>
    <xf numFmtId="167" fontId="0" fillId="3" borderId="0" xfId="1" applyNumberFormat="1" applyFont="1" applyFill="1" applyBorder="1" applyAlignment="1">
      <alignment vertical="center"/>
    </xf>
    <xf numFmtId="167" fontId="0" fillId="3" borderId="0" xfId="1" applyNumberFormat="1" applyFont="1" applyFill="1" applyBorder="1"/>
    <xf numFmtId="167" fontId="0" fillId="3" borderId="1" xfId="1" applyNumberFormat="1" applyFont="1" applyFill="1" applyBorder="1"/>
    <xf numFmtId="167" fontId="0" fillId="3" borderId="1" xfId="0" applyNumberFormat="1" applyFill="1" applyBorder="1"/>
    <xf numFmtId="0" fontId="68" fillId="0" borderId="0" xfId="0" applyFont="1" applyBorder="1" applyAlignment="1">
      <alignment horizontal="left" vertical="center"/>
    </xf>
    <xf numFmtId="0" fontId="0" fillId="0" borderId="0" xfId="0" applyFont="1"/>
    <xf numFmtId="0" fontId="69" fillId="0" borderId="0" xfId="0" applyFont="1" applyAlignment="1">
      <alignment horizontal="center" vertical="center"/>
    </xf>
    <xf numFmtId="0" fontId="70" fillId="0" borderId="0" xfId="0" applyFont="1" applyAlignment="1">
      <alignment vertical="center" wrapText="1"/>
    </xf>
    <xf numFmtId="0" fontId="71" fillId="0" borderId="0" xfId="0" applyFont="1" applyAlignment="1">
      <alignment horizontal="left" vertical="center" wrapText="1"/>
    </xf>
    <xf numFmtId="0" fontId="72" fillId="0" borderId="0" xfId="0" applyFont="1" applyFill="1" applyAlignment="1">
      <alignment wrapText="1"/>
    </xf>
    <xf numFmtId="0" fontId="70" fillId="0" borderId="0" xfId="0" applyFont="1" applyAlignment="1">
      <alignment horizontal="left" vertical="center" wrapText="1"/>
    </xf>
    <xf numFmtId="0" fontId="74" fillId="0" borderId="0" xfId="0" applyFont="1" applyAlignment="1">
      <alignment vertical="center" wrapText="1"/>
    </xf>
    <xf numFmtId="0" fontId="75" fillId="0" borderId="0" xfId="0" applyFont="1" applyAlignment="1">
      <alignment horizontal="left" vertical="center" wrapText="1"/>
    </xf>
    <xf numFmtId="0" fontId="75" fillId="0" borderId="0" xfId="0" applyFont="1" applyAlignment="1">
      <alignment wrapText="1"/>
    </xf>
    <xf numFmtId="0" fontId="72" fillId="0" borderId="0" xfId="0" applyFont="1" applyAlignment="1">
      <alignment vertical="center" wrapText="1"/>
    </xf>
    <xf numFmtId="0" fontId="76" fillId="0" borderId="0" xfId="0" applyFont="1" applyAlignment="1">
      <alignment vertical="center" wrapText="1"/>
    </xf>
    <xf numFmtId="0" fontId="72" fillId="0" borderId="0" xfId="0" applyFont="1" applyAlignment="1">
      <alignment wrapText="1"/>
    </xf>
    <xf numFmtId="0" fontId="75" fillId="0" borderId="0" xfId="0" applyFont="1" applyAlignment="1">
      <alignment vertical="center" wrapText="1"/>
    </xf>
    <xf numFmtId="0" fontId="75" fillId="0" borderId="0" xfId="0" applyFont="1" applyFill="1" applyAlignment="1">
      <alignment wrapText="1"/>
    </xf>
    <xf numFmtId="0" fontId="78" fillId="0" borderId="13" xfId="0" applyFont="1" applyBorder="1"/>
    <xf numFmtId="0" fontId="78" fillId="0" borderId="14" xfId="0" applyFont="1" applyBorder="1"/>
    <xf numFmtId="0" fontId="78" fillId="0" borderId="15" xfId="0" applyFont="1" applyBorder="1"/>
    <xf numFmtId="0" fontId="78" fillId="0" borderId="16" xfId="0" applyFont="1" applyBorder="1"/>
    <xf numFmtId="0" fontId="78" fillId="0" borderId="0" xfId="0" applyFont="1" applyBorder="1"/>
    <xf numFmtId="0" fontId="78" fillId="0" borderId="17" xfId="0" applyFont="1" applyBorder="1"/>
    <xf numFmtId="0" fontId="79" fillId="0" borderId="0" xfId="0" applyFont="1" applyBorder="1" applyAlignment="1">
      <alignment horizontal="center"/>
    </xf>
    <xf numFmtId="0" fontId="68" fillId="0" borderId="0" xfId="0" applyFont="1" applyBorder="1" applyAlignment="1">
      <alignment horizontal="center" vertical="center"/>
    </xf>
    <xf numFmtId="0" fontId="78" fillId="0" borderId="0" xfId="0" applyFont="1"/>
    <xf numFmtId="0" fontId="81" fillId="0" borderId="0" xfId="0" applyFont="1" applyAlignment="1">
      <alignment horizontal="center" vertical="center"/>
    </xf>
    <xf numFmtId="0" fontId="82" fillId="0" borderId="0" xfId="0" applyFont="1" applyBorder="1" applyAlignment="1">
      <alignment horizontal="center" vertical="center"/>
    </xf>
    <xf numFmtId="0" fontId="83" fillId="0" borderId="0" xfId="0" applyFont="1" applyBorder="1" applyAlignment="1">
      <alignment horizontal="center"/>
    </xf>
    <xf numFmtId="0" fontId="84" fillId="0" borderId="0" xfId="0" applyFont="1" applyBorder="1"/>
    <xf numFmtId="0" fontId="0" fillId="0" borderId="0" xfId="0" applyFont="1" applyAlignment="1"/>
    <xf numFmtId="0" fontId="63" fillId="0" borderId="0" xfId="48" applyFont="1" applyAlignment="1"/>
    <xf numFmtId="0" fontId="78" fillId="0" borderId="18" xfId="0" applyFont="1" applyBorder="1"/>
    <xf numFmtId="0" fontId="78" fillId="0" borderId="19" xfId="0" applyFont="1" applyBorder="1"/>
    <xf numFmtId="0" fontId="78" fillId="0" borderId="20" xfId="0" applyFont="1" applyBorder="1"/>
    <xf numFmtId="0" fontId="68"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80" fillId="0" borderId="0" xfId="0" applyFont="1" applyFill="1" applyBorder="1" applyAlignment="1">
      <alignment horizontal="center" vertical="center"/>
    </xf>
    <xf numFmtId="0" fontId="0" fillId="0" borderId="21"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86" fillId="0" borderId="0" xfId="0" applyFont="1" applyFill="1" applyBorder="1" applyAlignment="1">
      <alignment vertical="center" wrapText="1"/>
    </xf>
    <xf numFmtId="0" fontId="86" fillId="40" borderId="0" xfId="0" applyFont="1" applyFill="1" applyBorder="1" applyAlignment="1">
      <alignment horizontal="center" vertical="center" wrapText="1"/>
    </xf>
    <xf numFmtId="0" fontId="45" fillId="0" borderId="22" xfId="0" applyFont="1" applyFill="1" applyBorder="1" applyAlignment="1">
      <alignment horizontal="center" vertical="center" wrapText="1"/>
    </xf>
    <xf numFmtId="0" fontId="86" fillId="0" borderId="0" xfId="0" applyFont="1" applyFill="1" applyBorder="1" applyAlignment="1">
      <alignment horizontal="center" vertical="center" wrapText="1"/>
    </xf>
    <xf numFmtId="0" fontId="86" fillId="39" borderId="23" xfId="0" applyFont="1" applyFill="1" applyBorder="1" applyAlignment="1">
      <alignment horizontal="center" vertical="center" wrapText="1"/>
    </xf>
    <xf numFmtId="0" fontId="87" fillId="0" borderId="0" xfId="0" applyFont="1" applyFill="1" applyBorder="1" applyAlignment="1">
      <alignment horizontal="center" vertical="center" wrapText="1"/>
    </xf>
    <xf numFmtId="0" fontId="85" fillId="0" borderId="24" xfId="48" quotePrefix="1" applyFill="1" applyBorder="1" applyAlignment="1">
      <alignment horizontal="center" vertical="center" wrapText="1"/>
    </xf>
    <xf numFmtId="0" fontId="85" fillId="0" borderId="24" xfId="48" applyFill="1" applyBorder="1" applyAlignment="1">
      <alignment horizontal="center" vertical="center" wrapText="1"/>
    </xf>
    <xf numFmtId="0" fontId="85" fillId="0" borderId="25" xfId="48" quotePrefix="1" applyFill="1" applyBorder="1" applyAlignment="1">
      <alignment horizontal="center" vertical="center" wrapText="1"/>
    </xf>
    <xf numFmtId="0" fontId="85" fillId="0" borderId="0" xfId="48" quotePrefix="1" applyFill="1" applyBorder="1" applyAlignment="1">
      <alignment horizontal="center" vertical="center" wrapText="1"/>
    </xf>
    <xf numFmtId="0" fontId="86" fillId="39" borderId="0" xfId="0" applyFont="1" applyFill="1" applyBorder="1" applyAlignment="1">
      <alignment horizontal="center" vertical="center" wrapText="1"/>
    </xf>
    <xf numFmtId="0" fontId="87" fillId="39" borderId="0" xfId="0" applyFont="1" applyFill="1" applyBorder="1" applyAlignment="1">
      <alignment horizontal="center" vertical="center" wrapText="1"/>
    </xf>
    <xf numFmtId="0" fontId="0" fillId="39" borderId="0"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5" fillId="0" borderId="0" xfId="0" applyFont="1" applyFill="1" applyBorder="1" applyAlignment="1" applyProtection="1">
      <alignment horizontal="center" vertical="center" wrapText="1"/>
    </xf>
    <xf numFmtId="0" fontId="85" fillId="0" borderId="0" xfId="48" applyFill="1" applyBorder="1" applyAlignment="1" applyProtection="1">
      <alignment horizontal="center" vertical="center" wrapText="1"/>
    </xf>
    <xf numFmtId="14" fontId="45" fillId="0" borderId="0" xfId="0" applyNumberFormat="1" applyFont="1" applyAlignment="1">
      <alignment horizontal="center" vertical="center" wrapText="1"/>
    </xf>
    <xf numFmtId="0" fontId="46" fillId="0" borderId="0" xfId="0" applyFont="1" applyFill="1" applyBorder="1" applyAlignment="1">
      <alignment horizontal="center" vertical="center" wrapText="1"/>
    </xf>
    <xf numFmtId="0" fontId="88" fillId="0" borderId="0" xfId="48" quotePrefix="1" applyFont="1" applyFill="1" applyBorder="1" applyAlignment="1">
      <alignment horizontal="center" vertical="center" wrapText="1"/>
    </xf>
    <xf numFmtId="0" fontId="45" fillId="0" borderId="0" xfId="0" quotePrefix="1" applyFont="1" applyFill="1" applyBorder="1" applyAlignment="1">
      <alignment horizontal="center" vertical="center" wrapText="1"/>
    </xf>
    <xf numFmtId="0" fontId="89" fillId="0" borderId="0" xfId="0" applyFont="1" applyFill="1" applyBorder="1" applyAlignment="1">
      <alignment horizontal="center" vertical="center" wrapText="1"/>
    </xf>
    <xf numFmtId="0" fontId="48" fillId="0" borderId="0" xfId="0" quotePrefix="1" applyFont="1" applyFill="1" applyBorder="1" applyAlignment="1">
      <alignment horizontal="center" vertical="center" wrapText="1"/>
    </xf>
    <xf numFmtId="0" fontId="48" fillId="41" borderId="0" xfId="0" applyFont="1" applyFill="1" applyBorder="1" applyAlignment="1">
      <alignment horizontal="center" vertical="center" wrapText="1"/>
    </xf>
    <xf numFmtId="0" fontId="47" fillId="41" borderId="0" xfId="0" quotePrefix="1" applyFont="1" applyFill="1" applyBorder="1" applyAlignment="1">
      <alignment horizontal="center" vertical="center" wrapText="1"/>
    </xf>
    <xf numFmtId="0" fontId="87" fillId="41" borderId="0" xfId="0" applyFont="1" applyFill="1" applyBorder="1" applyAlignment="1">
      <alignment horizontal="center" vertical="center" wrapText="1"/>
    </xf>
    <xf numFmtId="0" fontId="2" fillId="41" borderId="0" xfId="0" applyFont="1" applyFill="1" applyBorder="1" applyAlignment="1">
      <alignment horizontal="center" vertical="center" wrapText="1"/>
    </xf>
    <xf numFmtId="170" fontId="45" fillId="0" borderId="0" xfId="0" applyNumberFormat="1" applyFont="1" applyFill="1" applyBorder="1" applyAlignment="1">
      <alignment horizontal="center" vertical="center" wrapText="1"/>
    </xf>
    <xf numFmtId="0" fontId="46" fillId="0" borderId="0" xfId="0" quotePrefix="1" applyFont="1" applyFill="1" applyBorder="1" applyAlignment="1">
      <alignment horizontal="center" vertical="center" wrapText="1"/>
    </xf>
    <xf numFmtId="0" fontId="45" fillId="0" borderId="0" xfId="0" applyFont="1" applyAlignment="1">
      <alignment horizontal="center" vertical="center" wrapText="1"/>
    </xf>
    <xf numFmtId="0" fontId="48" fillId="41" borderId="0" xfId="0" quotePrefix="1" applyFont="1" applyFill="1" applyBorder="1" applyAlignment="1">
      <alignment horizontal="center" vertical="center" wrapText="1"/>
    </xf>
    <xf numFmtId="168" fontId="45" fillId="0" borderId="0" xfId="2" applyNumberFormat="1" applyFont="1" applyFill="1" applyBorder="1" applyAlignment="1">
      <alignment horizontal="center" vertical="center" wrapText="1"/>
    </xf>
    <xf numFmtId="9" fontId="45" fillId="0" borderId="0" xfId="2" applyFont="1" applyFill="1" applyBorder="1" applyAlignment="1">
      <alignment horizontal="center" vertical="center" wrapText="1"/>
    </xf>
    <xf numFmtId="3" fontId="45" fillId="0" borderId="0" xfId="0" quotePrefix="1" applyNumberFormat="1" applyFont="1" applyFill="1" applyBorder="1" applyAlignment="1">
      <alignment horizontal="center" vertical="center" wrapText="1"/>
    </xf>
    <xf numFmtId="168" fontId="45" fillId="0" borderId="0" xfId="0" quotePrefix="1" applyNumberFormat="1" applyFont="1" applyFill="1" applyBorder="1" applyAlignment="1">
      <alignment horizontal="center" vertical="center" wrapText="1"/>
    </xf>
    <xf numFmtId="10" fontId="45" fillId="0" borderId="0" xfId="0" quotePrefix="1" applyNumberFormat="1" applyFont="1" applyFill="1" applyBorder="1" applyAlignment="1">
      <alignment horizontal="center" vertical="center" wrapText="1"/>
    </xf>
    <xf numFmtId="168" fontId="45" fillId="0" borderId="0" xfId="0" quotePrefix="1" applyNumberFormat="1" applyFont="1" applyFill="1" applyBorder="1" applyAlignment="1" applyProtection="1">
      <alignment horizontal="center" vertical="center" wrapText="1"/>
    </xf>
    <xf numFmtId="0" fontId="45" fillId="0" borderId="0" xfId="0" quotePrefix="1" applyFont="1" applyFill="1" applyBorder="1" applyAlignment="1">
      <alignment horizontal="right" vertical="center" wrapText="1"/>
    </xf>
    <xf numFmtId="170" fontId="45" fillId="0" borderId="0" xfId="0" quotePrefix="1" applyNumberFormat="1" applyFont="1" applyFill="1" applyBorder="1" applyAlignment="1">
      <alignment horizontal="center" vertical="center" wrapText="1"/>
    </xf>
    <xf numFmtId="168" fontId="45" fillId="0" borderId="0" xfId="2" quotePrefix="1" applyNumberFormat="1" applyFont="1" applyFill="1" applyBorder="1" applyAlignment="1">
      <alignment horizontal="center" vertical="center" wrapText="1"/>
    </xf>
    <xf numFmtId="0" fontId="46" fillId="0" borderId="0" xfId="0" applyFont="1" applyFill="1" applyBorder="1" applyAlignment="1">
      <alignment horizontal="right" vertical="center" wrapText="1"/>
    </xf>
    <xf numFmtId="170" fontId="89" fillId="0" borderId="0" xfId="0" applyNumberFormat="1" applyFont="1" applyFill="1" applyBorder="1" applyAlignment="1">
      <alignment horizontal="center" vertical="center" wrapText="1"/>
    </xf>
    <xf numFmtId="9" fontId="45" fillId="0" borderId="0" xfId="2" quotePrefix="1" applyFont="1" applyFill="1" applyBorder="1" applyAlignment="1">
      <alignment horizontal="center" vertical="center" wrapText="1"/>
    </xf>
    <xf numFmtId="0" fontId="90" fillId="41" borderId="0" xfId="0" applyFont="1" applyFill="1" applyBorder="1" applyAlignment="1">
      <alignment horizontal="center" vertical="center" wrapText="1"/>
    </xf>
    <xf numFmtId="167" fontId="45" fillId="0" borderId="0" xfId="0" applyNumberFormat="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3" fillId="0" borderId="0" xfId="0" quotePrefix="1" applyFont="1" applyFill="1" applyBorder="1" applyAlignment="1">
      <alignment horizontal="right" vertical="center" wrapText="1"/>
    </xf>
    <xf numFmtId="168" fontId="2" fillId="0" borderId="0" xfId="0" quotePrefix="1"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167" fontId="48" fillId="0" borderId="0" xfId="0" applyNumberFormat="1" applyFont="1" applyFill="1" applyBorder="1" applyAlignment="1">
      <alignment horizontal="center" vertical="center" wrapText="1"/>
    </xf>
    <xf numFmtId="0" fontId="2" fillId="41" borderId="0" xfId="0" applyFont="1" applyFill="1" applyBorder="1" applyAlignment="1" applyProtection="1">
      <alignment horizontal="center" vertical="center" wrapText="1"/>
    </xf>
    <xf numFmtId="0" fontId="22" fillId="0" borderId="0" xfId="0" applyFont="1" applyFill="1" applyBorder="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170" fontId="0" fillId="0" borderId="0" xfId="0" applyNumberFormat="1" applyFont="1" applyFill="1" applyBorder="1" applyAlignment="1">
      <alignment horizontal="center" vertical="center" wrapText="1"/>
    </xf>
    <xf numFmtId="168" fontId="0" fillId="0" borderId="0" xfId="2" quotePrefix="1" applyNumberFormat="1" applyFont="1" applyFill="1" applyBorder="1" applyAlignment="1">
      <alignment horizontal="center" vertical="center" wrapText="1"/>
    </xf>
    <xf numFmtId="0" fontId="46" fillId="0" borderId="0" xfId="0" quotePrefix="1" applyFont="1" applyFill="1" applyBorder="1" applyAlignment="1">
      <alignment horizontal="right" vertical="center" wrapText="1"/>
    </xf>
    <xf numFmtId="170" fontId="46" fillId="0" borderId="0" xfId="0" quotePrefix="1" applyNumberFormat="1" applyFont="1" applyFill="1" applyBorder="1" applyAlignment="1">
      <alignment horizontal="right" vertical="center" wrapText="1"/>
    </xf>
    <xf numFmtId="0" fontId="46" fillId="0" borderId="0" xfId="0" quotePrefix="1" applyFont="1" applyFill="1" applyAlignment="1" applyProtection="1">
      <alignment horizontal="right" vertical="center" wrapText="1"/>
    </xf>
    <xf numFmtId="0" fontId="0" fillId="0" borderId="0" xfId="0" applyFill="1" applyAlignment="1">
      <alignment horizontal="center"/>
    </xf>
    <xf numFmtId="0" fontId="91" fillId="0" borderId="0" xfId="0" applyFont="1" applyFill="1" applyBorder="1" applyAlignment="1">
      <alignment horizontal="left" vertical="center"/>
    </xf>
    <xf numFmtId="0" fontId="91" fillId="0" borderId="0" xfId="0" applyFont="1" applyFill="1" applyBorder="1" applyAlignment="1">
      <alignment horizontal="center" vertical="center" wrapText="1"/>
    </xf>
    <xf numFmtId="0" fontId="92" fillId="0" borderId="0" xfId="0" applyFont="1" applyFill="1" applyBorder="1" applyAlignment="1">
      <alignment horizontal="center" vertical="center" wrapText="1"/>
    </xf>
    <xf numFmtId="0" fontId="85" fillId="0" borderId="0" xfId="48" applyFill="1" applyBorder="1" applyAlignment="1">
      <alignment horizontal="center" vertical="center" wrapText="1"/>
    </xf>
    <xf numFmtId="0" fontId="93" fillId="0" borderId="0" xfId="0" applyFont="1" applyFill="1" applyBorder="1" applyAlignment="1">
      <alignment horizontal="center" vertical="center" wrapText="1"/>
    </xf>
    <xf numFmtId="0" fontId="85" fillId="0" borderId="0" xfId="48" applyAlignment="1">
      <alignment horizontal="center"/>
    </xf>
    <xf numFmtId="0" fontId="68" fillId="0" borderId="0" xfId="0" applyFont="1" applyFill="1" applyBorder="1" applyAlignment="1" applyProtection="1">
      <alignment horizontal="left" vertical="center"/>
    </xf>
    <xf numFmtId="0" fontId="0" fillId="0" borderId="0" xfId="0" applyFont="1" applyFill="1" applyBorder="1" applyAlignment="1" applyProtection="1">
      <alignment horizontal="center" vertical="center" wrapText="1"/>
    </xf>
    <xf numFmtId="0" fontId="80" fillId="0" borderId="0" xfId="0" applyFont="1" applyFill="1" applyBorder="1" applyAlignment="1" applyProtection="1">
      <alignment horizontal="center" vertical="center"/>
    </xf>
    <xf numFmtId="0" fontId="89" fillId="0" borderId="0" xfId="0" applyFont="1" applyFill="1" applyBorder="1" applyAlignment="1" applyProtection="1">
      <alignment horizontal="center" vertical="center" wrapText="1"/>
    </xf>
    <xf numFmtId="0" fontId="86" fillId="0" borderId="0" xfId="0" applyFont="1" applyFill="1" applyBorder="1" applyAlignment="1" applyProtection="1">
      <alignment vertical="center" wrapText="1"/>
    </xf>
    <xf numFmtId="0" fontId="86" fillId="40" borderId="0" xfId="0" applyFont="1" applyFill="1" applyBorder="1" applyAlignment="1" applyProtection="1">
      <alignment horizontal="center" vertical="center" wrapText="1"/>
    </xf>
    <xf numFmtId="0" fontId="45" fillId="0" borderId="22" xfId="0" applyFont="1" applyFill="1" applyBorder="1" applyAlignment="1" applyProtection="1">
      <alignment horizontal="center" vertical="center" wrapText="1"/>
    </xf>
    <xf numFmtId="0" fontId="86" fillId="0" borderId="0" xfId="0" applyFont="1" applyFill="1" applyBorder="1" applyAlignment="1" applyProtection="1">
      <alignment horizontal="center" vertical="center" wrapText="1"/>
    </xf>
    <xf numFmtId="0" fontId="86" fillId="39" borderId="23" xfId="0" applyFont="1" applyFill="1" applyBorder="1" applyAlignment="1" applyProtection="1">
      <alignment horizontal="center" vertical="center" wrapText="1"/>
    </xf>
    <xf numFmtId="0" fontId="87" fillId="0" borderId="0" xfId="0" applyFont="1" applyFill="1" applyBorder="1" applyAlignment="1" applyProtection="1">
      <alignment horizontal="center" vertical="center" wrapText="1"/>
    </xf>
    <xf numFmtId="0" fontId="85" fillId="0" borderId="24" xfId="48" applyFill="1" applyBorder="1" applyAlignment="1" applyProtection="1">
      <alignment horizontal="center" vertical="center" wrapText="1"/>
    </xf>
    <xf numFmtId="0" fontId="85" fillId="0" borderId="24" xfId="48" quotePrefix="1" applyFill="1" applyBorder="1" applyAlignment="1" applyProtection="1">
      <alignment horizontal="center" vertical="center" wrapText="1"/>
    </xf>
    <xf numFmtId="0" fontId="85" fillId="0" borderId="25" xfId="48" quotePrefix="1" applyFill="1" applyBorder="1" applyAlignment="1" applyProtection="1">
      <alignment horizontal="center" vertical="center" wrapText="1"/>
    </xf>
    <xf numFmtId="0" fontId="85" fillId="0" borderId="0" xfId="48" quotePrefix="1" applyFill="1" applyBorder="1" applyAlignment="1" applyProtection="1">
      <alignment horizontal="center" vertical="center" wrapText="1"/>
    </xf>
    <xf numFmtId="0" fontId="86" fillId="39" borderId="0" xfId="0" applyFont="1" applyFill="1" applyBorder="1" applyAlignment="1" applyProtection="1">
      <alignment horizontal="center" vertical="center" wrapText="1"/>
    </xf>
    <xf numFmtId="0" fontId="87" fillId="39" borderId="0" xfId="0" applyFont="1" applyFill="1" applyBorder="1" applyAlignment="1" applyProtection="1">
      <alignment horizontal="center" vertical="center" wrapText="1"/>
    </xf>
    <xf numFmtId="0" fontId="0" fillId="39" borderId="0" xfId="0" applyFont="1" applyFill="1" applyBorder="1" applyAlignment="1" applyProtection="1">
      <alignment horizontal="center" vertical="center" wrapText="1"/>
    </xf>
    <xf numFmtId="0" fontId="48" fillId="41" borderId="0" xfId="0" applyFont="1" applyFill="1" applyBorder="1" applyAlignment="1" applyProtection="1">
      <alignment horizontal="center" vertical="center" wrapText="1"/>
    </xf>
    <xf numFmtId="0" fontId="47" fillId="41" borderId="0" xfId="0" quotePrefix="1" applyFont="1" applyFill="1" applyBorder="1" applyAlignment="1" applyProtection="1">
      <alignment horizontal="center" vertical="center" wrapText="1"/>
    </xf>
    <xf numFmtId="170" fontId="45" fillId="0" borderId="0" xfId="0" applyNumberFormat="1" applyFont="1" applyFill="1" applyBorder="1" applyAlignment="1" applyProtection="1">
      <alignment horizontal="center" vertical="center" wrapText="1"/>
    </xf>
    <xf numFmtId="0" fontId="45" fillId="0" borderId="0" xfId="0" applyFont="1" applyFill="1" applyBorder="1" applyAlignment="1" applyProtection="1">
      <alignment horizontal="right" vertical="center" wrapText="1"/>
    </xf>
    <xf numFmtId="168" fontId="45" fillId="0" borderId="0" xfId="2" applyNumberFormat="1" applyFont="1" applyFill="1" applyBorder="1" applyAlignment="1" applyProtection="1">
      <alignment horizontal="center" vertical="center" wrapText="1"/>
    </xf>
    <xf numFmtId="0" fontId="46" fillId="0" borderId="0" xfId="0" applyFont="1" applyFill="1" applyBorder="1" applyAlignment="1" applyProtection="1">
      <alignment horizontal="right" vertical="center" wrapText="1"/>
    </xf>
    <xf numFmtId="0" fontId="94" fillId="0" borderId="0" xfId="0" applyFont="1" applyAlignment="1">
      <alignment horizontal="center" vertical="center" wrapText="1"/>
    </xf>
    <xf numFmtId="170" fontId="89" fillId="0" borderId="0" xfId="0" applyNumberFormat="1" applyFont="1" applyFill="1" applyBorder="1" applyAlignment="1" applyProtection="1">
      <alignment horizontal="center" vertical="center" wrapText="1"/>
    </xf>
    <xf numFmtId="0" fontId="87" fillId="41" borderId="0" xfId="0" applyFont="1" applyFill="1" applyBorder="1" applyAlignment="1" applyProtection="1">
      <alignment horizontal="center" vertical="center" wrapText="1"/>
    </xf>
    <xf numFmtId="0" fontId="46" fillId="0" borderId="0" xfId="0" applyFont="1" applyFill="1" applyBorder="1" applyAlignment="1" applyProtection="1">
      <alignment horizontal="center" vertical="center" wrapText="1"/>
    </xf>
    <xf numFmtId="168" fontId="45" fillId="0" borderId="0" xfId="0" applyNumberFormat="1" applyFont="1" applyFill="1" applyBorder="1" applyAlignment="1" applyProtection="1">
      <alignment horizontal="center" vertical="center" wrapText="1"/>
    </xf>
    <xf numFmtId="0" fontId="64" fillId="0" borderId="0" xfId="0" applyFont="1" applyFill="1" applyBorder="1" applyAlignment="1" applyProtection="1">
      <alignment horizontal="center" vertical="center" wrapText="1"/>
    </xf>
    <xf numFmtId="168" fontId="64" fillId="0" borderId="0" xfId="2" applyNumberFormat="1" applyFont="1" applyFill="1" applyBorder="1" applyAlignment="1" applyProtection="1">
      <alignment horizontal="center" vertical="center" wrapText="1"/>
    </xf>
    <xf numFmtId="0" fontId="45" fillId="0" borderId="0" xfId="0" quotePrefix="1" applyFont="1" applyFill="1" applyBorder="1" applyAlignment="1" applyProtection="1">
      <alignment horizontal="center" vertical="center" wrapText="1"/>
    </xf>
    <xf numFmtId="0" fontId="46" fillId="0" borderId="0" xfId="0" applyFont="1" applyAlignment="1">
      <alignment horizontal="right" vertical="center" wrapText="1"/>
    </xf>
    <xf numFmtId="0" fontId="47" fillId="41" borderId="0" xfId="0" applyFont="1" applyFill="1" applyBorder="1" applyAlignment="1" applyProtection="1">
      <alignment horizontal="center" vertical="center" wrapText="1"/>
    </xf>
    <xf numFmtId="0" fontId="45" fillId="0" borderId="0" xfId="0" quotePrefix="1" applyFont="1" applyFill="1" applyAlignment="1">
      <alignment horizontal="center" vertical="center" wrapText="1"/>
    </xf>
    <xf numFmtId="168" fontId="0" fillId="0" borderId="0" xfId="2" applyNumberFormat="1" applyFont="1" applyFill="1" applyBorder="1" applyAlignment="1" applyProtection="1">
      <alignment horizontal="center" vertical="center" wrapText="1"/>
    </xf>
    <xf numFmtId="0" fontId="46" fillId="0" borderId="0" xfId="0" applyFont="1" applyAlignment="1">
      <alignment horizontal="center" vertical="center" wrapText="1"/>
    </xf>
    <xf numFmtId="0" fontId="0" fillId="0" borderId="0" xfId="0" quotePrefix="1" applyFont="1" applyFill="1" applyBorder="1" applyAlignment="1" applyProtection="1">
      <alignment horizontal="center" vertical="center" wrapText="1"/>
    </xf>
    <xf numFmtId="9" fontId="46" fillId="0" borderId="0" xfId="2" applyFont="1" applyFill="1" applyBorder="1" applyAlignment="1" applyProtection="1">
      <alignment horizontal="center" vertical="center" wrapText="1"/>
    </xf>
    <xf numFmtId="0" fontId="48" fillId="42" borderId="0" xfId="0" applyFont="1" applyFill="1" applyBorder="1" applyAlignment="1" applyProtection="1">
      <alignment horizontal="center" vertical="center" wrapText="1"/>
    </xf>
    <xf numFmtId="0" fontId="95" fillId="42" borderId="0" xfId="0" quotePrefix="1" applyFont="1" applyFill="1" applyBorder="1" applyAlignment="1" applyProtection="1">
      <alignment horizontal="center" vertical="center" wrapText="1"/>
    </xf>
    <xf numFmtId="0" fontId="2" fillId="42" borderId="0" xfId="0" applyFont="1" applyFill="1" applyBorder="1" applyAlignment="1" applyProtection="1">
      <alignment horizontal="center" vertical="center" wrapText="1"/>
    </xf>
    <xf numFmtId="0" fontId="48"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47" fillId="0" borderId="0" xfId="0" quotePrefix="1" applyFont="1" applyFill="1" applyBorder="1" applyAlignment="1" applyProtection="1">
      <alignment horizontal="center" vertical="center" wrapText="1"/>
    </xf>
    <xf numFmtId="0" fontId="45" fillId="0" borderId="0" xfId="0" quotePrefix="1" applyFont="1" applyAlignment="1">
      <alignment horizontal="center" vertical="center" wrapText="1"/>
    </xf>
    <xf numFmtId="3" fontId="45" fillId="0" borderId="0" xfId="0" applyNumberFormat="1" applyFont="1" applyFill="1" applyBorder="1" applyAlignment="1" applyProtection="1">
      <alignment horizontal="center" vertical="center" wrapText="1"/>
    </xf>
    <xf numFmtId="9" fontId="45" fillId="0" borderId="0" xfId="2" applyFont="1" applyFill="1" applyBorder="1" applyAlignment="1" applyProtection="1">
      <alignment horizontal="center" vertical="center" wrapText="1"/>
    </xf>
    <xf numFmtId="0" fontId="45" fillId="0" borderId="0" xfId="0" quotePrefix="1" applyFont="1" applyFill="1" applyBorder="1" applyAlignment="1" applyProtection="1">
      <alignment horizontal="right" vertical="center" wrapText="1"/>
    </xf>
    <xf numFmtId="170" fontId="45" fillId="0" borderId="0" xfId="0" quotePrefix="1" applyNumberFormat="1" applyFont="1" applyFill="1" applyBorder="1" applyAlignment="1" applyProtection="1">
      <alignment horizontal="center" vertical="center" wrapText="1"/>
    </xf>
    <xf numFmtId="3" fontId="45" fillId="0" borderId="0" xfId="0" quotePrefix="1" applyNumberFormat="1" applyFont="1" applyFill="1" applyBorder="1" applyAlignment="1" applyProtection="1">
      <alignment horizontal="center" vertical="center" wrapText="1"/>
    </xf>
    <xf numFmtId="168" fontId="45" fillId="0" borderId="0" xfId="2" quotePrefix="1" applyNumberFormat="1" applyFont="1" applyFill="1" applyBorder="1" applyAlignment="1" applyProtection="1">
      <alignment horizontal="center" vertical="center" wrapText="1"/>
    </xf>
    <xf numFmtId="10" fontId="45" fillId="0" borderId="0" xfId="0" quotePrefix="1" applyNumberFormat="1" applyFont="1" applyFill="1" applyBorder="1" applyAlignment="1" applyProtection="1">
      <alignment horizontal="center" vertical="center" wrapText="1"/>
    </xf>
    <xf numFmtId="168" fontId="89" fillId="0" borderId="0" xfId="2" applyNumberFormat="1" applyFont="1" applyFill="1" applyBorder="1" applyAlignment="1" applyProtection="1">
      <alignment horizontal="center" vertical="center" wrapText="1"/>
    </xf>
    <xf numFmtId="0" fontId="45" fillId="3" borderId="0" xfId="0" applyFont="1" applyFill="1" applyBorder="1" applyAlignment="1">
      <alignment horizontal="center" vertical="center" wrapText="1"/>
    </xf>
    <xf numFmtId="0" fontId="89" fillId="3" borderId="0" xfId="0" applyFont="1" applyFill="1" applyBorder="1" applyAlignment="1">
      <alignment horizontal="center" vertical="center" wrapText="1"/>
    </xf>
    <xf numFmtId="3" fontId="45" fillId="0" borderId="0" xfId="0" applyNumberFormat="1" applyFont="1" applyFill="1" applyBorder="1" applyAlignment="1">
      <alignment horizontal="center" vertical="center" wrapText="1"/>
    </xf>
    <xf numFmtId="0" fontId="47" fillId="0" borderId="0" xfId="0" quotePrefix="1"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64" fillId="0" borderId="0" xfId="0" applyFont="1" applyFill="1" applyBorder="1" applyAlignment="1">
      <alignment horizontal="center" vertical="center" wrapText="1"/>
    </xf>
    <xf numFmtId="168" fontId="47" fillId="41" borderId="0" xfId="2" applyNumberFormat="1" applyFont="1" applyFill="1" applyBorder="1" applyAlignment="1">
      <alignment horizontal="center" vertical="center" wrapText="1"/>
    </xf>
    <xf numFmtId="168" fontId="48" fillId="41" borderId="0" xfId="2" applyNumberFormat="1" applyFont="1" applyFill="1" applyBorder="1" applyAlignment="1">
      <alignment horizontal="center" vertical="center" wrapText="1"/>
    </xf>
    <xf numFmtId="0" fontId="86" fillId="39" borderId="26" xfId="0" applyFont="1" applyFill="1" applyBorder="1" applyAlignment="1">
      <alignment horizontal="center" vertical="center" wrapText="1"/>
    </xf>
    <xf numFmtId="0" fontId="85" fillId="0" borderId="26" xfId="48" applyFill="1" applyBorder="1" applyAlignment="1">
      <alignment horizontal="center" vertical="center" wrapText="1"/>
    </xf>
    <xf numFmtId="168" fontId="64" fillId="0" borderId="0" xfId="2" applyNumberFormat="1" applyFont="1" applyFill="1" applyBorder="1" applyAlignment="1">
      <alignment horizontal="center" vertical="center" wrapText="1"/>
    </xf>
    <xf numFmtId="0" fontId="0" fillId="0" borderId="0" xfId="0" applyFont="1" applyFill="1" applyBorder="1"/>
    <xf numFmtId="0" fontId="0" fillId="0" borderId="0" xfId="0" applyFill="1" applyBorder="1"/>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61" fillId="39" borderId="0" xfId="0" applyFont="1" applyFill="1" applyBorder="1" applyAlignment="1">
      <alignment horizontal="center" vertical="center" wrapText="1"/>
    </xf>
    <xf numFmtId="0" fontId="0" fillId="0" borderId="0" xfId="0" applyAlignment="1">
      <alignment horizontal="center"/>
    </xf>
    <xf numFmtId="0" fontId="96" fillId="0" borderId="0" xfId="0" applyFont="1" applyAlignment="1">
      <alignment horizontal="left" vertical="center" wrapText="1"/>
    </xf>
    <xf numFmtId="0" fontId="87" fillId="0" borderId="0" xfId="0" quotePrefix="1" applyFont="1" applyFill="1" applyBorder="1" applyAlignment="1">
      <alignment horizontal="center" vertical="center" wrapText="1"/>
    </xf>
    <xf numFmtId="0" fontId="45" fillId="43" borderId="0" xfId="0" quotePrefix="1" applyFont="1" applyFill="1" applyBorder="1" applyAlignment="1">
      <alignment horizontal="center" vertical="center" wrapText="1"/>
    </xf>
    <xf numFmtId="0" fontId="48" fillId="0" borderId="0" xfId="0" quotePrefix="1" applyFont="1" applyFill="1" applyBorder="1" applyAlignment="1">
      <alignment horizontal="left" vertical="center" wrapText="1"/>
    </xf>
    <xf numFmtId="0" fontId="48" fillId="0" borderId="0" xfId="0" applyFont="1" applyFill="1" applyBorder="1" applyAlignment="1">
      <alignment horizontal="left" vertical="center" wrapText="1"/>
    </xf>
    <xf numFmtId="0" fontId="99" fillId="0" borderId="0" xfId="0" applyFont="1" applyFill="1" applyBorder="1" applyAlignment="1">
      <alignment horizontal="center" vertical="center" wrapText="1"/>
    </xf>
    <xf numFmtId="14" fontId="99" fillId="0" borderId="0" xfId="0" applyNumberFormat="1" applyFont="1" applyFill="1" applyBorder="1" applyAlignment="1">
      <alignment horizontal="center" vertical="center" wrapText="1"/>
    </xf>
    <xf numFmtId="168" fontId="45" fillId="0" borderId="0" xfId="0" applyNumberFormat="1" applyFont="1" applyFill="1" applyBorder="1" applyAlignment="1">
      <alignment horizontal="center" vertical="center" wrapText="1"/>
    </xf>
    <xf numFmtId="168" fontId="0" fillId="0"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10" fontId="0" fillId="0" borderId="0" xfId="0" applyNumberFormat="1" applyFont="1" applyFill="1" applyBorder="1" applyAlignment="1" applyProtection="1">
      <alignment horizontal="center" vertical="center" wrapText="1"/>
    </xf>
    <xf numFmtId="0" fontId="63" fillId="39" borderId="0" xfId="48" applyFont="1" applyFill="1" applyBorder="1" applyAlignment="1">
      <alignment horizontal="center"/>
    </xf>
    <xf numFmtId="0" fontId="63" fillId="0" borderId="0" xfId="48" applyFont="1" applyAlignment="1"/>
    <xf numFmtId="0" fontId="63" fillId="40" borderId="0" xfId="0" applyFont="1" applyFill="1" applyBorder="1" applyAlignment="1">
      <alignment horizontal="center"/>
    </xf>
    <xf numFmtId="0" fontId="0" fillId="0" borderId="0" xfId="0" applyFont="1" applyAlignment="1"/>
    <xf numFmtId="0" fontId="80" fillId="0" borderId="0" xfId="0" applyFont="1" applyFill="1" applyBorder="1" applyAlignment="1">
      <alignment horizontal="center" vertical="center"/>
    </xf>
    <xf numFmtId="169" fontId="23" fillId="4" borderId="0" xfId="6" applyNumberFormat="1" applyFont="1" applyFill="1" applyBorder="1" applyAlignment="1">
      <alignment horizontal="center"/>
    </xf>
    <xf numFmtId="0" fontId="32" fillId="3" borderId="0" xfId="0" applyFont="1" applyFill="1" applyBorder="1" applyAlignment="1">
      <alignment horizontal="left" wrapText="1"/>
    </xf>
    <xf numFmtId="0" fontId="14" fillId="0" borderId="0" xfId="0" applyFont="1" applyFill="1" applyBorder="1" applyAlignment="1">
      <alignment horizontal="center" vertical="center" wrapText="1"/>
    </xf>
    <xf numFmtId="0" fontId="14" fillId="3" borderId="0" xfId="0" applyFont="1" applyFill="1" applyBorder="1" applyAlignment="1">
      <alignment horizontal="justify" vertical="center"/>
    </xf>
    <xf numFmtId="0" fontId="0" fillId="0" borderId="0" xfId="0" applyAlignment="1">
      <alignment horizontal="justify" vertical="center"/>
    </xf>
    <xf numFmtId="0" fontId="0" fillId="3" borderId="0" xfId="0" applyFont="1" applyFill="1" applyBorder="1" applyAlignment="1">
      <alignment horizontal="center" vertical="center"/>
    </xf>
    <xf numFmtId="0" fontId="14" fillId="3" borderId="0" xfId="0" applyFont="1" applyFill="1" applyBorder="1" applyAlignment="1">
      <alignment horizontal="left"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0" fillId="3" borderId="2" xfId="0" applyFill="1" applyBorder="1" applyAlignment="1">
      <alignment horizontal="left"/>
    </xf>
    <xf numFmtId="0" fontId="0" fillId="3" borderId="1" xfId="0" applyFont="1" applyFill="1" applyBorder="1" applyAlignment="1">
      <alignment horizontal="center" vertical="center"/>
    </xf>
    <xf numFmtId="0" fontId="15" fillId="3" borderId="0" xfId="0" applyFont="1" applyFill="1" applyBorder="1" applyAlignment="1">
      <alignment horizontal="center" vertical="center" wrapText="1"/>
    </xf>
    <xf numFmtId="0" fontId="3" fillId="3" borderId="1" xfId="0" applyFont="1" applyFill="1" applyBorder="1" applyAlignment="1">
      <alignment horizontal="center"/>
    </xf>
    <xf numFmtId="0" fontId="0" fillId="3" borderId="0" xfId="0" applyFill="1" applyBorder="1" applyAlignment="1">
      <alignment horizontal="left" vertical="top" wrapText="1"/>
    </xf>
    <xf numFmtId="0" fontId="0" fillId="3" borderId="0" xfId="0" applyFill="1" applyBorder="1" applyAlignment="1">
      <alignment horizontal="left" wrapText="1"/>
    </xf>
    <xf numFmtId="0" fontId="0" fillId="3" borderId="0" xfId="0" applyFont="1" applyFill="1" applyBorder="1" applyAlignment="1">
      <alignment horizontal="left" vertical="top" wrapText="1"/>
    </xf>
    <xf numFmtId="0" fontId="9" fillId="3" borderId="0" xfId="0" applyFont="1" applyFill="1" applyBorder="1" applyAlignment="1">
      <alignment horizontal="justify" vertical="top" wrapText="1"/>
    </xf>
    <xf numFmtId="0" fontId="9" fillId="3" borderId="0" xfId="0" applyFont="1" applyFill="1" applyBorder="1" applyAlignment="1">
      <alignment vertical="center" wrapText="1"/>
    </xf>
    <xf numFmtId="0" fontId="21" fillId="3" borderId="2" xfId="3" applyFill="1" applyBorder="1" applyAlignment="1" applyProtection="1">
      <alignment horizontal="left" vertical="center" wrapText="1"/>
    </xf>
    <xf numFmtId="0" fontId="37" fillId="2" borderId="0" xfId="0" applyFont="1" applyFill="1" applyBorder="1" applyAlignment="1">
      <alignment horizontal="left" vertical="center" wrapText="1" indent="1"/>
    </xf>
    <xf numFmtId="0" fontId="37" fillId="2" borderId="0"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0" fillId="3" borderId="3" xfId="0" applyFont="1" applyFill="1" applyBorder="1" applyAlignment="1">
      <alignment horizontal="left" vertical="top" wrapText="1"/>
    </xf>
    <xf numFmtId="0" fontId="0" fillId="3" borderId="1" xfId="0" applyFont="1" applyFill="1" applyBorder="1" applyAlignment="1">
      <alignment horizontal="left" vertical="top" wrapText="1"/>
    </xf>
    <xf numFmtId="0" fontId="9" fillId="3" borderId="3" xfId="0" applyFont="1" applyFill="1" applyBorder="1" applyAlignment="1">
      <alignment horizontal="justify" vertical="top" wrapText="1"/>
    </xf>
    <xf numFmtId="0" fontId="9" fillId="3" borderId="0" xfId="0" applyFont="1" applyFill="1" applyBorder="1" applyAlignment="1">
      <alignment horizontal="left" vertical="top" wrapText="1"/>
    </xf>
    <xf numFmtId="0" fontId="42" fillId="7" borderId="0" xfId="0" applyFont="1" applyFill="1" applyBorder="1" applyAlignment="1">
      <alignment horizontal="left" vertical="top"/>
    </xf>
    <xf numFmtId="0" fontId="42" fillId="5" borderId="0" xfId="0" applyFont="1" applyFill="1" applyBorder="1" applyAlignment="1">
      <alignment horizontal="left" vertical="top"/>
    </xf>
    <xf numFmtId="0" fontId="42" fillId="5" borderId="0" xfId="0" applyFont="1" applyFill="1" applyBorder="1" applyAlignment="1">
      <alignment horizontal="left" vertical="top" wrapText="1"/>
    </xf>
    <xf numFmtId="0" fontId="41" fillId="6" borderId="0" xfId="0" applyFont="1" applyFill="1" applyBorder="1" applyAlignment="1">
      <alignment horizontal="left" vertical="center" wrapText="1"/>
    </xf>
    <xf numFmtId="0" fontId="41" fillId="6" borderId="0" xfId="0" applyFont="1" applyFill="1" applyBorder="1" applyAlignment="1">
      <alignment horizontal="left" vertical="top" wrapText="1"/>
    </xf>
    <xf numFmtId="0" fontId="42" fillId="7" borderId="0" xfId="0" applyFont="1" applyFill="1" applyBorder="1" applyAlignment="1">
      <alignment horizontal="left" vertical="top" wrapText="1"/>
    </xf>
    <xf numFmtId="0" fontId="42" fillId="5" borderId="0" xfId="0" applyFont="1" applyFill="1" applyBorder="1" applyAlignment="1">
      <alignment horizontal="left" vertical="center" wrapText="1"/>
    </xf>
    <xf numFmtId="0" fontId="98" fillId="0" borderId="0" xfId="0" applyFont="1" applyFill="1" applyBorder="1" applyAlignment="1">
      <alignment horizontal="left" vertical="center" wrapText="1"/>
    </xf>
  </cellXfs>
  <cellStyles count="49">
    <cellStyle name="20 % - Farve1" xfId="25" builtinId="30" customBuiltin="1"/>
    <cellStyle name="20 % - Farve2" xfId="29" builtinId="34" customBuiltin="1"/>
    <cellStyle name="20 % - Farve3" xfId="33" builtinId="38" customBuiltin="1"/>
    <cellStyle name="20 % - Farve4" xfId="37" builtinId="42" customBuiltin="1"/>
    <cellStyle name="20 % - Farve5" xfId="41" builtinId="46" customBuiltin="1"/>
    <cellStyle name="20 % - Farve6" xfId="45" builtinId="50" customBuiltin="1"/>
    <cellStyle name="40 % - Farve1" xfId="26" builtinId="31" customBuiltin="1"/>
    <cellStyle name="40 % - Farve2" xfId="30" builtinId="35" customBuiltin="1"/>
    <cellStyle name="40 % - Farve3" xfId="34" builtinId="39" customBuiltin="1"/>
    <cellStyle name="40 % - Farve4" xfId="38" builtinId="43" customBuiltin="1"/>
    <cellStyle name="40 % - Farve5" xfId="42" builtinId="47" customBuiltin="1"/>
    <cellStyle name="40 % - Farve6" xfId="46" builtinId="51" customBuiltin="1"/>
    <cellStyle name="60 % - Farve1" xfId="27" builtinId="32" customBuiltin="1"/>
    <cellStyle name="60 % - Farve2" xfId="31" builtinId="36" customBuiltin="1"/>
    <cellStyle name="60 % - Farve3" xfId="35" builtinId="40" customBuiltin="1"/>
    <cellStyle name="60 % - Farve4" xfId="39" builtinId="44" customBuiltin="1"/>
    <cellStyle name="60 % - Farve5" xfId="43" builtinId="48" customBuiltin="1"/>
    <cellStyle name="60 % - Farve6" xfId="47" builtinId="52" customBuiltin="1"/>
    <cellStyle name="Advarselstekst" xfId="20" builtinId="11" customBuiltin="1"/>
    <cellStyle name="Bemærk!" xfId="21" builtinId="10" customBuiltin="1"/>
    <cellStyle name="Beregning" xfId="17" builtinId="22" customBuiltin="1"/>
    <cellStyle name="Farve1" xfId="24" builtinId="29" customBuiltin="1"/>
    <cellStyle name="Farve2" xfId="28" builtinId="33" customBuiltin="1"/>
    <cellStyle name="Farve3" xfId="32" builtinId="37" customBuiltin="1"/>
    <cellStyle name="Farve4" xfId="36" builtinId="41" customBuiltin="1"/>
    <cellStyle name="Farve5" xfId="40" builtinId="45" customBuiltin="1"/>
    <cellStyle name="Farve6" xfId="44" builtinId="49" customBuiltin="1"/>
    <cellStyle name="Forklarende tekst" xfId="22" builtinId="53" customBuiltin="1"/>
    <cellStyle name="God" xfId="12" builtinId="26" customBuiltin="1"/>
    <cellStyle name="Input" xfId="15" builtinId="20" customBuiltin="1"/>
    <cellStyle name="Komma" xfId="1" builtinId="3"/>
    <cellStyle name="Kontrollér celle" xfId="19" builtinId="23" customBuiltin="1"/>
    <cellStyle name="Link" xfId="3" builtinId="8"/>
    <cellStyle name="Link 2" xfId="48"/>
    <cellStyle name="Neutral" xfId="14" builtinId="28" customBuiltin="1"/>
    <cellStyle name="Normal" xfId="0" builtinId="0"/>
    <cellStyle name="Normal 2" xfId="4"/>
    <cellStyle name="Normal 7" xfId="5"/>
    <cellStyle name="Normal_porteføljerapport skabelon v4.3 - q1-2010 26apr2010" xfId="6"/>
    <cellStyle name="Output" xfId="16" builtinId="21" customBuiltin="1"/>
    <cellStyle name="Overskrift 1" xfId="8" builtinId="16" customBuiltin="1"/>
    <cellStyle name="Overskrift 2" xfId="9" builtinId="17" customBuiltin="1"/>
    <cellStyle name="Overskrift 3" xfId="10" builtinId="18" customBuiltin="1"/>
    <cellStyle name="Overskrift 4" xfId="11" builtinId="19" customBuiltin="1"/>
    <cellStyle name="Procent" xfId="2" builtinId="5"/>
    <cellStyle name="Sammenkædet celle" xfId="18" builtinId="24" customBuiltin="1"/>
    <cellStyle name="Titel" xfId="7" builtinId="15" customBuiltin="1"/>
    <cellStyle name="Total" xfId="23" builtinId="25" customBuiltin="1"/>
    <cellStyle name="Ugyldig" xfId="13"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g"/></Relationships>
</file>

<file path=xl/drawings/_rels/drawing1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6.png"/><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46414</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368041"/>
          <a:ext cx="4536499" cy="14380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1221441</xdr:colOff>
      <xdr:row>1</xdr:row>
      <xdr:rowOff>176502</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3765" y="0"/>
          <a:ext cx="14668500" cy="367002"/>
        </a:xfrm>
        <a:prstGeom prst="rect">
          <a:avLst/>
        </a:prstGeom>
      </xdr:spPr>
    </xdr:pic>
    <xdr:clientData/>
  </xdr:twoCellAnchor>
  <xdr:twoCellAnchor>
    <xdr:from>
      <xdr:col>1</xdr:col>
      <xdr:colOff>0</xdr:colOff>
      <xdr:row>1</xdr:row>
      <xdr:rowOff>179298</xdr:rowOff>
    </xdr:from>
    <xdr:to>
      <xdr:col>12</xdr:col>
      <xdr:colOff>1232648</xdr:colOff>
      <xdr:row>1</xdr:row>
      <xdr:rowOff>179298</xdr:rowOff>
    </xdr:to>
    <xdr:cxnSp macro="">
      <xdr:nvCxnSpPr>
        <xdr:cNvPr id="33" name="Lige forbindelse 32"/>
        <xdr:cNvCxnSpPr/>
      </xdr:nvCxnSpPr>
      <xdr:spPr>
        <a:xfrm>
          <a:off x="313765" y="369798"/>
          <a:ext cx="14679707"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11206</xdr:colOff>
      <xdr:row>2</xdr:row>
      <xdr:rowOff>112059</xdr:rowOff>
    </xdr:from>
    <xdr:to>
      <xdr:col>12</xdr:col>
      <xdr:colOff>1207684</xdr:colOff>
      <xdr:row>4</xdr:row>
      <xdr:rowOff>137295</xdr:rowOff>
    </xdr:to>
    <xdr:pic>
      <xdr:nvPicPr>
        <xdr:cNvPr id="34" name="Billede 3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72030" y="493059"/>
          <a:ext cx="1196478" cy="4062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105895</xdr:colOff>
      <xdr:row>46</xdr:row>
      <xdr:rowOff>1416423</xdr:rowOff>
    </xdr:from>
    <xdr:to>
      <xdr:col>3</xdr:col>
      <xdr:colOff>4486592</xdr:colOff>
      <xdr:row>46</xdr:row>
      <xdr:rowOff>2088215</xdr:rowOff>
    </xdr:to>
    <xdr:pic>
      <xdr:nvPicPr>
        <xdr:cNvPr id="3" name="Billede 2"/>
        <xdr:cNvPicPr>
          <a:picLocks noChangeAspect="1"/>
        </xdr:cNvPicPr>
      </xdr:nvPicPr>
      <xdr:blipFill>
        <a:blip xmlns:r="http://schemas.openxmlformats.org/officeDocument/2006/relationships" r:embed="rId1" cstate="print"/>
        <a:stretch>
          <a:fillRect/>
        </a:stretch>
      </xdr:blipFill>
      <xdr:spPr>
        <a:xfrm>
          <a:off x="5163670" y="15494373"/>
          <a:ext cx="4380697" cy="671792"/>
        </a:xfrm>
        <a:prstGeom prst="rect">
          <a:avLst/>
        </a:prstGeom>
        <a:ln>
          <a:solidFill>
            <a:schemeClr val="tx2">
              <a:lumMod val="40000"/>
              <a:lumOff val="60000"/>
            </a:schemeClr>
          </a:solidFill>
        </a:ln>
      </xdr:spPr>
    </xdr:pic>
    <xdr:clientData/>
  </xdr:twoCellAnchor>
  <xdr:twoCellAnchor editAs="oneCell">
    <xdr:from>
      <xdr:col>4</xdr:col>
      <xdr:colOff>2320926</xdr:colOff>
      <xdr:row>2</xdr:row>
      <xdr:rowOff>79375</xdr:rowOff>
    </xdr:from>
    <xdr:to>
      <xdr:col>4</xdr:col>
      <xdr:colOff>3256618</xdr:colOff>
      <xdr:row>3</xdr:row>
      <xdr:rowOff>159497</xdr:rowOff>
    </xdr:to>
    <xdr:pic>
      <xdr:nvPicPr>
        <xdr:cNvPr id="34" name="Billede 3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89051" y="460375"/>
          <a:ext cx="935692" cy="270622"/>
        </a:xfrm>
        <a:prstGeom prst="rect">
          <a:avLst/>
        </a:prstGeom>
      </xdr:spPr>
    </xdr:pic>
    <xdr:clientData/>
  </xdr:twoCellAnchor>
  <xdr:twoCellAnchor editAs="oneCell">
    <xdr:from>
      <xdr:col>1</xdr:col>
      <xdr:colOff>0</xdr:colOff>
      <xdr:row>0</xdr:row>
      <xdr:rowOff>11206</xdr:rowOff>
    </xdr:from>
    <xdr:to>
      <xdr:col>4</xdr:col>
      <xdr:colOff>3294529</xdr:colOff>
      <xdr:row>1</xdr:row>
      <xdr:rowOff>187708</xdr:rowOff>
    </xdr:to>
    <xdr:pic>
      <xdr:nvPicPr>
        <xdr:cNvPr id="35" name="Billede 3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3765" y="11206"/>
          <a:ext cx="14646088" cy="367002"/>
        </a:xfrm>
        <a:prstGeom prst="rect">
          <a:avLst/>
        </a:prstGeom>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36" name="Lige forbindelse 35"/>
        <xdr:cNvCxnSpPr/>
      </xdr:nvCxnSpPr>
      <xdr:spPr>
        <a:xfrm>
          <a:off x="302559" y="381004"/>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4362450</xdr:colOff>
      <xdr:row>3</xdr:row>
      <xdr:rowOff>0</xdr:rowOff>
    </xdr:from>
    <xdr:to>
      <xdr:col>3</xdr:col>
      <xdr:colOff>5303744</xdr:colOff>
      <xdr:row>4</xdr:row>
      <xdr:rowOff>80122</xdr:rowOff>
    </xdr:to>
    <xdr:pic>
      <xdr:nvPicPr>
        <xdr:cNvPr id="34" name="Billede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63650" y="609600"/>
          <a:ext cx="941294" cy="270622"/>
        </a:xfrm>
        <a:prstGeom prst="rect">
          <a:avLst/>
        </a:prstGeom>
      </xdr:spPr>
    </xdr:pic>
    <xdr:clientData/>
  </xdr:twoCellAnchor>
  <xdr:twoCellAnchor editAs="oneCell">
    <xdr:from>
      <xdr:col>1</xdr:col>
      <xdr:colOff>11206</xdr:colOff>
      <xdr:row>0</xdr:row>
      <xdr:rowOff>0</xdr:rowOff>
    </xdr:from>
    <xdr:to>
      <xdr:col>3</xdr:col>
      <xdr:colOff>5348007</xdr:colOff>
      <xdr:row>1</xdr:row>
      <xdr:rowOff>176502</xdr:rowOff>
    </xdr:to>
    <xdr:pic>
      <xdr:nvPicPr>
        <xdr:cNvPr id="37" name="Billede 3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5531" y="0"/>
          <a:ext cx="14623676" cy="367002"/>
        </a:xfrm>
        <a:prstGeom prst="rect">
          <a:avLst/>
        </a:prstGeom>
      </xdr:spPr>
    </xdr:pic>
    <xdr:clientData/>
  </xdr:twoCellAnchor>
  <xdr:twoCellAnchor>
    <xdr:from>
      <xdr:col>1</xdr:col>
      <xdr:colOff>0</xdr:colOff>
      <xdr:row>1</xdr:row>
      <xdr:rowOff>179298</xdr:rowOff>
    </xdr:from>
    <xdr:to>
      <xdr:col>3</xdr:col>
      <xdr:colOff>5348007</xdr:colOff>
      <xdr:row>2</xdr:row>
      <xdr:rowOff>0</xdr:rowOff>
    </xdr:to>
    <xdr:cxnSp macro="">
      <xdr:nvCxnSpPr>
        <xdr:cNvPr id="38" name="Lige forbindelse 37"/>
        <xdr:cNvCxnSpPr/>
      </xdr:nvCxnSpPr>
      <xdr:spPr>
        <a:xfrm>
          <a:off x="314325" y="369798"/>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1019176</xdr:colOff>
      <xdr:row>4</xdr:row>
      <xdr:rowOff>285751</xdr:rowOff>
    </xdr:from>
    <xdr:to>
      <xdr:col>2</xdr:col>
      <xdr:colOff>5810251</xdr:colOff>
      <xdr:row>5</xdr:row>
      <xdr:rowOff>19051</xdr:rowOff>
    </xdr:to>
    <xdr:sp macro="" textlink="">
      <xdr:nvSpPr>
        <xdr:cNvPr id="4" name="TextBox 33"/>
        <xdr:cNvSpPr txBox="1"/>
      </xdr:nvSpPr>
      <xdr:spPr>
        <a:xfrm>
          <a:off x="1247776" y="942976"/>
          <a:ext cx="6038850" cy="3238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National Transparency</a:t>
          </a:r>
        </a:p>
        <a:p>
          <a:pPr algn="ctr"/>
          <a:r>
            <a:rPr lang="da-DK" sz="3600" b="1">
              <a:latin typeface="Arial" pitchFamily="34" charset="0"/>
              <a:cs typeface="Arial" pitchFamily="34" charset="0"/>
            </a:rPr>
            <a:t> Template for Danish Covered Bond Issuers</a:t>
          </a:r>
        </a:p>
        <a:p>
          <a:pPr algn="ctr"/>
          <a:r>
            <a:rPr lang="da-DK" sz="2400" b="1">
              <a:latin typeface="Arial" pitchFamily="34" charset="0"/>
              <a:cs typeface="Arial" pitchFamily="34" charset="0"/>
            </a:rPr>
            <a:t>2020</a:t>
          </a:r>
        </a:p>
        <a:p>
          <a:pPr algn="ctr"/>
          <a:endParaRPr lang="da-DK" sz="2400" b="1">
            <a:latin typeface="Arial" pitchFamily="34" charset="0"/>
            <a:cs typeface="Arial" pitchFamily="34" charset="0"/>
          </a:endParaRPr>
        </a:p>
      </xdr:txBody>
    </xdr:sp>
    <xdr:clientData/>
  </xdr:twoCellAnchor>
  <xdr:twoCellAnchor>
    <xdr:from>
      <xdr:col>1</xdr:col>
      <xdr:colOff>22411</xdr:colOff>
      <xdr:row>20</xdr:row>
      <xdr:rowOff>76200</xdr:rowOff>
    </xdr:from>
    <xdr:to>
      <xdr:col>2</xdr:col>
      <xdr:colOff>3664323</xdr:colOff>
      <xdr:row>29</xdr:row>
      <xdr:rowOff>28575</xdr:rowOff>
    </xdr:to>
    <xdr:sp macro="" textlink="">
      <xdr:nvSpPr>
        <xdr:cNvPr id="5" name="Tekstboks 4"/>
        <xdr:cNvSpPr txBox="1"/>
      </xdr:nvSpPr>
      <xdr:spPr>
        <a:xfrm>
          <a:off x="251011" y="9972675"/>
          <a:ext cx="4889687" cy="16668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Cover pool template: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da-DK" sz="1100">
              <a:solidFill>
                <a:schemeClr val="dk1"/>
              </a:solidFill>
              <a:latin typeface="+mn-lt"/>
              <a:ea typeface="+mn-ea"/>
              <a:cs typeface="+mn-cs"/>
            </a:rPr>
            <a:t> DLR</a:t>
          </a:r>
          <a:r>
            <a:rPr lang="da-DK" sz="1100" baseline="0">
              <a:solidFill>
                <a:schemeClr val="dk1"/>
              </a:solidFill>
              <a:latin typeface="+mn-lt"/>
              <a:ea typeface="+mn-ea"/>
              <a:cs typeface="+mn-cs"/>
            </a:rPr>
            <a:t> Kredit A/S, Denmark</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B, SDO</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p>
        <a:p>
          <a:r>
            <a:rPr lang="en-GB" sz="1100" b="1">
              <a:solidFill>
                <a:schemeClr val="dk1"/>
              </a:solidFill>
              <a:latin typeface="+mn-lt"/>
              <a:ea typeface="+mn-ea"/>
              <a:cs typeface="+mn-cs"/>
            </a:rPr>
            <a:t>Link to cover pool IR website:  </a:t>
          </a:r>
          <a:r>
            <a:rPr lang="en-GB" sz="1100" b="0">
              <a:solidFill>
                <a:schemeClr val="dk1"/>
              </a:solidFill>
              <a:latin typeface="+mn-lt"/>
              <a:ea typeface="+mn-ea"/>
              <a:cs typeface="+mn-cs"/>
            </a:rPr>
            <a:t>http://www.dlr.dk/cover-pool-reports</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http://www.dlr.dk/welcome-investorpage</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 pdf</a:t>
          </a:r>
          <a:endParaRPr lang="da-DK" sz="1100"/>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Frequency of updates:</a:t>
          </a:r>
          <a:r>
            <a:rPr lang="en-GB" sz="1100">
              <a:solidFill>
                <a:schemeClr val="dk1"/>
              </a:solidFill>
              <a:effectLst/>
              <a:latin typeface="+mn-lt"/>
              <a:ea typeface="+mn-ea"/>
              <a:cs typeface="+mn-cs"/>
            </a:rPr>
            <a:t> </a:t>
          </a:r>
          <a:r>
            <a:rPr lang="en-GB" sz="1100" baseline="0">
              <a:solidFill>
                <a:schemeClr val="dk1"/>
              </a:solidFill>
              <a:effectLst/>
              <a:latin typeface="+mn-lt"/>
              <a:ea typeface="+mn-ea"/>
              <a:cs typeface="+mn-cs"/>
            </a:rPr>
            <a:t> Q</a:t>
          </a:r>
          <a:r>
            <a:rPr lang="en-GB" sz="1100">
              <a:solidFill>
                <a:schemeClr val="dk1"/>
              </a:solidFill>
              <a:effectLst/>
              <a:latin typeface="+mn-lt"/>
              <a:ea typeface="+mn-ea"/>
              <a:cs typeface="+mn-cs"/>
            </a:rPr>
            <a:t>uarterly</a:t>
          </a:r>
          <a:endParaRPr lang="da-DK">
            <a:effectLst/>
          </a:endParaRPr>
        </a:p>
      </xdr:txBody>
    </xdr:sp>
    <xdr:clientData/>
  </xdr:twoCellAnchor>
  <xdr:twoCellAnchor editAs="oneCell">
    <xdr:from>
      <xdr:col>0</xdr:col>
      <xdr:colOff>1</xdr:colOff>
      <xdr:row>11</xdr:row>
      <xdr:rowOff>89087</xdr:rowOff>
    </xdr:from>
    <xdr:to>
      <xdr:col>5</xdr:col>
      <xdr:colOff>66676</xdr:colOff>
      <xdr:row>19</xdr:row>
      <xdr:rowOff>1176062</xdr:rowOff>
    </xdr:to>
    <xdr:pic>
      <xdr:nvPicPr>
        <xdr:cNvPr id="6" name="Billed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537262"/>
          <a:ext cx="9791700" cy="2610975"/>
        </a:xfrm>
        <a:prstGeom prst="rect">
          <a:avLst/>
        </a:prstGeom>
      </xdr:spPr>
    </xdr:pic>
    <xdr:clientData/>
  </xdr:twoCellAnchor>
  <xdr:twoCellAnchor>
    <xdr:from>
      <xdr:col>0</xdr:col>
      <xdr:colOff>0</xdr:colOff>
      <xdr:row>11</xdr:row>
      <xdr:rowOff>66675</xdr:rowOff>
    </xdr:from>
    <xdr:to>
      <xdr:col>5</xdr:col>
      <xdr:colOff>66675</xdr:colOff>
      <xdr:row>11</xdr:row>
      <xdr:rowOff>76201</xdr:rowOff>
    </xdr:to>
    <xdr:cxnSp macro="">
      <xdr:nvCxnSpPr>
        <xdr:cNvPr id="7" name="Lige forbindelse 6"/>
        <xdr:cNvCxnSpPr/>
      </xdr:nvCxnSpPr>
      <xdr:spPr>
        <a:xfrm flipV="1">
          <a:off x="0" y="4514850"/>
          <a:ext cx="9791700" cy="9526"/>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1120590</xdr:colOff>
      <xdr:row>3</xdr:row>
      <xdr:rowOff>168088</xdr:rowOff>
    </xdr:from>
    <xdr:to>
      <xdr:col>5</xdr:col>
      <xdr:colOff>838007</xdr:colOff>
      <xdr:row>5</xdr:row>
      <xdr:rowOff>33617</xdr:rowOff>
    </xdr:to>
    <xdr:pic>
      <xdr:nvPicPr>
        <xdr:cNvPr id="5" name="Billed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6825" y="638735"/>
          <a:ext cx="1286241" cy="369794"/>
        </a:xfrm>
        <a:prstGeom prst="rect">
          <a:avLst/>
        </a:prstGeom>
      </xdr:spPr>
    </xdr:pic>
    <xdr:clientData/>
  </xdr:twoCellAnchor>
  <xdr:twoCellAnchor editAs="oneCell">
    <xdr:from>
      <xdr:col>0</xdr:col>
      <xdr:colOff>201706</xdr:colOff>
      <xdr:row>0</xdr:row>
      <xdr:rowOff>11205</xdr:rowOff>
    </xdr:from>
    <xdr:to>
      <xdr:col>5</xdr:col>
      <xdr:colOff>851648</xdr:colOff>
      <xdr:row>2</xdr:row>
      <xdr:rowOff>0</xdr:rowOff>
    </xdr:to>
    <xdr:pic>
      <xdr:nvPicPr>
        <xdr:cNvPr id="6" name="Billed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706" y="11205"/>
          <a:ext cx="9525001" cy="302560"/>
        </a:xfrm>
        <a:prstGeom prst="rect">
          <a:avLst/>
        </a:prstGeom>
      </xdr:spPr>
    </xdr:pic>
    <xdr:clientData/>
  </xdr:twoCellAnchor>
  <xdr:twoCellAnchor>
    <xdr:from>
      <xdr:col>0</xdr:col>
      <xdr:colOff>179294</xdr:colOff>
      <xdr:row>2</xdr:row>
      <xdr:rowOff>0</xdr:rowOff>
    </xdr:from>
    <xdr:to>
      <xdr:col>5</xdr:col>
      <xdr:colOff>840441</xdr:colOff>
      <xdr:row>2</xdr:row>
      <xdr:rowOff>11205</xdr:rowOff>
    </xdr:to>
    <xdr:cxnSp macro="">
      <xdr:nvCxnSpPr>
        <xdr:cNvPr id="7" name="Lige forbindelse 6"/>
        <xdr:cNvCxnSpPr/>
      </xdr:nvCxnSpPr>
      <xdr:spPr>
        <a:xfrm>
          <a:off x="179294" y="313765"/>
          <a:ext cx="9536206" cy="11205"/>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44</xdr:row>
      <xdr:rowOff>168088</xdr:rowOff>
    </xdr:from>
    <xdr:to>
      <xdr:col>3</xdr:col>
      <xdr:colOff>4549588</xdr:colOff>
      <xdr:row>47</xdr:row>
      <xdr:rowOff>179293</xdr:rowOff>
    </xdr:to>
    <xdr:sp macro="" textlink="">
      <xdr:nvSpPr>
        <xdr:cNvPr id="9" name="Tekstboks 4"/>
        <xdr:cNvSpPr txBox="1"/>
      </xdr:nvSpPr>
      <xdr:spPr>
        <a:xfrm>
          <a:off x="224118" y="8830235"/>
          <a:ext cx="6902823" cy="61632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GB" sz="1200" b="1">
              <a:solidFill>
                <a:schemeClr val="dk1"/>
              </a:solidFill>
              <a:latin typeface="Arial" pitchFamily="34" charset="0"/>
              <a:ea typeface="+mn-ea"/>
              <a:cs typeface="Arial" pitchFamily="34" charset="0"/>
            </a:rPr>
            <a:t>This transparency template is compliant</a:t>
          </a:r>
          <a:r>
            <a:rPr lang="en-GB" sz="1200" b="1" baseline="0">
              <a:solidFill>
                <a:schemeClr val="dk1"/>
              </a:solidFill>
              <a:latin typeface="Arial" pitchFamily="34" charset="0"/>
              <a:ea typeface="+mn-ea"/>
              <a:cs typeface="Arial" pitchFamily="34" charset="0"/>
            </a:rPr>
            <a:t> with the disclosure requirements in CRR 129(7).</a:t>
          </a:r>
          <a:endParaRPr lang="en-GB" sz="1200">
            <a:solidFill>
              <a:schemeClr val="dk1"/>
            </a:solidFill>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930090</xdr:colOff>
      <xdr:row>3</xdr:row>
      <xdr:rowOff>156883</xdr:rowOff>
    </xdr:from>
    <xdr:to>
      <xdr:col>6</xdr:col>
      <xdr:colOff>22411</xdr:colOff>
      <xdr:row>4</xdr:row>
      <xdr:rowOff>67236</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1708" y="627530"/>
          <a:ext cx="1199027" cy="369794"/>
        </a:xfrm>
        <a:prstGeom prst="rect">
          <a:avLst/>
        </a:prstGeom>
      </xdr:spPr>
    </xdr:pic>
    <xdr:clientData/>
  </xdr:twoCellAnchor>
  <xdr:twoCellAnchor editAs="oneCell">
    <xdr:from>
      <xdr:col>1</xdr:col>
      <xdr:colOff>0</xdr:colOff>
      <xdr:row>0</xdr:row>
      <xdr:rowOff>0</xdr:rowOff>
    </xdr:from>
    <xdr:to>
      <xdr:col>6</xdr:col>
      <xdr:colOff>11205</xdr:colOff>
      <xdr:row>1</xdr:row>
      <xdr:rowOff>145678</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8" y="0"/>
          <a:ext cx="8785411" cy="302560"/>
        </a:xfrm>
        <a:prstGeom prst="rect">
          <a:avLst/>
        </a:prstGeom>
      </xdr:spPr>
    </xdr:pic>
    <xdr:clientData/>
  </xdr:twoCellAnchor>
  <xdr:twoCellAnchor>
    <xdr:from>
      <xdr:col>0</xdr:col>
      <xdr:colOff>212912</xdr:colOff>
      <xdr:row>1</xdr:row>
      <xdr:rowOff>145679</xdr:rowOff>
    </xdr:from>
    <xdr:to>
      <xdr:col>5</xdr:col>
      <xdr:colOff>1051941</xdr:colOff>
      <xdr:row>2</xdr:row>
      <xdr:rowOff>0</xdr:rowOff>
    </xdr:to>
    <xdr:cxnSp macro="">
      <xdr:nvCxnSpPr>
        <xdr:cNvPr id="34" name="Lige forbindelse 33"/>
        <xdr:cNvCxnSpPr/>
      </xdr:nvCxnSpPr>
      <xdr:spPr>
        <a:xfrm>
          <a:off x="212912" y="302561"/>
          <a:ext cx="8784000" cy="11204"/>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257734</xdr:colOff>
      <xdr:row>2</xdr:row>
      <xdr:rowOff>22413</xdr:rowOff>
    </xdr:from>
    <xdr:to>
      <xdr:col>9</xdr:col>
      <xdr:colOff>10975</xdr:colOff>
      <xdr:row>4</xdr:row>
      <xdr:rowOff>47649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37058" y="403413"/>
          <a:ext cx="1198800" cy="406236"/>
        </a:xfrm>
        <a:prstGeom prst="rect">
          <a:avLst/>
        </a:prstGeom>
      </xdr:spPr>
    </xdr:pic>
    <xdr:clientData/>
  </xdr:twoCellAnchor>
  <xdr:twoCellAnchor editAs="oneCell">
    <xdr:from>
      <xdr:col>0</xdr:col>
      <xdr:colOff>204109</xdr:colOff>
      <xdr:row>0</xdr:row>
      <xdr:rowOff>40822</xdr:rowOff>
    </xdr:from>
    <xdr:to>
      <xdr:col>8</xdr:col>
      <xdr:colOff>707572</xdr:colOff>
      <xdr:row>1</xdr:row>
      <xdr:rowOff>111818</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4109" y="40822"/>
          <a:ext cx="9198427" cy="261496"/>
        </a:xfrm>
        <a:prstGeom prst="rect">
          <a:avLst/>
        </a:prstGeom>
      </xdr:spPr>
    </xdr:pic>
    <xdr:clientData/>
  </xdr:twoCellAnchor>
  <xdr:twoCellAnchor>
    <xdr:from>
      <xdr:col>0</xdr:col>
      <xdr:colOff>212912</xdr:colOff>
      <xdr:row>1</xdr:row>
      <xdr:rowOff>112059</xdr:rowOff>
    </xdr:from>
    <xdr:to>
      <xdr:col>9</xdr:col>
      <xdr:colOff>11630</xdr:colOff>
      <xdr:row>1</xdr:row>
      <xdr:rowOff>112061</xdr:rowOff>
    </xdr:to>
    <xdr:cxnSp macro="">
      <xdr:nvCxnSpPr>
        <xdr:cNvPr id="34" name="Lige forbindelse 33"/>
        <xdr:cNvCxnSpPr/>
      </xdr:nvCxnSpPr>
      <xdr:spPr>
        <a:xfrm flipV="1">
          <a:off x="212912" y="302559"/>
          <a:ext cx="10623600"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862864</xdr:colOff>
      <xdr:row>2</xdr:row>
      <xdr:rowOff>156883</xdr:rowOff>
    </xdr:from>
    <xdr:to>
      <xdr:col>12</xdr:col>
      <xdr:colOff>998786</xdr:colOff>
      <xdr:row>4</xdr:row>
      <xdr:rowOff>148501</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2276" y="537883"/>
          <a:ext cx="1189275" cy="406236"/>
        </a:xfrm>
        <a:prstGeom prst="rect">
          <a:avLst/>
        </a:prstGeom>
      </xdr:spPr>
    </xdr:pic>
    <xdr:clientData/>
  </xdr:twoCellAnchor>
  <xdr:twoCellAnchor editAs="oneCell">
    <xdr:from>
      <xdr:col>1</xdr:col>
      <xdr:colOff>0</xdr:colOff>
      <xdr:row>0</xdr:row>
      <xdr:rowOff>0</xdr:rowOff>
    </xdr:from>
    <xdr:to>
      <xdr:col>13</xdr:col>
      <xdr:colOff>0</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0"/>
          <a:ext cx="12102353" cy="302560"/>
        </a:xfrm>
        <a:prstGeom prst="rect">
          <a:avLst/>
        </a:prstGeom>
      </xdr:spPr>
    </xdr:pic>
    <xdr:clientData/>
  </xdr:twoCellAnchor>
  <xdr:twoCellAnchor>
    <xdr:from>
      <xdr:col>0</xdr:col>
      <xdr:colOff>302558</xdr:colOff>
      <xdr:row>1</xdr:row>
      <xdr:rowOff>112058</xdr:rowOff>
    </xdr:from>
    <xdr:to>
      <xdr:col>12</xdr:col>
      <xdr:colOff>1042993</xdr:colOff>
      <xdr:row>1</xdr:row>
      <xdr:rowOff>112061</xdr:rowOff>
    </xdr:to>
    <xdr:cxnSp macro="">
      <xdr:nvCxnSpPr>
        <xdr:cNvPr id="34" name="Lige forbindelse 33"/>
        <xdr:cNvCxnSpPr/>
      </xdr:nvCxnSpPr>
      <xdr:spPr>
        <a:xfrm flipV="1">
          <a:off x="302558" y="302558"/>
          <a:ext cx="12103200" cy="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637133</xdr:colOff>
      <xdr:row>2</xdr:row>
      <xdr:rowOff>156883</xdr:rowOff>
    </xdr:from>
    <xdr:to>
      <xdr:col>13</xdr:col>
      <xdr:colOff>547336</xdr:colOff>
      <xdr:row>4</xdr:row>
      <xdr:rowOff>182119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48133" y="537883"/>
          <a:ext cx="1189275" cy="406236"/>
        </a:xfrm>
        <a:prstGeom prst="rect">
          <a:avLst/>
        </a:prstGeom>
      </xdr:spPr>
    </xdr:pic>
    <xdr:clientData/>
  </xdr:twoCellAnchor>
  <xdr:twoCellAnchor editAs="oneCell">
    <xdr:from>
      <xdr:col>1</xdr:col>
      <xdr:colOff>11207</xdr:colOff>
      <xdr:row>0</xdr:row>
      <xdr:rowOff>1</xdr:rowOff>
    </xdr:from>
    <xdr:to>
      <xdr:col>13</xdr:col>
      <xdr:colOff>108857</xdr:colOff>
      <xdr:row>1</xdr:row>
      <xdr:rowOff>136591</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4171" y="1"/>
          <a:ext cx="13269365" cy="327090"/>
        </a:xfrm>
        <a:prstGeom prst="rect">
          <a:avLst/>
        </a:prstGeom>
      </xdr:spPr>
    </xdr:pic>
    <xdr:clientData/>
  </xdr:twoCellAnchor>
  <xdr:twoCellAnchor>
    <xdr:from>
      <xdr:col>1</xdr:col>
      <xdr:colOff>13607</xdr:colOff>
      <xdr:row>1</xdr:row>
      <xdr:rowOff>139276</xdr:rowOff>
    </xdr:from>
    <xdr:to>
      <xdr:col>13</xdr:col>
      <xdr:colOff>127000</xdr:colOff>
      <xdr:row>1</xdr:row>
      <xdr:rowOff>158750</xdr:rowOff>
    </xdr:to>
    <xdr:cxnSp macro="">
      <xdr:nvCxnSpPr>
        <xdr:cNvPr id="34" name="Lige forbindelse 33"/>
        <xdr:cNvCxnSpPr/>
      </xdr:nvCxnSpPr>
      <xdr:spPr>
        <a:xfrm>
          <a:off x="331107" y="329776"/>
          <a:ext cx="13273768" cy="19474"/>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469859</xdr:colOff>
      <xdr:row>2</xdr:row>
      <xdr:rowOff>168088</xdr:rowOff>
    </xdr:from>
    <xdr:to>
      <xdr:col>8</xdr:col>
      <xdr:colOff>1659134</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60035" y="549088"/>
          <a:ext cx="1189275" cy="406236"/>
        </a:xfrm>
        <a:prstGeom prst="rect">
          <a:avLst/>
        </a:prstGeom>
      </xdr:spPr>
    </xdr:pic>
    <xdr:clientData/>
  </xdr:twoCellAnchor>
  <xdr:twoCellAnchor editAs="oneCell">
    <xdr:from>
      <xdr:col>1</xdr:col>
      <xdr:colOff>0</xdr:colOff>
      <xdr:row>0</xdr:row>
      <xdr:rowOff>11206</xdr:rowOff>
    </xdr:from>
    <xdr:to>
      <xdr:col>9</xdr:col>
      <xdr:colOff>0</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11206"/>
          <a:ext cx="14690911" cy="327090"/>
        </a:xfrm>
        <a:prstGeom prst="rect">
          <a:avLst/>
        </a:prstGeom>
      </xdr:spPr>
    </xdr:pic>
    <xdr:clientData/>
  </xdr:twoCellAnchor>
  <xdr:twoCellAnchor>
    <xdr:from>
      <xdr:col>0</xdr:col>
      <xdr:colOff>304959</xdr:colOff>
      <xdr:row>1</xdr:row>
      <xdr:rowOff>150481</xdr:rowOff>
    </xdr:from>
    <xdr:to>
      <xdr:col>9</xdr:col>
      <xdr:colOff>0</xdr:colOff>
      <xdr:row>1</xdr:row>
      <xdr:rowOff>156882</xdr:rowOff>
    </xdr:to>
    <xdr:cxnSp macro="">
      <xdr:nvCxnSpPr>
        <xdr:cNvPr id="34" name="Lige forbindelse 33"/>
        <xdr:cNvCxnSpPr/>
      </xdr:nvCxnSpPr>
      <xdr:spPr>
        <a:xfrm>
          <a:off x="3049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1106194</xdr:colOff>
      <xdr:row>2</xdr:row>
      <xdr:rowOff>168088</xdr:rowOff>
    </xdr:from>
    <xdr:to>
      <xdr:col>12</xdr:col>
      <xdr:colOff>1118851</xdr:colOff>
      <xdr:row>5</xdr:row>
      <xdr:rowOff>2824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57635" y="549088"/>
          <a:ext cx="1189275" cy="406236"/>
        </a:xfrm>
        <a:prstGeom prst="rect">
          <a:avLst/>
        </a:prstGeom>
      </xdr:spPr>
    </xdr:pic>
    <xdr:clientData/>
  </xdr:twoCellAnchor>
  <xdr:twoCellAnchor editAs="oneCell">
    <xdr:from>
      <xdr:col>0</xdr:col>
      <xdr:colOff>311365</xdr:colOff>
      <xdr:row>0</xdr:row>
      <xdr:rowOff>11206</xdr:rowOff>
    </xdr:from>
    <xdr:to>
      <xdr:col>12</xdr:col>
      <xdr:colOff>1174217</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1365" y="11206"/>
          <a:ext cx="14690911" cy="327090"/>
        </a:xfrm>
        <a:prstGeom prst="rect">
          <a:avLst/>
        </a:prstGeom>
      </xdr:spPr>
    </xdr:pic>
    <xdr:clientData/>
  </xdr:twoCellAnchor>
  <xdr:twoCellAnchor>
    <xdr:from>
      <xdr:col>0</xdr:col>
      <xdr:colOff>302559</xdr:colOff>
      <xdr:row>1</xdr:row>
      <xdr:rowOff>150481</xdr:rowOff>
    </xdr:from>
    <xdr:to>
      <xdr:col>12</xdr:col>
      <xdr:colOff>1174217</xdr:colOff>
      <xdr:row>1</xdr:row>
      <xdr:rowOff>156882</xdr:rowOff>
    </xdr:to>
    <xdr:cxnSp macro="">
      <xdr:nvCxnSpPr>
        <xdr:cNvPr id="34" name="Lige forbindelse 33"/>
        <xdr:cNvCxnSpPr/>
      </xdr:nvCxnSpPr>
      <xdr:spPr>
        <a:xfrm>
          <a:off x="3025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7.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mailto:jko@dlr.dk" TargetMode="External"/><Relationship Id="rId4" Type="http://schemas.openxmlformats.org/officeDocument/2006/relationships/hyperlink" Target="http://www.dlr.dk/"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174"/>
  <sheetViews>
    <sheetView zoomScale="60" zoomScaleNormal="60" zoomScalePageLayoutView="60" workbookViewId="0"/>
  </sheetViews>
  <sheetFormatPr defaultColWidth="9.140625" defaultRowHeight="15" x14ac:dyDescent="0.25"/>
  <cols>
    <col min="1" max="1" width="242" style="244" customWidth="1"/>
    <col min="2" max="16384" width="9.140625" style="244"/>
  </cols>
  <sheetData>
    <row r="1" spans="1:1" ht="31.5" x14ac:dyDescent="0.25">
      <c r="A1" s="243" t="s">
        <v>437</v>
      </c>
    </row>
    <row r="3" spans="1:1" x14ac:dyDescent="0.25">
      <c r="A3" s="245"/>
    </row>
    <row r="4" spans="1:1" ht="34.5" x14ac:dyDescent="0.25">
      <c r="A4" s="246" t="s">
        <v>438</v>
      </c>
    </row>
    <row r="5" spans="1:1" ht="34.5" x14ac:dyDescent="0.25">
      <c r="A5" s="246" t="s">
        <v>439</v>
      </c>
    </row>
    <row r="6" spans="1:1" ht="51.75" x14ac:dyDescent="0.25">
      <c r="A6" s="246" t="s">
        <v>440</v>
      </c>
    </row>
    <row r="7" spans="1:1" ht="17.25" x14ac:dyDescent="0.25">
      <c r="A7" s="246"/>
    </row>
    <row r="8" spans="1:1" ht="18.75" x14ac:dyDescent="0.25">
      <c r="A8" s="247" t="s">
        <v>441</v>
      </c>
    </row>
    <row r="9" spans="1:1" ht="34.5" x14ac:dyDescent="0.3">
      <c r="A9" s="248" t="s">
        <v>442</v>
      </c>
    </row>
    <row r="10" spans="1:1" ht="86.25" x14ac:dyDescent="0.25">
      <c r="A10" s="249" t="s">
        <v>443</v>
      </c>
    </row>
    <row r="11" spans="1:1" ht="34.5" x14ac:dyDescent="0.25">
      <c r="A11" s="249" t="s">
        <v>444</v>
      </c>
    </row>
    <row r="12" spans="1:1" ht="17.25" x14ac:dyDescent="0.25">
      <c r="A12" s="249" t="s">
        <v>445</v>
      </c>
    </row>
    <row r="13" spans="1:1" ht="17.25" x14ac:dyDescent="0.25">
      <c r="A13" s="249" t="s">
        <v>446</v>
      </c>
    </row>
    <row r="14" spans="1:1" ht="34.5" x14ac:dyDescent="0.25">
      <c r="A14" s="249" t="s">
        <v>447</v>
      </c>
    </row>
    <row r="15" spans="1:1" ht="17.25" x14ac:dyDescent="0.25">
      <c r="A15" s="249"/>
    </row>
    <row r="16" spans="1:1" ht="18.75" x14ac:dyDescent="0.25">
      <c r="A16" s="247" t="s">
        <v>448</v>
      </c>
    </row>
    <row r="17" spans="1:1" ht="17.25" x14ac:dyDescent="0.25">
      <c r="A17" s="250" t="s">
        <v>449</v>
      </c>
    </row>
    <row r="18" spans="1:1" ht="34.5" x14ac:dyDescent="0.25">
      <c r="A18" s="251" t="s">
        <v>450</v>
      </c>
    </row>
    <row r="19" spans="1:1" ht="34.5" x14ac:dyDescent="0.25">
      <c r="A19" s="251" t="s">
        <v>451</v>
      </c>
    </row>
    <row r="20" spans="1:1" ht="51.75" x14ac:dyDescent="0.25">
      <c r="A20" s="251" t="s">
        <v>452</v>
      </c>
    </row>
    <row r="21" spans="1:1" ht="86.25" x14ac:dyDescent="0.25">
      <c r="A21" s="251" t="s">
        <v>453</v>
      </c>
    </row>
    <row r="22" spans="1:1" ht="51.75" x14ac:dyDescent="0.25">
      <c r="A22" s="251" t="s">
        <v>454</v>
      </c>
    </row>
    <row r="23" spans="1:1" ht="34.5" x14ac:dyDescent="0.25">
      <c r="A23" s="251" t="s">
        <v>455</v>
      </c>
    </row>
    <row r="24" spans="1:1" ht="17.25" x14ac:dyDescent="0.25">
      <c r="A24" s="251" t="s">
        <v>456</v>
      </c>
    </row>
    <row r="25" spans="1:1" ht="17.25" x14ac:dyDescent="0.25">
      <c r="A25" s="250" t="s">
        <v>457</v>
      </c>
    </row>
    <row r="26" spans="1:1" ht="51.75" x14ac:dyDescent="0.3">
      <c r="A26" s="252" t="s">
        <v>458</v>
      </c>
    </row>
    <row r="27" spans="1:1" ht="17.25" x14ac:dyDescent="0.3">
      <c r="A27" s="252" t="s">
        <v>459</v>
      </c>
    </row>
    <row r="28" spans="1:1" ht="17.25" x14ac:dyDescent="0.25">
      <c r="A28" s="250" t="s">
        <v>460</v>
      </c>
    </row>
    <row r="29" spans="1:1" ht="34.5" x14ac:dyDescent="0.25">
      <c r="A29" s="251" t="s">
        <v>461</v>
      </c>
    </row>
    <row r="30" spans="1:1" ht="34.5" x14ac:dyDescent="0.25">
      <c r="A30" s="251" t="s">
        <v>462</v>
      </c>
    </row>
    <row r="31" spans="1:1" ht="34.5" x14ac:dyDescent="0.25">
      <c r="A31" s="251" t="s">
        <v>463</v>
      </c>
    </row>
    <row r="32" spans="1:1" ht="34.5" x14ac:dyDescent="0.25">
      <c r="A32" s="251" t="s">
        <v>464</v>
      </c>
    </row>
    <row r="33" spans="1:1" ht="17.25" x14ac:dyDescent="0.25">
      <c r="A33" s="251"/>
    </row>
    <row r="34" spans="1:1" ht="18.75" x14ac:dyDescent="0.25">
      <c r="A34" s="247" t="s">
        <v>465</v>
      </c>
    </row>
    <row r="35" spans="1:1" ht="17.25" x14ac:dyDescent="0.25">
      <c r="A35" s="250" t="s">
        <v>466</v>
      </c>
    </row>
    <row r="36" spans="1:1" ht="34.5" x14ac:dyDescent="0.25">
      <c r="A36" s="251" t="s">
        <v>467</v>
      </c>
    </row>
    <row r="37" spans="1:1" ht="34.5" x14ac:dyDescent="0.25">
      <c r="A37" s="251" t="s">
        <v>468</v>
      </c>
    </row>
    <row r="38" spans="1:1" ht="34.5" x14ac:dyDescent="0.25">
      <c r="A38" s="251" t="s">
        <v>469</v>
      </c>
    </row>
    <row r="39" spans="1:1" ht="17.25" x14ac:dyDescent="0.25">
      <c r="A39" s="251" t="s">
        <v>470</v>
      </c>
    </row>
    <row r="40" spans="1:1" ht="34.5" x14ac:dyDescent="0.25">
      <c r="A40" s="251" t="s">
        <v>471</v>
      </c>
    </row>
    <row r="41" spans="1:1" ht="17.25" x14ac:dyDescent="0.25">
      <c r="A41" s="250" t="s">
        <v>472</v>
      </c>
    </row>
    <row r="42" spans="1:1" ht="17.25" x14ac:dyDescent="0.25">
      <c r="A42" s="251" t="s">
        <v>473</v>
      </c>
    </row>
    <row r="43" spans="1:1" ht="17.25" x14ac:dyDescent="0.3">
      <c r="A43" s="252" t="s">
        <v>474</v>
      </c>
    </row>
    <row r="44" spans="1:1" ht="17.25" x14ac:dyDescent="0.25">
      <c r="A44" s="250" t="s">
        <v>475</v>
      </c>
    </row>
    <row r="45" spans="1:1" ht="34.5" x14ac:dyDescent="0.3">
      <c r="A45" s="252" t="s">
        <v>476</v>
      </c>
    </row>
    <row r="46" spans="1:1" ht="34.5" x14ac:dyDescent="0.25">
      <c r="A46" s="251" t="s">
        <v>477</v>
      </c>
    </row>
    <row r="47" spans="1:1" ht="51.75" x14ac:dyDescent="0.25">
      <c r="A47" s="251" t="s">
        <v>478</v>
      </c>
    </row>
    <row r="48" spans="1:1" ht="17.25" x14ac:dyDescent="0.25">
      <c r="A48" s="251" t="s">
        <v>479</v>
      </c>
    </row>
    <row r="49" spans="1:1" ht="17.25" x14ac:dyDescent="0.3">
      <c r="A49" s="252" t="s">
        <v>480</v>
      </c>
    </row>
    <row r="50" spans="1:1" ht="17.25" x14ac:dyDescent="0.25">
      <c r="A50" s="250" t="s">
        <v>481</v>
      </c>
    </row>
    <row r="51" spans="1:1" ht="34.5" x14ac:dyDescent="0.3">
      <c r="A51" s="252" t="s">
        <v>482</v>
      </c>
    </row>
    <row r="52" spans="1:1" ht="17.25" x14ac:dyDescent="0.25">
      <c r="A52" s="251" t="s">
        <v>483</v>
      </c>
    </row>
    <row r="53" spans="1:1" ht="34.5" x14ac:dyDescent="0.3">
      <c r="A53" s="252" t="s">
        <v>484</v>
      </c>
    </row>
    <row r="54" spans="1:1" ht="17.25" x14ac:dyDescent="0.25">
      <c r="A54" s="250" t="s">
        <v>485</v>
      </c>
    </row>
    <row r="55" spans="1:1" ht="17.25" x14ac:dyDescent="0.3">
      <c r="A55" s="252" t="s">
        <v>486</v>
      </c>
    </row>
    <row r="56" spans="1:1" ht="34.5" x14ac:dyDescent="0.25">
      <c r="A56" s="251" t="s">
        <v>487</v>
      </c>
    </row>
    <row r="57" spans="1:1" ht="17.25" x14ac:dyDescent="0.25">
      <c r="A57" s="251" t="s">
        <v>488</v>
      </c>
    </row>
    <row r="58" spans="1:1" ht="34.5" x14ac:dyDescent="0.25">
      <c r="A58" s="251" t="s">
        <v>489</v>
      </c>
    </row>
    <row r="59" spans="1:1" ht="17.25" x14ac:dyDescent="0.25">
      <c r="A59" s="250" t="s">
        <v>490</v>
      </c>
    </row>
    <row r="60" spans="1:1" ht="34.5" x14ac:dyDescent="0.25">
      <c r="A60" s="251" t="s">
        <v>491</v>
      </c>
    </row>
    <row r="61" spans="1:1" ht="17.25" x14ac:dyDescent="0.25">
      <c r="A61" s="253"/>
    </row>
    <row r="62" spans="1:1" ht="18.75" x14ac:dyDescent="0.25">
      <c r="A62" s="247" t="s">
        <v>492</v>
      </c>
    </row>
    <row r="63" spans="1:1" ht="17.25" x14ac:dyDescent="0.25">
      <c r="A63" s="250" t="s">
        <v>493</v>
      </c>
    </row>
    <row r="64" spans="1:1" ht="34.5" x14ac:dyDescent="0.25">
      <c r="A64" s="251" t="s">
        <v>494</v>
      </c>
    </row>
    <row r="65" spans="1:1" ht="17.25" x14ac:dyDescent="0.25">
      <c r="A65" s="251" t="s">
        <v>495</v>
      </c>
    </row>
    <row r="66" spans="1:1" ht="34.5" x14ac:dyDescent="0.25">
      <c r="A66" s="249" t="s">
        <v>496</v>
      </c>
    </row>
    <row r="67" spans="1:1" ht="34.5" x14ac:dyDescent="0.25">
      <c r="A67" s="249" t="s">
        <v>497</v>
      </c>
    </row>
    <row r="68" spans="1:1" ht="34.5" x14ac:dyDescent="0.25">
      <c r="A68" s="249" t="s">
        <v>498</v>
      </c>
    </row>
    <row r="69" spans="1:1" ht="17.25" x14ac:dyDescent="0.25">
      <c r="A69" s="254" t="s">
        <v>499</v>
      </c>
    </row>
    <row r="70" spans="1:1" ht="51.75" x14ac:dyDescent="0.25">
      <c r="A70" s="249" t="s">
        <v>500</v>
      </c>
    </row>
    <row r="71" spans="1:1" ht="17.25" x14ac:dyDescent="0.25">
      <c r="A71" s="249" t="s">
        <v>501</v>
      </c>
    </row>
    <row r="72" spans="1:1" ht="17.25" x14ac:dyDescent="0.25">
      <c r="A72" s="254" t="s">
        <v>502</v>
      </c>
    </row>
    <row r="73" spans="1:1" ht="17.25" x14ac:dyDescent="0.25">
      <c r="A73" s="249" t="s">
        <v>503</v>
      </c>
    </row>
    <row r="74" spans="1:1" ht="17.25" x14ac:dyDescent="0.25">
      <c r="A74" s="254" t="s">
        <v>504</v>
      </c>
    </row>
    <row r="75" spans="1:1" ht="34.5" x14ac:dyDescent="0.25">
      <c r="A75" s="249" t="s">
        <v>505</v>
      </c>
    </row>
    <row r="76" spans="1:1" ht="17.25" x14ac:dyDescent="0.25">
      <c r="A76" s="249" t="s">
        <v>506</v>
      </c>
    </row>
    <row r="77" spans="1:1" ht="51.75" x14ac:dyDescent="0.25">
      <c r="A77" s="249" t="s">
        <v>507</v>
      </c>
    </row>
    <row r="78" spans="1:1" ht="17.25" x14ac:dyDescent="0.25">
      <c r="A78" s="254" t="s">
        <v>508</v>
      </c>
    </row>
    <row r="79" spans="1:1" ht="17.25" x14ac:dyDescent="0.3">
      <c r="A79" s="255" t="s">
        <v>509</v>
      </c>
    </row>
    <row r="80" spans="1:1" ht="17.25" x14ac:dyDescent="0.25">
      <c r="A80" s="254" t="s">
        <v>510</v>
      </c>
    </row>
    <row r="81" spans="1:1" ht="34.5" x14ac:dyDescent="0.25">
      <c r="A81" s="249" t="s">
        <v>511</v>
      </c>
    </row>
    <row r="82" spans="1:1" ht="34.5" x14ac:dyDescent="0.25">
      <c r="A82" s="249" t="s">
        <v>512</v>
      </c>
    </row>
    <row r="83" spans="1:1" ht="34.5" x14ac:dyDescent="0.25">
      <c r="A83" s="249" t="s">
        <v>513</v>
      </c>
    </row>
    <row r="84" spans="1:1" ht="34.5" x14ac:dyDescent="0.25">
      <c r="A84" s="249" t="s">
        <v>514</v>
      </c>
    </row>
    <row r="85" spans="1:1" ht="34.5" x14ac:dyDescent="0.25">
      <c r="A85" s="249" t="s">
        <v>515</v>
      </c>
    </row>
    <row r="86" spans="1:1" ht="17.25" x14ac:dyDescent="0.25">
      <c r="A86" s="254" t="s">
        <v>516</v>
      </c>
    </row>
    <row r="87" spans="1:1" ht="17.25" x14ac:dyDescent="0.25">
      <c r="A87" s="249" t="s">
        <v>517</v>
      </c>
    </row>
    <row r="88" spans="1:1" ht="34.5" x14ac:dyDescent="0.25">
      <c r="A88" s="249" t="s">
        <v>518</v>
      </c>
    </row>
    <row r="89" spans="1:1" ht="17.25" x14ac:dyDescent="0.25">
      <c r="A89" s="254" t="s">
        <v>519</v>
      </c>
    </row>
    <row r="90" spans="1:1" ht="34.5" x14ac:dyDescent="0.25">
      <c r="A90" s="249" t="s">
        <v>520</v>
      </c>
    </row>
    <row r="91" spans="1:1" ht="17.25" x14ac:dyDescent="0.25">
      <c r="A91" s="254" t="s">
        <v>521</v>
      </c>
    </row>
    <row r="92" spans="1:1" ht="17.25" x14ac:dyDescent="0.3">
      <c r="A92" s="255" t="s">
        <v>522</v>
      </c>
    </row>
    <row r="93" spans="1:1" ht="17.25" x14ac:dyDescent="0.25">
      <c r="A93" s="249" t="s">
        <v>523</v>
      </c>
    </row>
    <row r="94" spans="1:1" ht="17.25" x14ac:dyDescent="0.25">
      <c r="A94" s="249"/>
    </row>
    <row r="95" spans="1:1" ht="18.75" x14ac:dyDescent="0.25">
      <c r="A95" s="247" t="s">
        <v>524</v>
      </c>
    </row>
    <row r="96" spans="1:1" ht="34.5" x14ac:dyDescent="0.3">
      <c r="A96" s="255" t="s">
        <v>525</v>
      </c>
    </row>
    <row r="97" spans="1:1" ht="17.25" x14ac:dyDescent="0.3">
      <c r="A97" s="255" t="s">
        <v>526</v>
      </c>
    </row>
    <row r="98" spans="1:1" ht="17.25" x14ac:dyDescent="0.25">
      <c r="A98" s="254" t="s">
        <v>527</v>
      </c>
    </row>
    <row r="99" spans="1:1" ht="17.25" x14ac:dyDescent="0.25">
      <c r="A99" s="246" t="s">
        <v>528</v>
      </c>
    </row>
    <row r="100" spans="1:1" ht="17.25" x14ac:dyDescent="0.25">
      <c r="A100" s="249" t="s">
        <v>529</v>
      </c>
    </row>
    <row r="101" spans="1:1" ht="17.25" x14ac:dyDescent="0.25">
      <c r="A101" s="249" t="s">
        <v>530</v>
      </c>
    </row>
    <row r="102" spans="1:1" ht="17.25" x14ac:dyDescent="0.25">
      <c r="A102" s="249" t="s">
        <v>531</v>
      </c>
    </row>
    <row r="103" spans="1:1" ht="17.25" x14ac:dyDescent="0.25">
      <c r="A103" s="249" t="s">
        <v>532</v>
      </c>
    </row>
    <row r="104" spans="1:1" ht="34.5" x14ac:dyDescent="0.25">
      <c r="A104" s="249" t="s">
        <v>533</v>
      </c>
    </row>
    <row r="105" spans="1:1" ht="17.25" x14ac:dyDescent="0.25">
      <c r="A105" s="246" t="s">
        <v>534</v>
      </c>
    </row>
    <row r="106" spans="1:1" ht="17.25" x14ac:dyDescent="0.25">
      <c r="A106" s="249" t="s">
        <v>535</v>
      </c>
    </row>
    <row r="107" spans="1:1" ht="17.25" x14ac:dyDescent="0.25">
      <c r="A107" s="249" t="s">
        <v>536</v>
      </c>
    </row>
    <row r="108" spans="1:1" ht="17.25" x14ac:dyDescent="0.25">
      <c r="A108" s="249" t="s">
        <v>537</v>
      </c>
    </row>
    <row r="109" spans="1:1" ht="17.25" x14ac:dyDescent="0.25">
      <c r="A109" s="249" t="s">
        <v>538</v>
      </c>
    </row>
    <row r="110" spans="1:1" ht="17.25" x14ac:dyDescent="0.25">
      <c r="A110" s="249" t="s">
        <v>539</v>
      </c>
    </row>
    <row r="111" spans="1:1" ht="17.25" x14ac:dyDescent="0.25">
      <c r="A111" s="249" t="s">
        <v>540</v>
      </c>
    </row>
    <row r="112" spans="1:1" ht="17.25" x14ac:dyDescent="0.25">
      <c r="A112" s="254" t="s">
        <v>541</v>
      </c>
    </row>
    <row r="113" spans="1:1" ht="17.25" x14ac:dyDescent="0.25">
      <c r="A113" s="249" t="s">
        <v>542</v>
      </c>
    </row>
    <row r="114" spans="1:1" ht="17.25" x14ac:dyDescent="0.25">
      <c r="A114" s="246" t="s">
        <v>543</v>
      </c>
    </row>
    <row r="115" spans="1:1" ht="17.25" x14ac:dyDescent="0.25">
      <c r="A115" s="249" t="s">
        <v>544</v>
      </c>
    </row>
    <row r="116" spans="1:1" ht="17.25" x14ac:dyDescent="0.25">
      <c r="A116" s="249" t="s">
        <v>545</v>
      </c>
    </row>
    <row r="117" spans="1:1" ht="17.25" x14ac:dyDescent="0.25">
      <c r="A117" s="246" t="s">
        <v>546</v>
      </c>
    </row>
    <row r="118" spans="1:1" ht="17.25" x14ac:dyDescent="0.25">
      <c r="A118" s="249" t="s">
        <v>547</v>
      </c>
    </row>
    <row r="119" spans="1:1" ht="17.25" x14ac:dyDescent="0.25">
      <c r="A119" s="249" t="s">
        <v>548</v>
      </c>
    </row>
    <row r="120" spans="1:1" ht="17.25" x14ac:dyDescent="0.25">
      <c r="A120" s="249" t="s">
        <v>549</v>
      </c>
    </row>
    <row r="121" spans="1:1" ht="17.25" x14ac:dyDescent="0.25">
      <c r="A121" s="254" t="s">
        <v>550</v>
      </c>
    </row>
    <row r="122" spans="1:1" ht="17.25" x14ac:dyDescent="0.25">
      <c r="A122" s="246" t="s">
        <v>551</v>
      </c>
    </row>
    <row r="123" spans="1:1" ht="17.25" x14ac:dyDescent="0.25">
      <c r="A123" s="246" t="s">
        <v>552</v>
      </c>
    </row>
    <row r="124" spans="1:1" ht="17.25" x14ac:dyDescent="0.25">
      <c r="A124" s="249" t="s">
        <v>553</v>
      </c>
    </row>
    <row r="125" spans="1:1" ht="17.25" x14ac:dyDescent="0.25">
      <c r="A125" s="249" t="s">
        <v>554</v>
      </c>
    </row>
    <row r="126" spans="1:1" ht="17.25" x14ac:dyDescent="0.25">
      <c r="A126" s="249" t="s">
        <v>555</v>
      </c>
    </row>
    <row r="127" spans="1:1" ht="17.25" x14ac:dyDescent="0.25">
      <c r="A127" s="249" t="s">
        <v>556</v>
      </c>
    </row>
    <row r="128" spans="1:1" ht="17.25" x14ac:dyDescent="0.25">
      <c r="A128" s="249" t="s">
        <v>557</v>
      </c>
    </row>
    <row r="129" spans="1:1" ht="17.25" x14ac:dyDescent="0.25">
      <c r="A129" s="254" t="s">
        <v>558</v>
      </c>
    </row>
    <row r="130" spans="1:1" ht="34.5" x14ac:dyDescent="0.25">
      <c r="A130" s="249" t="s">
        <v>559</v>
      </c>
    </row>
    <row r="131" spans="1:1" ht="69" x14ac:dyDescent="0.25">
      <c r="A131" s="249" t="s">
        <v>560</v>
      </c>
    </row>
    <row r="132" spans="1:1" ht="34.5" x14ac:dyDescent="0.25">
      <c r="A132" s="249" t="s">
        <v>561</v>
      </c>
    </row>
    <row r="133" spans="1:1" ht="17.25" x14ac:dyDescent="0.25">
      <c r="A133" s="254" t="s">
        <v>562</v>
      </c>
    </row>
    <row r="134" spans="1:1" ht="34.5" x14ac:dyDescent="0.25">
      <c r="A134" s="246" t="s">
        <v>563</v>
      </c>
    </row>
    <row r="135" spans="1:1" ht="17.25" x14ac:dyDescent="0.25">
      <c r="A135" s="246"/>
    </row>
    <row r="136" spans="1:1" ht="18.75" x14ac:dyDescent="0.25">
      <c r="A136" s="247" t="s">
        <v>564</v>
      </c>
    </row>
    <row r="137" spans="1:1" ht="17.25" x14ac:dyDescent="0.25">
      <c r="A137" s="249" t="s">
        <v>565</v>
      </c>
    </row>
    <row r="138" spans="1:1" ht="34.5" x14ac:dyDescent="0.25">
      <c r="A138" s="251" t="s">
        <v>566</v>
      </c>
    </row>
    <row r="139" spans="1:1" ht="34.5" x14ac:dyDescent="0.25">
      <c r="A139" s="251" t="s">
        <v>567</v>
      </c>
    </row>
    <row r="140" spans="1:1" ht="17.25" x14ac:dyDescent="0.25">
      <c r="A140" s="250" t="s">
        <v>568</v>
      </c>
    </row>
    <row r="141" spans="1:1" ht="17.25" x14ac:dyDescent="0.25">
      <c r="A141" s="256" t="s">
        <v>569</v>
      </c>
    </row>
    <row r="142" spans="1:1" ht="34.5" x14ac:dyDescent="0.3">
      <c r="A142" s="252" t="s">
        <v>570</v>
      </c>
    </row>
    <row r="143" spans="1:1" ht="17.25" x14ac:dyDescent="0.25">
      <c r="A143" s="251" t="s">
        <v>571</v>
      </c>
    </row>
    <row r="144" spans="1:1" ht="17.25" x14ac:dyDescent="0.25">
      <c r="A144" s="251" t="s">
        <v>572</v>
      </c>
    </row>
    <row r="145" spans="1:1" ht="17.25" x14ac:dyDescent="0.25">
      <c r="A145" s="256" t="s">
        <v>573</v>
      </c>
    </row>
    <row r="146" spans="1:1" ht="17.25" x14ac:dyDescent="0.25">
      <c r="A146" s="250" t="s">
        <v>574</v>
      </c>
    </row>
    <row r="147" spans="1:1" ht="17.25" x14ac:dyDescent="0.25">
      <c r="A147" s="256" t="s">
        <v>575</v>
      </c>
    </row>
    <row r="148" spans="1:1" ht="17.25" x14ac:dyDescent="0.25">
      <c r="A148" s="251" t="s">
        <v>576</v>
      </c>
    </row>
    <row r="149" spans="1:1" ht="17.25" x14ac:dyDescent="0.25">
      <c r="A149" s="251" t="s">
        <v>577</v>
      </c>
    </row>
    <row r="150" spans="1:1" ht="17.25" x14ac:dyDescent="0.25">
      <c r="A150" s="251" t="s">
        <v>578</v>
      </c>
    </row>
    <row r="151" spans="1:1" ht="34.5" x14ac:dyDescent="0.25">
      <c r="A151" s="256" t="s">
        <v>579</v>
      </c>
    </row>
    <row r="152" spans="1:1" ht="17.25" x14ac:dyDescent="0.25">
      <c r="A152" s="250" t="s">
        <v>580</v>
      </c>
    </row>
    <row r="153" spans="1:1" ht="17.25" x14ac:dyDescent="0.25">
      <c r="A153" s="251" t="s">
        <v>581</v>
      </c>
    </row>
    <row r="154" spans="1:1" ht="17.25" x14ac:dyDescent="0.25">
      <c r="A154" s="251" t="s">
        <v>582</v>
      </c>
    </row>
    <row r="155" spans="1:1" ht="17.25" x14ac:dyDescent="0.25">
      <c r="A155" s="251" t="s">
        <v>583</v>
      </c>
    </row>
    <row r="156" spans="1:1" ht="17.25" x14ac:dyDescent="0.25">
      <c r="A156" s="251" t="s">
        <v>584</v>
      </c>
    </row>
    <row r="157" spans="1:1" ht="34.5" x14ac:dyDescent="0.25">
      <c r="A157" s="251" t="s">
        <v>585</v>
      </c>
    </row>
    <row r="158" spans="1:1" ht="34.5" x14ac:dyDescent="0.25">
      <c r="A158" s="251" t="s">
        <v>586</v>
      </c>
    </row>
    <row r="159" spans="1:1" ht="17.25" x14ac:dyDescent="0.25">
      <c r="A159" s="250" t="s">
        <v>587</v>
      </c>
    </row>
    <row r="160" spans="1:1" ht="34.5" x14ac:dyDescent="0.25">
      <c r="A160" s="251" t="s">
        <v>588</v>
      </c>
    </row>
    <row r="161" spans="1:1" ht="34.5" x14ac:dyDescent="0.25">
      <c r="A161" s="251" t="s">
        <v>589</v>
      </c>
    </row>
    <row r="162" spans="1:1" ht="17.25" x14ac:dyDescent="0.25">
      <c r="A162" s="251" t="s">
        <v>590</v>
      </c>
    </row>
    <row r="163" spans="1:1" ht="17.25" x14ac:dyDescent="0.25">
      <c r="A163" s="250" t="s">
        <v>591</v>
      </c>
    </row>
    <row r="164" spans="1:1" ht="34.5" x14ac:dyDescent="0.3">
      <c r="A164" s="257" t="s">
        <v>592</v>
      </c>
    </row>
    <row r="165" spans="1:1" ht="34.5" x14ac:dyDescent="0.25">
      <c r="A165" s="251" t="s">
        <v>593</v>
      </c>
    </row>
    <row r="166" spans="1:1" ht="17.25" x14ac:dyDescent="0.25">
      <c r="A166" s="250" t="s">
        <v>594</v>
      </c>
    </row>
    <row r="167" spans="1:1" ht="17.25" x14ac:dyDescent="0.25">
      <c r="A167" s="251" t="s">
        <v>595</v>
      </c>
    </row>
    <row r="168" spans="1:1" ht="17.25" x14ac:dyDescent="0.25">
      <c r="A168" s="250" t="s">
        <v>596</v>
      </c>
    </row>
    <row r="169" spans="1:1" ht="17.25" x14ac:dyDescent="0.3">
      <c r="A169" s="252" t="s">
        <v>597</v>
      </c>
    </row>
    <row r="170" spans="1:1" ht="17.25" x14ac:dyDescent="0.3">
      <c r="A170" s="252"/>
    </row>
    <row r="171" spans="1:1" ht="17.25" x14ac:dyDescent="0.3">
      <c r="A171" s="252"/>
    </row>
    <row r="172" spans="1:1" ht="17.25" x14ac:dyDescent="0.3">
      <c r="A172" s="252"/>
    </row>
    <row r="173" spans="1:1" ht="17.25" x14ac:dyDescent="0.3">
      <c r="A173" s="252"/>
    </row>
    <row r="174" spans="1:1" ht="17.25" x14ac:dyDescent="0.3">
      <c r="A174" s="252"/>
    </row>
  </sheetData>
  <sheetProtection sheet="1" objects="1" scenarios="1"/>
  <pageMargins left="0.70866141732283472" right="0.70866141732283472" top="0.74803149606299213" bottom="0.74803149606299213" header="0.31496062992125984" footer="0.31496062992125984"/>
  <pageSetup paperSize="9" scale="54"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B1:I46"/>
  <sheetViews>
    <sheetView zoomScale="80" zoomScaleNormal="80" workbookViewId="0"/>
  </sheetViews>
  <sheetFormatPr defaultColWidth="15.85546875" defaultRowHeight="15" x14ac:dyDescent="0.25"/>
  <cols>
    <col min="1" max="1" width="3.42578125" style="3" customWidth="1"/>
    <col min="2" max="2" width="68.42578125" style="3" bestFit="1" customWidth="1"/>
    <col min="3" max="6" width="15.7109375" style="3" bestFit="1" customWidth="1"/>
    <col min="7" max="7" width="5.140625" style="3" customWidth="1"/>
    <col min="8" max="16384" width="15.85546875" style="3"/>
  </cols>
  <sheetData>
    <row r="1" spans="2:6" ht="12" customHeight="1" x14ac:dyDescent="0.25"/>
    <row r="2" spans="2:6" ht="12" customHeight="1" x14ac:dyDescent="0.25"/>
    <row r="3" spans="2:6" ht="12" customHeight="1" x14ac:dyDescent="0.25"/>
    <row r="4" spans="2:6" ht="36" customHeight="1" x14ac:dyDescent="0.25">
      <c r="B4" s="7" t="s">
        <v>247</v>
      </c>
      <c r="C4" s="437"/>
      <c r="D4" s="437"/>
    </row>
    <row r="5" spans="2:6" ht="15.75" x14ac:dyDescent="0.25">
      <c r="B5" s="41" t="s">
        <v>53</v>
      </c>
      <c r="C5" s="8"/>
      <c r="D5" s="8"/>
      <c r="E5" s="8"/>
      <c r="F5" s="8"/>
    </row>
    <row r="6" spans="2:6" s="6" customFormat="1" ht="3.75" customHeight="1" x14ac:dyDescent="0.25">
      <c r="B6" s="4"/>
      <c r="C6" s="5"/>
      <c r="D6" s="5"/>
      <c r="E6" s="5"/>
      <c r="F6" s="5"/>
    </row>
    <row r="7" spans="2:6" s="6" customFormat="1" ht="3" customHeight="1" x14ac:dyDescent="0.25">
      <c r="B7" s="4"/>
    </row>
    <row r="8" spans="2:6" ht="3.75" customHeight="1" x14ac:dyDescent="0.25"/>
    <row r="9" spans="2:6" x14ac:dyDescent="0.25">
      <c r="B9" s="9" t="s">
        <v>282</v>
      </c>
      <c r="C9" s="60" t="s">
        <v>421</v>
      </c>
      <c r="D9" s="60" t="s">
        <v>422</v>
      </c>
      <c r="E9" s="60" t="s">
        <v>423</v>
      </c>
      <c r="F9" s="60" t="s">
        <v>424</v>
      </c>
    </row>
    <row r="10" spans="2:6" x14ac:dyDescent="0.25">
      <c r="B10" s="10" t="s">
        <v>54</v>
      </c>
      <c r="C10" s="74">
        <v>174.990977363176</v>
      </c>
      <c r="D10" s="74">
        <v>173.44441766750001</v>
      </c>
      <c r="E10" s="74">
        <v>174</v>
      </c>
      <c r="F10" s="74">
        <v>165.7</v>
      </c>
    </row>
    <row r="11" spans="2:6" x14ac:dyDescent="0.25">
      <c r="B11" s="10" t="s">
        <v>283</v>
      </c>
      <c r="C11" s="74">
        <v>157.87490818782001</v>
      </c>
      <c r="D11" s="74">
        <v>156.82110552204</v>
      </c>
      <c r="E11" s="74">
        <v>155.19999999999999</v>
      </c>
      <c r="F11" s="74">
        <v>153.4</v>
      </c>
    </row>
    <row r="12" spans="2:6" x14ac:dyDescent="0.25">
      <c r="B12" s="13" t="s">
        <v>55</v>
      </c>
      <c r="C12" s="74">
        <v>157.87490818782001</v>
      </c>
      <c r="D12" s="75">
        <v>156.82110552204</v>
      </c>
      <c r="E12" s="75">
        <v>155.19999999999999</v>
      </c>
      <c r="F12" s="75">
        <v>153.4</v>
      </c>
    </row>
    <row r="13" spans="2:6" x14ac:dyDescent="0.25">
      <c r="B13" s="14" t="s">
        <v>56</v>
      </c>
      <c r="C13" s="76">
        <v>0.15466572784830501</v>
      </c>
      <c r="D13" s="76">
        <v>0.15463364098400201</v>
      </c>
      <c r="E13" s="76">
        <v>0.14799999999999999</v>
      </c>
      <c r="F13" s="76">
        <v>0.157</v>
      </c>
    </row>
    <row r="14" spans="2:6" x14ac:dyDescent="0.25">
      <c r="B14" s="10" t="s">
        <v>57</v>
      </c>
      <c r="C14" s="77">
        <v>0.17049336309327201</v>
      </c>
      <c r="D14" s="77">
        <v>0.170529145337177</v>
      </c>
      <c r="E14" s="77">
        <v>0.156</v>
      </c>
      <c r="F14" s="77">
        <v>0.16500000000000001</v>
      </c>
    </row>
    <row r="15" spans="2:6" x14ac:dyDescent="0.25">
      <c r="B15" s="10" t="s">
        <v>123</v>
      </c>
      <c r="C15" s="74">
        <v>150.48416843244999</v>
      </c>
      <c r="D15" s="74">
        <v>149.63005543956001</v>
      </c>
      <c r="E15" s="74">
        <v>148</v>
      </c>
      <c r="F15" s="74">
        <v>141.19999999999999</v>
      </c>
    </row>
    <row r="16" spans="2:6" x14ac:dyDescent="0.25">
      <c r="B16" s="10" t="s">
        <v>58</v>
      </c>
      <c r="C16" s="74">
        <v>4</v>
      </c>
      <c r="D16" s="74">
        <v>4</v>
      </c>
      <c r="E16" s="74">
        <v>4</v>
      </c>
      <c r="F16" s="74">
        <v>4</v>
      </c>
    </row>
    <row r="17" spans="2:6" x14ac:dyDescent="0.25">
      <c r="B17" s="227" t="s">
        <v>284</v>
      </c>
      <c r="C17" s="74">
        <v>4</v>
      </c>
      <c r="D17" s="74">
        <v>4</v>
      </c>
      <c r="E17" s="74">
        <v>6</v>
      </c>
      <c r="F17" s="74">
        <v>5</v>
      </c>
    </row>
    <row r="18" spans="2:6" x14ac:dyDescent="0.25">
      <c r="B18" s="14" t="s">
        <v>124</v>
      </c>
      <c r="C18" s="228" t="s">
        <v>433</v>
      </c>
      <c r="D18" s="228" t="s">
        <v>433</v>
      </c>
      <c r="E18" s="228" t="s">
        <v>433</v>
      </c>
      <c r="F18" s="228" t="s">
        <v>433</v>
      </c>
    </row>
    <row r="19" spans="2:6" x14ac:dyDescent="0.25">
      <c r="B19" s="11" t="s">
        <v>434</v>
      </c>
      <c r="C19" s="74">
        <v>-51.725186310000005</v>
      </c>
      <c r="D19" s="74">
        <v>53.033175939999992</v>
      </c>
      <c r="E19" s="74">
        <v>21.545824830000004</v>
      </c>
      <c r="F19" s="74">
        <v>16</v>
      </c>
    </row>
    <row r="20" spans="2:6" ht="30" x14ac:dyDescent="0.25">
      <c r="B20" s="12" t="s">
        <v>435</v>
      </c>
      <c r="C20" s="75">
        <v>38</v>
      </c>
      <c r="D20" s="75">
        <v>42</v>
      </c>
      <c r="E20" s="75">
        <v>52</v>
      </c>
      <c r="F20" s="75">
        <v>55</v>
      </c>
    </row>
    <row r="21" spans="2:6" s="6" customFormat="1" ht="9.75" customHeight="1" x14ac:dyDescent="0.25">
      <c r="B21" s="4"/>
      <c r="C21" s="5"/>
      <c r="D21" s="5"/>
      <c r="E21" s="5"/>
      <c r="F21" s="5"/>
    </row>
    <row r="22" spans="2:6" s="6" customFormat="1" ht="15.75" x14ac:dyDescent="0.25">
      <c r="B22" s="73"/>
      <c r="C22" s="5"/>
      <c r="D22" s="5"/>
      <c r="E22" s="5"/>
      <c r="F22" s="5"/>
    </row>
    <row r="23" spans="2:6" x14ac:dyDescent="0.25">
      <c r="B23" s="18" t="s">
        <v>59</v>
      </c>
      <c r="C23" s="2"/>
      <c r="D23" s="2"/>
      <c r="E23" s="2"/>
      <c r="F23" s="2"/>
    </row>
    <row r="24" spans="2:6" x14ac:dyDescent="0.25">
      <c r="B24" s="15" t="s">
        <v>127</v>
      </c>
      <c r="C24" s="82">
        <f>SUM(C28:C30)</f>
        <v>157.26521300690001</v>
      </c>
      <c r="D24" s="82">
        <f t="shared" ref="D24:F24" si="0">SUM(D28:D30)</f>
        <v>154.62612257255</v>
      </c>
      <c r="E24" s="82">
        <f t="shared" si="0"/>
        <v>152.15323214423</v>
      </c>
      <c r="F24" s="82">
        <f t="shared" si="0"/>
        <v>150.01058711466999</v>
      </c>
    </row>
    <row r="25" spans="2:6" x14ac:dyDescent="0.25">
      <c r="B25" s="18" t="s">
        <v>60</v>
      </c>
      <c r="C25" s="2"/>
      <c r="D25" s="2"/>
      <c r="E25" s="2"/>
      <c r="F25" s="2"/>
    </row>
    <row r="26" spans="2:6" ht="3" customHeight="1" x14ac:dyDescent="0.25">
      <c r="B26" s="17"/>
      <c r="C26" s="2"/>
      <c r="D26" s="2"/>
      <c r="E26" s="2"/>
      <c r="F26" s="2"/>
    </row>
    <row r="27" spans="2:6" x14ac:dyDescent="0.25">
      <c r="B27" s="13" t="s">
        <v>61</v>
      </c>
      <c r="C27" s="12"/>
      <c r="D27" s="12"/>
      <c r="E27" s="12"/>
      <c r="F27" s="12"/>
    </row>
    <row r="28" spans="2:6" x14ac:dyDescent="0.25">
      <c r="B28" s="16" t="s">
        <v>103</v>
      </c>
      <c r="C28" s="19">
        <v>7.1704359499999999E-3</v>
      </c>
      <c r="D28" s="19">
        <v>8.4266031200000008E-3</v>
      </c>
      <c r="E28" s="19">
        <v>1.2454307959999999E-2</v>
      </c>
      <c r="F28" s="19">
        <v>1.282203182E-2</v>
      </c>
    </row>
    <row r="29" spans="2:6" x14ac:dyDescent="0.25">
      <c r="B29" s="16" t="s">
        <v>104</v>
      </c>
      <c r="C29" s="19">
        <v>0.50854304055999999</v>
      </c>
      <c r="D29" s="19">
        <v>0.48459621821999999</v>
      </c>
      <c r="E29" s="19">
        <v>0.43062685877000001</v>
      </c>
      <c r="F29" s="19">
        <v>0.39178650324999997</v>
      </c>
    </row>
    <row r="30" spans="2:6" x14ac:dyDescent="0.25">
      <c r="B30" s="16" t="s">
        <v>105</v>
      </c>
      <c r="C30" s="19">
        <v>156.74949953039001</v>
      </c>
      <c r="D30" s="19">
        <v>154.13309975121001</v>
      </c>
      <c r="E30" s="19">
        <v>151.71015097750001</v>
      </c>
      <c r="F30" s="19">
        <v>149.60597857959999</v>
      </c>
    </row>
    <row r="31" spans="2:6" x14ac:dyDescent="0.25">
      <c r="B31" s="13" t="s">
        <v>62</v>
      </c>
      <c r="C31" s="20"/>
      <c r="D31" s="20"/>
      <c r="E31" s="20"/>
      <c r="F31" s="20"/>
    </row>
    <row r="32" spans="2:6" x14ac:dyDescent="0.25">
      <c r="B32" s="16" t="s">
        <v>106</v>
      </c>
      <c r="C32" s="19">
        <v>154.99331774127</v>
      </c>
      <c r="D32" s="19">
        <v>152.16904036615</v>
      </c>
      <c r="E32" s="19">
        <v>149.33887555702</v>
      </c>
      <c r="F32" s="19">
        <v>146.96898034615</v>
      </c>
    </row>
    <row r="33" spans="2:9" x14ac:dyDescent="0.25">
      <c r="B33" s="16" t="s">
        <v>107</v>
      </c>
      <c r="C33" s="19">
        <v>2.27189526563</v>
      </c>
      <c r="D33" s="19">
        <v>2.4570822064</v>
      </c>
      <c r="E33" s="19">
        <v>2.8143565872099998</v>
      </c>
      <c r="F33" s="19">
        <v>3.0416067685199999</v>
      </c>
    </row>
    <row r="34" spans="2:9" x14ac:dyDescent="0.25">
      <c r="B34" s="16" t="s">
        <v>108</v>
      </c>
      <c r="C34" s="21">
        <v>0</v>
      </c>
      <c r="D34" s="21">
        <v>0</v>
      </c>
      <c r="E34" s="21">
        <v>0</v>
      </c>
      <c r="F34" s="21">
        <v>0</v>
      </c>
    </row>
    <row r="35" spans="2:9" x14ac:dyDescent="0.25">
      <c r="B35" s="16" t="s">
        <v>109</v>
      </c>
      <c r="C35" s="21">
        <v>0</v>
      </c>
      <c r="D35" s="21">
        <v>0</v>
      </c>
      <c r="E35" s="21">
        <v>0</v>
      </c>
      <c r="F35" s="21">
        <v>0</v>
      </c>
    </row>
    <row r="36" spans="2:9" x14ac:dyDescent="0.25">
      <c r="B36" s="13" t="s">
        <v>356</v>
      </c>
      <c r="C36" s="20"/>
      <c r="D36" s="20"/>
      <c r="E36" s="20"/>
      <c r="F36" s="20"/>
    </row>
    <row r="37" spans="2:9" ht="30" x14ac:dyDescent="0.25">
      <c r="B37" s="16" t="s">
        <v>128</v>
      </c>
      <c r="C37" s="19">
        <v>37.827402883950001</v>
      </c>
      <c r="D37" s="19">
        <v>36.223246130569997</v>
      </c>
      <c r="E37" s="19">
        <v>34.530343691749998</v>
      </c>
      <c r="F37" s="19">
        <v>33.360028906910003</v>
      </c>
    </row>
    <row r="38" spans="2:9" ht="30" x14ac:dyDescent="0.25">
      <c r="B38" s="16" t="s">
        <v>110</v>
      </c>
      <c r="C38" s="19">
        <v>119.08441187143001</v>
      </c>
      <c r="D38" s="19">
        <v>117.89836482920001</v>
      </c>
      <c r="E38" s="19">
        <v>117.10614088228</v>
      </c>
      <c r="F38" s="19">
        <v>116.13175347072</v>
      </c>
      <c r="I38" s="208"/>
    </row>
    <row r="39" spans="2:9" x14ac:dyDescent="0.25">
      <c r="B39" s="16" t="s">
        <v>111</v>
      </c>
      <c r="C39" s="19">
        <v>0.35339825151999998</v>
      </c>
      <c r="D39" s="19">
        <v>0.50451161278000001</v>
      </c>
      <c r="E39" s="19">
        <v>0.51674757019999995</v>
      </c>
      <c r="F39" s="19">
        <v>0.51880473704999996</v>
      </c>
    </row>
    <row r="40" spans="2:9" x14ac:dyDescent="0.25">
      <c r="B40" s="13" t="s">
        <v>357</v>
      </c>
      <c r="C40" s="142">
        <f>SUM(C37:C39)</f>
        <v>157.26521300690001</v>
      </c>
      <c r="D40" s="142">
        <f t="shared" ref="D40:F40" si="1">SUM(D37:D39)</f>
        <v>154.62612257255</v>
      </c>
      <c r="E40" s="142">
        <f t="shared" si="1"/>
        <v>152.15323214423</v>
      </c>
      <c r="F40" s="142">
        <f t="shared" si="1"/>
        <v>150.01058711467999</v>
      </c>
    </row>
    <row r="41" spans="2:9" x14ac:dyDescent="0.25">
      <c r="B41" s="10" t="s">
        <v>129</v>
      </c>
      <c r="C41" s="143">
        <v>0.53634328214000004</v>
      </c>
      <c r="D41" s="143">
        <v>0.68646306433000004</v>
      </c>
      <c r="E41" s="143">
        <v>1.02272431189</v>
      </c>
      <c r="F41" s="143">
        <v>1.50156855514</v>
      </c>
    </row>
    <row r="42" spans="2:9" ht="30" x14ac:dyDescent="0.25">
      <c r="B42" s="12" t="s">
        <v>285</v>
      </c>
      <c r="C42" s="235">
        <v>0.48</v>
      </c>
      <c r="D42" s="235">
        <v>0.44</v>
      </c>
      <c r="E42" s="235">
        <v>0.49</v>
      </c>
      <c r="F42" s="235">
        <v>0.51200000000000001</v>
      </c>
    </row>
    <row r="46" spans="2:9" x14ac:dyDescent="0.25">
      <c r="F46" s="116" t="s">
        <v>246</v>
      </c>
    </row>
  </sheetData>
  <mergeCells count="1">
    <mergeCell ref="C4:D4"/>
  </mergeCells>
  <hyperlinks>
    <hyperlink ref="F46" location="Contents!A1" display="To Frontpage"/>
  </hyperlinks>
  <pageMargins left="0.70866141732283472" right="0.70866141732283472" top="0.74803149606299213" bottom="0.74803149606299213" header="0.31496062992125984" footer="0.31496062992125984"/>
  <pageSetup paperSize="9" scale="5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3:L133"/>
  <sheetViews>
    <sheetView zoomScale="80" zoomScaleNormal="80" zoomScaleSheetLayoutView="70" zoomScalePageLayoutView="60" workbookViewId="0"/>
  </sheetViews>
  <sheetFormatPr defaultColWidth="9.140625" defaultRowHeight="15" x14ac:dyDescent="0.25"/>
  <cols>
    <col min="1" max="1" width="3.28515625" style="3" customWidth="1"/>
    <col min="2" max="2" width="57.140625" style="3" customWidth="1"/>
    <col min="3" max="3" width="15.85546875" style="3" customWidth="1"/>
    <col min="4" max="8" width="10.7109375" style="3" customWidth="1"/>
    <col min="9" max="9" width="10.85546875" style="3" customWidth="1"/>
    <col min="10" max="10" width="10.7109375" style="3" customWidth="1"/>
    <col min="11" max="11" width="9.140625" style="3"/>
    <col min="12" max="12" width="8.85546875" style="3" customWidth="1"/>
    <col min="13" max="16384" width="9.140625" style="3"/>
  </cols>
  <sheetData>
    <row r="3" spans="2:10" ht="12" customHeight="1" x14ac:dyDescent="0.25"/>
    <row r="4" spans="2:10" ht="18" x14ac:dyDescent="0.25">
      <c r="B4" s="438" t="s">
        <v>278</v>
      </c>
      <c r="C4" s="439"/>
      <c r="D4" s="439"/>
      <c r="E4" s="439"/>
      <c r="F4" s="7"/>
      <c r="G4" s="7"/>
      <c r="H4" s="7"/>
      <c r="I4" s="7"/>
    </row>
    <row r="5" spans="2:10" ht="4.5" customHeight="1" x14ac:dyDescent="0.25">
      <c r="B5" s="442"/>
      <c r="C5" s="442"/>
      <c r="D5" s="442"/>
      <c r="E5" s="442"/>
      <c r="F5" s="442"/>
      <c r="G5" s="442"/>
      <c r="H5" s="442"/>
      <c r="I5" s="442"/>
    </row>
    <row r="6" spans="2:10" ht="5.25" customHeight="1" x14ac:dyDescent="0.25">
      <c r="B6" s="22"/>
      <c r="C6" s="22"/>
      <c r="D6" s="22"/>
      <c r="E6" s="22"/>
      <c r="F6" s="22"/>
      <c r="G6" s="22"/>
      <c r="H6" s="22"/>
      <c r="I6" s="22"/>
    </row>
    <row r="7" spans="2:10" x14ac:dyDescent="0.25">
      <c r="B7" s="27" t="s">
        <v>64</v>
      </c>
      <c r="C7" s="26"/>
      <c r="D7" s="26"/>
      <c r="E7" s="26"/>
      <c r="F7" s="26"/>
      <c r="G7" s="60" t="s">
        <v>421</v>
      </c>
      <c r="H7" s="60" t="s">
        <v>422</v>
      </c>
      <c r="I7" s="60" t="s">
        <v>423</v>
      </c>
      <c r="J7" s="60" t="s">
        <v>424</v>
      </c>
    </row>
    <row r="8" spans="2:10" x14ac:dyDescent="0.25">
      <c r="B8" s="24" t="s">
        <v>131</v>
      </c>
      <c r="C8" s="6"/>
      <c r="D8" s="6"/>
      <c r="E8" s="6"/>
      <c r="F8" s="6"/>
      <c r="G8" s="74">
        <v>188.91612918317799</v>
      </c>
      <c r="H8" s="74">
        <v>189.4</v>
      </c>
      <c r="I8" s="74">
        <v>193.1</v>
      </c>
      <c r="J8" s="74">
        <v>183.5</v>
      </c>
    </row>
    <row r="9" spans="2:10" x14ac:dyDescent="0.25">
      <c r="B9" s="24" t="s">
        <v>287</v>
      </c>
      <c r="C9" s="6"/>
      <c r="D9" s="6"/>
      <c r="E9" s="6"/>
      <c r="F9" s="6"/>
      <c r="G9" s="78">
        <v>-0.51137446152894594</v>
      </c>
      <c r="H9" s="78">
        <v>0.44500000000000001</v>
      </c>
      <c r="I9" s="78">
        <v>0.83499999999999996</v>
      </c>
      <c r="J9" s="78">
        <v>0.65</v>
      </c>
    </row>
    <row r="10" spans="2:10" x14ac:dyDescent="0.25">
      <c r="B10" s="24" t="s">
        <v>329</v>
      </c>
      <c r="C10" s="6"/>
      <c r="D10" s="6"/>
      <c r="E10" s="6"/>
      <c r="F10" s="6"/>
      <c r="G10" s="78">
        <v>23.221486301881001</v>
      </c>
      <c r="H10" s="78">
        <v>22.8</v>
      </c>
      <c r="I10" s="78">
        <v>24.5</v>
      </c>
      <c r="J10" s="78">
        <v>23.5</v>
      </c>
    </row>
    <row r="11" spans="2:10" x14ac:dyDescent="0.25">
      <c r="B11" s="24" t="s">
        <v>288</v>
      </c>
      <c r="C11" s="24" t="s">
        <v>419</v>
      </c>
      <c r="D11" s="24"/>
      <c r="E11" s="24"/>
      <c r="F11" s="24"/>
      <c r="G11" s="80">
        <v>0.15107118187127505</v>
      </c>
      <c r="H11" s="80">
        <v>0.14899999999999999</v>
      </c>
      <c r="I11" s="80">
        <v>0.16259999999999999</v>
      </c>
      <c r="J11" s="80">
        <v>0.1585</v>
      </c>
    </row>
    <row r="12" spans="2:10" x14ac:dyDescent="0.25">
      <c r="B12" s="28"/>
      <c r="C12" s="29" t="s">
        <v>418</v>
      </c>
      <c r="D12" s="29"/>
      <c r="E12" s="29"/>
      <c r="F12" s="29"/>
      <c r="G12" s="79">
        <v>0.08</v>
      </c>
      <c r="H12" s="79">
        <v>0.08</v>
      </c>
      <c r="I12" s="79">
        <v>0.08</v>
      </c>
      <c r="J12" s="79">
        <v>0.08</v>
      </c>
    </row>
    <row r="13" spans="2:10" x14ac:dyDescent="0.25">
      <c r="B13" s="24" t="s">
        <v>66</v>
      </c>
      <c r="C13" s="6"/>
      <c r="D13" s="6"/>
      <c r="E13" s="6"/>
      <c r="F13" s="6"/>
      <c r="G13" s="81">
        <v>163.41002238399</v>
      </c>
      <c r="H13" s="81">
        <v>163.1370881361</v>
      </c>
      <c r="I13" s="81">
        <v>163.57110483420001</v>
      </c>
      <c r="J13" s="81">
        <v>155.53952085758999</v>
      </c>
    </row>
    <row r="14" spans="2:10" x14ac:dyDescent="0.25">
      <c r="B14" s="6"/>
      <c r="C14" s="24" t="s">
        <v>67</v>
      </c>
      <c r="D14" s="24"/>
      <c r="E14" s="24"/>
      <c r="F14" s="24"/>
      <c r="G14" s="81">
        <v>4.3435097210600002</v>
      </c>
      <c r="H14" s="81">
        <v>5.6817532474299997</v>
      </c>
      <c r="I14" s="81">
        <v>5.4727422419099998</v>
      </c>
      <c r="J14" s="81">
        <v>11.811472824699999</v>
      </c>
    </row>
    <row r="15" spans="2:10" x14ac:dyDescent="0.25">
      <c r="B15" s="24" t="s">
        <v>166</v>
      </c>
      <c r="C15" s="6"/>
      <c r="D15" s="6"/>
      <c r="E15" s="6"/>
      <c r="F15" s="6"/>
      <c r="G15" s="236">
        <v>4</v>
      </c>
      <c r="H15" s="236">
        <v>4</v>
      </c>
      <c r="I15" s="236">
        <v>6</v>
      </c>
      <c r="J15" s="236">
        <v>5</v>
      </c>
    </row>
    <row r="16" spans="2:10" x14ac:dyDescent="0.25">
      <c r="B16" s="24" t="s">
        <v>353</v>
      </c>
      <c r="C16" s="6"/>
      <c r="D16" s="6"/>
      <c r="E16" s="6"/>
      <c r="F16" s="6"/>
      <c r="G16" s="146">
        <v>4</v>
      </c>
      <c r="H16" s="146">
        <v>4</v>
      </c>
      <c r="I16" s="146">
        <v>4</v>
      </c>
      <c r="J16" s="146">
        <v>4</v>
      </c>
    </row>
    <row r="17" spans="1:10" x14ac:dyDescent="0.25">
      <c r="B17" s="24" t="s">
        <v>68</v>
      </c>
      <c r="C17" s="6"/>
      <c r="D17" s="6"/>
      <c r="E17" s="6"/>
      <c r="F17" s="6"/>
      <c r="G17" s="146">
        <v>1.2897045003276</v>
      </c>
      <c r="H17" s="146">
        <v>1.2889999999999999</v>
      </c>
      <c r="I17" s="146">
        <v>0.64400000000000002</v>
      </c>
      <c r="J17" s="146">
        <v>0.64400000000000002</v>
      </c>
    </row>
    <row r="18" spans="1:10" x14ac:dyDescent="0.25">
      <c r="A18" s="148"/>
      <c r="B18" s="145" t="s">
        <v>133</v>
      </c>
      <c r="C18" s="100"/>
      <c r="D18" s="100"/>
      <c r="E18" s="100"/>
      <c r="F18" s="100"/>
      <c r="G18" s="147">
        <v>0</v>
      </c>
      <c r="H18" s="147">
        <v>0</v>
      </c>
      <c r="I18" s="147">
        <v>0</v>
      </c>
      <c r="J18" s="147">
        <v>0</v>
      </c>
    </row>
    <row r="19" spans="1:10" x14ac:dyDescent="0.25">
      <c r="B19" s="145" t="s">
        <v>354</v>
      </c>
      <c r="C19" s="100"/>
      <c r="D19" s="100"/>
      <c r="E19" s="100"/>
      <c r="F19" s="100"/>
      <c r="G19" s="147">
        <v>13.447892094089999</v>
      </c>
      <c r="H19" s="147">
        <v>13.23</v>
      </c>
      <c r="I19" s="147">
        <v>13.66</v>
      </c>
      <c r="J19" s="147">
        <v>13.45</v>
      </c>
    </row>
    <row r="20" spans="1:10" x14ac:dyDescent="0.25">
      <c r="A20" s="148"/>
      <c r="B20" s="145" t="s">
        <v>355</v>
      </c>
      <c r="C20" s="100"/>
      <c r="D20" s="100"/>
      <c r="E20" s="100"/>
      <c r="F20" s="100"/>
      <c r="G20" s="147">
        <v>13.447892094089999</v>
      </c>
      <c r="H20" s="147">
        <v>13.23</v>
      </c>
      <c r="I20" s="147">
        <v>13.66</v>
      </c>
      <c r="J20" s="147">
        <v>13.5</v>
      </c>
    </row>
    <row r="21" spans="1:10" x14ac:dyDescent="0.25">
      <c r="B21" s="182"/>
      <c r="C21" s="100"/>
      <c r="D21" s="100"/>
      <c r="E21" s="100"/>
      <c r="F21" s="100"/>
      <c r="G21" s="184"/>
      <c r="H21" s="184"/>
      <c r="I21" s="184"/>
      <c r="J21" s="184"/>
    </row>
    <row r="22" spans="1:10" x14ac:dyDescent="0.25">
      <c r="B22" s="183" t="s">
        <v>286</v>
      </c>
      <c r="C22" s="144"/>
      <c r="D22" s="101"/>
      <c r="E22" s="101"/>
      <c r="F22" s="101"/>
      <c r="G22" s="186">
        <v>0.19511154392757049</v>
      </c>
      <c r="H22" s="186">
        <v>0.2</v>
      </c>
      <c r="I22" s="185">
        <v>0.255</v>
      </c>
      <c r="J22" s="186">
        <v>0.27</v>
      </c>
    </row>
    <row r="23" spans="1:10" x14ac:dyDescent="0.25">
      <c r="B23" s="177"/>
      <c r="C23" s="174"/>
      <c r="D23" s="100"/>
      <c r="E23" s="100"/>
      <c r="F23" s="100"/>
      <c r="G23" s="175"/>
      <c r="H23" s="176"/>
      <c r="I23" s="176"/>
      <c r="J23" s="176"/>
    </row>
    <row r="24" spans="1:10" ht="21" customHeight="1" x14ac:dyDescent="0.25"/>
    <row r="25" spans="1:10" ht="18" x14ac:dyDescent="0.25">
      <c r="B25" s="438" t="s">
        <v>280</v>
      </c>
      <c r="C25" s="439"/>
      <c r="D25" s="439"/>
      <c r="E25" s="439"/>
      <c r="F25" s="206"/>
      <c r="G25" s="7"/>
      <c r="H25" s="7"/>
      <c r="I25" s="7"/>
      <c r="J25" s="7"/>
    </row>
    <row r="26" spans="1:10" ht="5.25" customHeight="1" x14ac:dyDescent="0.25">
      <c r="B26" s="22"/>
      <c r="C26" s="22"/>
      <c r="D26" s="22"/>
      <c r="E26" s="22"/>
      <c r="F26" s="207"/>
      <c r="G26" s="141"/>
      <c r="H26" s="141"/>
      <c r="I26" s="22"/>
      <c r="J26" s="22"/>
    </row>
    <row r="27" spans="1:10" x14ac:dyDescent="0.25">
      <c r="B27" s="27" t="s">
        <v>64</v>
      </c>
      <c r="C27" s="26"/>
      <c r="D27" s="26"/>
      <c r="E27" s="26"/>
      <c r="F27" s="26"/>
      <c r="G27" s="60" t="s">
        <v>421</v>
      </c>
      <c r="H27" s="60" t="s">
        <v>422</v>
      </c>
      <c r="I27" s="60" t="s">
        <v>423</v>
      </c>
      <c r="J27" s="60" t="s">
        <v>424</v>
      </c>
    </row>
    <row r="28" spans="1:10" x14ac:dyDescent="0.25">
      <c r="B28" s="24" t="s">
        <v>66</v>
      </c>
      <c r="C28" s="6"/>
      <c r="D28" s="6"/>
      <c r="E28" s="6"/>
      <c r="F28" s="6"/>
      <c r="G28" s="81">
        <v>163.41002238399</v>
      </c>
      <c r="H28" s="81">
        <v>163.1370881361</v>
      </c>
      <c r="I28" s="81">
        <v>163.57110483420001</v>
      </c>
      <c r="J28" s="81">
        <v>155.53952085758999</v>
      </c>
    </row>
    <row r="29" spans="1:10" x14ac:dyDescent="0.25">
      <c r="B29" s="24" t="s">
        <v>134</v>
      </c>
      <c r="C29" s="6"/>
      <c r="D29" s="6"/>
      <c r="E29" s="6"/>
      <c r="F29" s="6"/>
      <c r="G29" s="202"/>
      <c r="H29" s="81"/>
      <c r="I29" s="81"/>
      <c r="J29" s="81"/>
    </row>
    <row r="30" spans="1:10" x14ac:dyDescent="0.25">
      <c r="B30" s="24" t="s">
        <v>379</v>
      </c>
      <c r="C30" s="24" t="s">
        <v>70</v>
      </c>
      <c r="D30" s="24"/>
      <c r="E30" s="24"/>
      <c r="F30" s="24"/>
      <c r="G30" s="81">
        <v>4.3435097210600002</v>
      </c>
      <c r="H30" s="81">
        <v>5.6817532474299997</v>
      </c>
      <c r="I30" s="81">
        <v>5.4727422419099998</v>
      </c>
      <c r="J30" s="81">
        <v>11.811472824699999</v>
      </c>
    </row>
    <row r="31" spans="1:10" x14ac:dyDescent="0.25">
      <c r="B31" s="6"/>
      <c r="C31" s="24" t="s">
        <v>165</v>
      </c>
      <c r="D31" s="24"/>
      <c r="E31" s="24"/>
      <c r="F31" s="24"/>
      <c r="G31" s="81">
        <v>23.07279116394</v>
      </c>
      <c r="H31" s="81">
        <v>24.185159824079999</v>
      </c>
      <c r="I31" s="81">
        <v>22.741592223129999</v>
      </c>
      <c r="J31" s="81">
        <v>15.53163121333</v>
      </c>
    </row>
    <row r="32" spans="1:10" x14ac:dyDescent="0.25">
      <c r="B32" s="6"/>
      <c r="C32" s="25" t="s">
        <v>164</v>
      </c>
      <c r="D32" s="25"/>
      <c r="E32" s="25"/>
      <c r="F32" s="25"/>
      <c r="G32" s="81">
        <v>0.17265038746</v>
      </c>
      <c r="H32" s="167">
        <v>0.84626676026000003</v>
      </c>
      <c r="I32" s="167">
        <v>7.5503983124099996</v>
      </c>
      <c r="J32" s="167">
        <v>13.12280364469</v>
      </c>
    </row>
    <row r="33" spans="2:10" x14ac:dyDescent="0.25">
      <c r="B33" s="6"/>
      <c r="C33" s="25" t="s">
        <v>273</v>
      </c>
      <c r="D33" s="25"/>
      <c r="E33" s="25"/>
      <c r="F33" s="25"/>
      <c r="G33" s="81">
        <v>24.657285735449999</v>
      </c>
      <c r="H33" s="167">
        <v>25.184342758309999</v>
      </c>
      <c r="I33" s="167">
        <v>26.03778241369</v>
      </c>
      <c r="J33" s="167">
        <v>23.266788729080002</v>
      </c>
    </row>
    <row r="34" spans="2:10" x14ac:dyDescent="0.25">
      <c r="B34" s="6"/>
      <c r="C34" s="25" t="s">
        <v>274</v>
      </c>
      <c r="D34" s="25"/>
      <c r="E34" s="25"/>
      <c r="F34" s="25"/>
      <c r="G34" s="202">
        <v>26.448862801130002</v>
      </c>
      <c r="H34" s="167">
        <v>24.018288719520001</v>
      </c>
      <c r="I34" s="167">
        <v>21.116723596429999</v>
      </c>
      <c r="J34" s="167">
        <v>14.595982640960001</v>
      </c>
    </row>
    <row r="35" spans="2:10" x14ac:dyDescent="0.25">
      <c r="B35" s="6"/>
      <c r="C35" s="25" t="s">
        <v>275</v>
      </c>
      <c r="D35" s="25"/>
      <c r="E35" s="25"/>
      <c r="F35" s="25"/>
      <c r="G35" s="81">
        <v>19.512535470660001</v>
      </c>
      <c r="H35" s="167">
        <v>19.97513896748</v>
      </c>
      <c r="I35" s="167">
        <v>20.567911845809999</v>
      </c>
      <c r="J35" s="167">
        <v>28.330597911209999</v>
      </c>
    </row>
    <row r="36" spans="2:10" x14ac:dyDescent="0.25">
      <c r="B36" s="6"/>
      <c r="C36" s="25" t="s">
        <v>276</v>
      </c>
      <c r="D36" s="25"/>
      <c r="E36" s="25"/>
      <c r="F36" s="25"/>
      <c r="G36" s="81">
        <v>14.41057955984</v>
      </c>
      <c r="H36" s="167">
        <v>13.09329991419</v>
      </c>
      <c r="I36" s="167">
        <v>11.291641663349999</v>
      </c>
      <c r="J36" s="167">
        <v>7.5971594324199998</v>
      </c>
    </row>
    <row r="37" spans="2:10" x14ac:dyDescent="0.25">
      <c r="B37" s="6"/>
      <c r="C37" s="24" t="s">
        <v>71</v>
      </c>
      <c r="D37" s="24"/>
      <c r="E37" s="24"/>
      <c r="F37" s="24"/>
      <c r="G37" s="81">
        <v>1.5617876523300001</v>
      </c>
      <c r="H37" s="31">
        <v>1.72496086032</v>
      </c>
      <c r="I37" s="31">
        <v>1.87426855812</v>
      </c>
      <c r="J37" s="31">
        <v>1.9711763760700001</v>
      </c>
    </row>
    <row r="38" spans="2:10" x14ac:dyDescent="0.25">
      <c r="B38" s="6"/>
      <c r="C38" s="24" t="s">
        <v>72</v>
      </c>
      <c r="D38" s="24"/>
      <c r="E38" s="24"/>
      <c r="F38" s="24"/>
      <c r="G38" s="81">
        <v>4.6515996387799996</v>
      </c>
      <c r="H38" s="31">
        <v>6.1027617366799998</v>
      </c>
      <c r="I38" s="31">
        <v>7.48509293531</v>
      </c>
      <c r="J38" s="31">
        <v>8.2631762203400001</v>
      </c>
    </row>
    <row r="39" spans="2:10" x14ac:dyDescent="0.25">
      <c r="B39" s="6"/>
      <c r="C39" s="24" t="s">
        <v>73</v>
      </c>
      <c r="D39" s="24"/>
      <c r="E39" s="24"/>
      <c r="F39" s="24"/>
      <c r="G39" s="81">
        <v>44.578420253339999</v>
      </c>
      <c r="H39" s="31">
        <v>42.325115347820002</v>
      </c>
      <c r="I39" s="31">
        <v>39.432951044040003</v>
      </c>
      <c r="J39" s="31">
        <v>31.04873186479</v>
      </c>
    </row>
    <row r="40" spans="2:10" x14ac:dyDescent="0.25">
      <c r="B40" s="24" t="s">
        <v>74</v>
      </c>
      <c r="C40" s="24" t="s">
        <v>248</v>
      </c>
      <c r="D40" s="24"/>
      <c r="E40" s="24"/>
      <c r="F40" s="24"/>
      <c r="G40" s="168">
        <v>0.3396606901</v>
      </c>
      <c r="H40" s="168">
        <v>0.34939156809999999</v>
      </c>
      <c r="I40" s="168">
        <v>0.36333724319999999</v>
      </c>
      <c r="J40" s="168">
        <v>0.3759858183</v>
      </c>
    </row>
    <row r="41" spans="2:10" x14ac:dyDescent="0.25">
      <c r="B41" s="6"/>
      <c r="C41" s="149" t="s">
        <v>249</v>
      </c>
      <c r="D41" s="24"/>
      <c r="E41" s="24"/>
      <c r="F41" s="24"/>
      <c r="G41" s="168">
        <v>0.6603393099</v>
      </c>
      <c r="H41" s="168">
        <v>0.65060843189999995</v>
      </c>
      <c r="I41" s="168">
        <v>0.63666275679999995</v>
      </c>
      <c r="J41" s="168">
        <v>0.6240141817</v>
      </c>
    </row>
    <row r="42" spans="2:10" x14ac:dyDescent="0.25">
      <c r="B42" s="6"/>
      <c r="C42" s="24" t="s">
        <v>75</v>
      </c>
      <c r="D42" s="24"/>
      <c r="E42" s="24"/>
      <c r="F42" s="24"/>
      <c r="G42" s="169">
        <v>0</v>
      </c>
      <c r="H42" s="169">
        <v>0</v>
      </c>
      <c r="I42" s="169">
        <v>0</v>
      </c>
      <c r="J42" s="169">
        <v>0</v>
      </c>
    </row>
    <row r="43" spans="2:10" x14ac:dyDescent="0.25">
      <c r="B43" s="24" t="s">
        <v>76</v>
      </c>
      <c r="C43" s="24" t="s">
        <v>135</v>
      </c>
      <c r="D43" s="24"/>
      <c r="E43" s="24"/>
      <c r="F43" s="24"/>
      <c r="G43" s="170">
        <v>0.64099400110000004</v>
      </c>
      <c r="H43" s="170">
        <v>0.64632097990000004</v>
      </c>
      <c r="I43" s="170">
        <v>0.65025245899999995</v>
      </c>
      <c r="J43" s="170">
        <v>0.62875256430000004</v>
      </c>
    </row>
    <row r="44" spans="2:10" x14ac:dyDescent="0.25">
      <c r="B44" s="6"/>
      <c r="C44" s="24" t="s">
        <v>136</v>
      </c>
      <c r="D44" s="24"/>
      <c r="E44" s="24"/>
      <c r="F44" s="24"/>
      <c r="G44" s="170">
        <v>0.35900599890000001</v>
      </c>
      <c r="H44" s="170">
        <v>0.35367902010000002</v>
      </c>
      <c r="I44" s="170">
        <v>0.349747541</v>
      </c>
      <c r="J44" s="170">
        <v>0.37124743570000002</v>
      </c>
    </row>
    <row r="45" spans="2:10" x14ac:dyDescent="0.25">
      <c r="B45" s="6"/>
      <c r="C45" s="24" t="s">
        <v>77</v>
      </c>
      <c r="D45" s="24"/>
      <c r="E45" s="24"/>
      <c r="F45" s="24"/>
      <c r="G45" s="169"/>
      <c r="H45" s="169"/>
      <c r="I45" s="169"/>
      <c r="J45" s="169"/>
    </row>
    <row r="46" spans="2:10" x14ac:dyDescent="0.25">
      <c r="B46" s="24" t="s">
        <v>78</v>
      </c>
      <c r="C46" s="24" t="s">
        <v>79</v>
      </c>
      <c r="D46" s="24"/>
      <c r="E46" s="24"/>
      <c r="F46" s="24"/>
      <c r="G46" s="168" t="s">
        <v>425</v>
      </c>
      <c r="H46" s="168" t="s">
        <v>427</v>
      </c>
      <c r="I46" s="168" t="s">
        <v>429</v>
      </c>
      <c r="J46" s="168" t="s">
        <v>431</v>
      </c>
    </row>
    <row r="47" spans="2:10" x14ac:dyDescent="0.25">
      <c r="B47" s="6"/>
      <c r="C47" s="24" t="s">
        <v>80</v>
      </c>
      <c r="D47" s="24"/>
      <c r="E47" s="24"/>
      <c r="F47" s="24"/>
      <c r="G47" s="168" t="s">
        <v>426</v>
      </c>
      <c r="H47" s="168" t="s">
        <v>428</v>
      </c>
      <c r="I47" s="168" t="s">
        <v>430</v>
      </c>
      <c r="J47" s="168" t="s">
        <v>432</v>
      </c>
    </row>
    <row r="48" spans="2:10" x14ac:dyDescent="0.25">
      <c r="B48" s="6"/>
      <c r="C48" s="24" t="s">
        <v>81</v>
      </c>
      <c r="D48" s="24"/>
      <c r="E48" s="24"/>
      <c r="F48" s="24"/>
      <c r="G48" s="32">
        <v>0</v>
      </c>
      <c r="H48" s="32">
        <v>0</v>
      </c>
      <c r="I48" s="32">
        <v>0</v>
      </c>
      <c r="J48" s="32">
        <v>0</v>
      </c>
    </row>
    <row r="49" spans="2:11" x14ac:dyDescent="0.25">
      <c r="B49" s="6"/>
      <c r="C49" s="24" t="s">
        <v>82</v>
      </c>
      <c r="D49" s="24"/>
      <c r="E49" s="24"/>
      <c r="F49" s="24"/>
      <c r="G49" s="32">
        <v>0</v>
      </c>
      <c r="H49" s="32">
        <v>0</v>
      </c>
      <c r="I49" s="32">
        <v>0</v>
      </c>
      <c r="J49" s="32">
        <v>0</v>
      </c>
    </row>
    <row r="50" spans="2:11" x14ac:dyDescent="0.25">
      <c r="B50" s="6"/>
      <c r="C50" s="24" t="s">
        <v>83</v>
      </c>
      <c r="D50" s="24"/>
      <c r="E50" s="24"/>
      <c r="F50" s="24"/>
      <c r="G50" s="32">
        <v>0</v>
      </c>
      <c r="H50" s="32">
        <v>0</v>
      </c>
      <c r="I50" s="32">
        <v>0</v>
      </c>
      <c r="J50" s="32">
        <v>0</v>
      </c>
    </row>
    <row r="51" spans="2:11" x14ac:dyDescent="0.25">
      <c r="B51" s="6"/>
      <c r="C51" s="24" t="s">
        <v>219</v>
      </c>
      <c r="D51" s="24"/>
      <c r="E51" s="24"/>
      <c r="F51" s="24"/>
      <c r="G51" s="32">
        <v>0</v>
      </c>
      <c r="H51" s="32">
        <v>0</v>
      </c>
      <c r="I51" s="32">
        <v>0</v>
      </c>
      <c r="J51" s="32">
        <v>0</v>
      </c>
    </row>
    <row r="52" spans="2:11" x14ac:dyDescent="0.25">
      <c r="B52" s="6"/>
      <c r="C52" s="24" t="s">
        <v>9</v>
      </c>
      <c r="D52" s="24"/>
      <c r="E52" s="24"/>
      <c r="F52" s="24"/>
      <c r="G52" s="32">
        <v>0</v>
      </c>
      <c r="H52" s="32">
        <v>0</v>
      </c>
      <c r="I52" s="32">
        <v>0</v>
      </c>
      <c r="J52" s="32">
        <v>0</v>
      </c>
    </row>
    <row r="53" spans="2:11" x14ac:dyDescent="0.25">
      <c r="B53" s="24" t="s">
        <v>84</v>
      </c>
      <c r="C53" s="6"/>
      <c r="D53" s="6"/>
      <c r="E53" s="6"/>
      <c r="F53" s="6"/>
      <c r="G53" s="83">
        <v>1</v>
      </c>
      <c r="H53" s="83">
        <v>1</v>
      </c>
      <c r="I53" s="83">
        <v>1</v>
      </c>
      <c r="J53" s="83">
        <v>1</v>
      </c>
    </row>
    <row r="54" spans="2:11" x14ac:dyDescent="0.25">
      <c r="B54" s="24" t="s">
        <v>85</v>
      </c>
      <c r="C54" s="6"/>
      <c r="D54" s="6"/>
      <c r="E54" s="6"/>
      <c r="F54" s="6"/>
      <c r="G54" s="83">
        <v>1</v>
      </c>
      <c r="H54" s="83">
        <v>1</v>
      </c>
      <c r="I54" s="83">
        <v>1</v>
      </c>
      <c r="J54" s="83">
        <v>1</v>
      </c>
    </row>
    <row r="55" spans="2:11" x14ac:dyDescent="0.25">
      <c r="B55" s="24" t="s">
        <v>86</v>
      </c>
      <c r="C55" s="6"/>
      <c r="D55" s="6"/>
      <c r="E55" s="6"/>
      <c r="F55" s="6"/>
      <c r="G55" s="83">
        <v>1</v>
      </c>
      <c r="H55" s="83">
        <v>1</v>
      </c>
      <c r="I55" s="83">
        <v>1</v>
      </c>
      <c r="J55" s="83">
        <v>1</v>
      </c>
    </row>
    <row r="56" spans="2:11" x14ac:dyDescent="0.25">
      <c r="B56" s="24" t="s">
        <v>87</v>
      </c>
      <c r="C56" s="24" t="s">
        <v>88</v>
      </c>
      <c r="D56" s="24"/>
      <c r="E56" s="24"/>
      <c r="F56" s="24"/>
      <c r="G56" s="35" t="s">
        <v>63</v>
      </c>
      <c r="H56" s="36" t="s">
        <v>63</v>
      </c>
      <c r="I56" s="36" t="s">
        <v>63</v>
      </c>
      <c r="J56" s="35" t="s">
        <v>63</v>
      </c>
    </row>
    <row r="57" spans="2:11" x14ac:dyDescent="0.25">
      <c r="B57" s="6"/>
      <c r="C57" s="24" t="s">
        <v>89</v>
      </c>
      <c r="D57" s="24"/>
      <c r="E57" s="24"/>
      <c r="F57" s="24"/>
      <c r="G57" s="35" t="s">
        <v>90</v>
      </c>
      <c r="H57" s="36" t="s">
        <v>90</v>
      </c>
      <c r="I57" s="36" t="s">
        <v>90</v>
      </c>
      <c r="J57" s="35" t="s">
        <v>90</v>
      </c>
    </row>
    <row r="58" spans="2:11" x14ac:dyDescent="0.25">
      <c r="B58" s="28"/>
      <c r="C58" s="29" t="s">
        <v>91</v>
      </c>
      <c r="D58" s="29"/>
      <c r="E58" s="29"/>
      <c r="F58" s="29"/>
      <c r="G58" s="171" t="s">
        <v>63</v>
      </c>
      <c r="H58" s="172" t="s">
        <v>63</v>
      </c>
      <c r="I58" s="172" t="s">
        <v>63</v>
      </c>
      <c r="J58" s="171" t="s">
        <v>63</v>
      </c>
    </row>
    <row r="59" spans="2:11" ht="18" customHeight="1" x14ac:dyDescent="0.25">
      <c r="B59" s="6"/>
      <c r="C59" s="24"/>
      <c r="D59" s="24"/>
      <c r="E59" s="24"/>
      <c r="F59" s="35"/>
      <c r="G59" s="36"/>
      <c r="H59" s="36"/>
      <c r="I59" s="35"/>
    </row>
    <row r="60" spans="2:11" ht="18" x14ac:dyDescent="0.25">
      <c r="B60" s="444" t="s">
        <v>380</v>
      </c>
      <c r="C60" s="444"/>
      <c r="D60" s="444"/>
      <c r="E60" s="24"/>
      <c r="F60" s="35"/>
      <c r="G60" s="36"/>
      <c r="H60" s="36"/>
      <c r="I60" s="35"/>
      <c r="J60" s="148"/>
    </row>
    <row r="61" spans="2:11" ht="18" x14ac:dyDescent="0.25">
      <c r="B61" s="38"/>
      <c r="C61" s="38"/>
      <c r="D61" s="38"/>
      <c r="E61" s="38"/>
      <c r="F61" s="38"/>
      <c r="G61" s="38"/>
      <c r="H61" s="38"/>
      <c r="I61" s="38"/>
      <c r="J61" s="38"/>
      <c r="K61" s="38"/>
    </row>
    <row r="62" spans="2:11" x14ac:dyDescent="0.25">
      <c r="B62" s="107" t="s">
        <v>381</v>
      </c>
      <c r="C62" s="44"/>
      <c r="D62" s="44"/>
      <c r="E62" s="44"/>
      <c r="F62" s="44"/>
      <c r="G62" s="44"/>
      <c r="H62" s="44"/>
      <c r="I62" s="44"/>
      <c r="J62" s="44"/>
      <c r="K62"/>
    </row>
    <row r="63" spans="2:11" x14ac:dyDescent="0.25">
      <c r="B63" s="217" t="s">
        <v>382</v>
      </c>
      <c r="C63" s="224" t="s">
        <v>90</v>
      </c>
      <c r="D63" s="224" t="s">
        <v>383</v>
      </c>
      <c r="E63" s="224" t="s">
        <v>384</v>
      </c>
      <c r="F63" s="224" t="s">
        <v>385</v>
      </c>
      <c r="G63" s="224" t="s">
        <v>386</v>
      </c>
      <c r="H63" s="224" t="s">
        <v>387</v>
      </c>
      <c r="I63" s="224" t="s">
        <v>388</v>
      </c>
      <c r="J63" s="224" t="s">
        <v>389</v>
      </c>
      <c r="K63" s="224" t="s">
        <v>390</v>
      </c>
    </row>
    <row r="64" spans="2:11" x14ac:dyDescent="0.25">
      <c r="B64" s="43" t="s">
        <v>391</v>
      </c>
      <c r="C64" s="43"/>
      <c r="D64" s="32">
        <v>0</v>
      </c>
      <c r="E64" s="32">
        <v>0</v>
      </c>
      <c r="F64" s="32">
        <v>0</v>
      </c>
      <c r="G64" s="32">
        <v>0</v>
      </c>
      <c r="H64" s="32">
        <v>0</v>
      </c>
      <c r="I64" s="32">
        <v>0</v>
      </c>
      <c r="J64" s="32">
        <v>0</v>
      </c>
      <c r="K64" s="32">
        <v>0</v>
      </c>
    </row>
    <row r="65" spans="2:11" x14ac:dyDescent="0.25">
      <c r="B65" s="43" t="s">
        <v>392</v>
      </c>
      <c r="C65" s="31">
        <v>10.614857645639237</v>
      </c>
      <c r="D65" s="32">
        <v>0</v>
      </c>
      <c r="E65" s="32">
        <v>0</v>
      </c>
      <c r="F65" s="32">
        <v>0</v>
      </c>
      <c r="G65" s="32">
        <v>0</v>
      </c>
      <c r="H65" s="32">
        <v>0</v>
      </c>
      <c r="I65" s="32">
        <v>0</v>
      </c>
      <c r="J65" s="32">
        <v>0</v>
      </c>
      <c r="K65" s="32">
        <v>0</v>
      </c>
    </row>
    <row r="66" spans="2:11" x14ac:dyDescent="0.25">
      <c r="B66" s="43" t="s">
        <v>393</v>
      </c>
      <c r="C66" s="31">
        <v>12.519067157812833</v>
      </c>
      <c r="D66" s="32">
        <v>0</v>
      </c>
      <c r="E66" s="32">
        <v>0</v>
      </c>
      <c r="F66" s="32">
        <v>0</v>
      </c>
      <c r="G66" s="32">
        <v>0</v>
      </c>
      <c r="H66" s="32">
        <v>0</v>
      </c>
      <c r="I66" s="32">
        <v>0</v>
      </c>
      <c r="J66" s="32">
        <v>0</v>
      </c>
      <c r="K66" s="32">
        <v>0</v>
      </c>
    </row>
    <row r="67" spans="2:11" x14ac:dyDescent="0.25">
      <c r="B67" s="48" t="s">
        <v>394</v>
      </c>
      <c r="C67" s="198">
        <v>8.7561498428889994E-2</v>
      </c>
      <c r="D67" s="32">
        <v>0</v>
      </c>
      <c r="E67" s="32">
        <v>0</v>
      </c>
      <c r="F67" s="32">
        <v>0</v>
      </c>
      <c r="G67" s="32">
        <v>0</v>
      </c>
      <c r="H67" s="32">
        <v>0</v>
      </c>
      <c r="I67" s="32">
        <v>0</v>
      </c>
      <c r="J67" s="32">
        <v>0</v>
      </c>
      <c r="K67" s="32">
        <v>0</v>
      </c>
    </row>
    <row r="68" spans="2:11" x14ac:dyDescent="0.25">
      <c r="B68" s="48" t="s">
        <v>10</v>
      </c>
      <c r="C68" s="198">
        <v>23.221486301880958</v>
      </c>
      <c r="D68" s="223">
        <v>0</v>
      </c>
      <c r="E68" s="223">
        <v>0</v>
      </c>
      <c r="F68" s="223">
        <v>0</v>
      </c>
      <c r="G68" s="223">
        <v>0</v>
      </c>
      <c r="H68" s="223">
        <v>0</v>
      </c>
      <c r="I68" s="223">
        <v>0</v>
      </c>
      <c r="J68" s="223">
        <v>0</v>
      </c>
      <c r="K68" s="223">
        <v>0</v>
      </c>
    </row>
    <row r="69" spans="2:11" x14ac:dyDescent="0.25">
      <c r="B69" s="44"/>
      <c r="C69" s="59"/>
      <c r="D69" s="44"/>
      <c r="E69" s="44"/>
      <c r="F69" s="44"/>
      <c r="G69" s="44"/>
      <c r="H69" s="44"/>
      <c r="I69" s="44"/>
      <c r="J69" s="44"/>
      <c r="K69" s="44"/>
    </row>
    <row r="70" spans="2:11" x14ac:dyDescent="0.25">
      <c r="B70" s="107" t="s">
        <v>395</v>
      </c>
      <c r="C70" s="44"/>
      <c r="D70" s="44"/>
      <c r="E70" s="44"/>
      <c r="F70" s="44"/>
      <c r="G70" s="44"/>
      <c r="H70" s="44"/>
      <c r="I70" s="44"/>
      <c r="J70" s="44"/>
      <c r="K70" s="44"/>
    </row>
    <row r="71" spans="2:11" x14ac:dyDescent="0.25">
      <c r="B71" s="217" t="s">
        <v>396</v>
      </c>
      <c r="C71" s="224" t="s">
        <v>90</v>
      </c>
      <c r="D71" s="224" t="s">
        <v>383</v>
      </c>
      <c r="E71" s="224" t="s">
        <v>384</v>
      </c>
      <c r="F71" s="224" t="s">
        <v>385</v>
      </c>
      <c r="G71" s="224" t="s">
        <v>386</v>
      </c>
      <c r="H71" s="224" t="s">
        <v>387</v>
      </c>
      <c r="I71" s="224" t="s">
        <v>388</v>
      </c>
      <c r="J71" s="224" t="s">
        <v>389</v>
      </c>
      <c r="K71" s="224" t="s">
        <v>390</v>
      </c>
    </row>
    <row r="72" spans="2:11" x14ac:dyDescent="0.25">
      <c r="B72" s="43" t="s">
        <v>397</v>
      </c>
      <c r="C72" s="238">
        <v>2.8417341875200939</v>
      </c>
      <c r="D72" s="32">
        <v>0</v>
      </c>
      <c r="E72" s="32">
        <v>0</v>
      </c>
      <c r="F72" s="32">
        <v>0</v>
      </c>
      <c r="G72" s="32">
        <v>0</v>
      </c>
      <c r="H72" s="32">
        <v>0</v>
      </c>
      <c r="I72" s="32">
        <v>0</v>
      </c>
      <c r="J72" s="32">
        <v>0</v>
      </c>
      <c r="K72" s="32">
        <v>0</v>
      </c>
    </row>
    <row r="73" spans="2:11" x14ac:dyDescent="0.25">
      <c r="B73" s="43" t="s">
        <v>398</v>
      </c>
      <c r="C73" s="32">
        <v>0</v>
      </c>
      <c r="D73" s="32">
        <v>0</v>
      </c>
      <c r="E73" s="32">
        <v>0</v>
      </c>
      <c r="F73" s="32">
        <v>0</v>
      </c>
      <c r="G73" s="32">
        <v>0</v>
      </c>
      <c r="H73" s="32">
        <v>0</v>
      </c>
      <c r="I73" s="32">
        <v>0</v>
      </c>
      <c r="J73" s="32">
        <v>0</v>
      </c>
      <c r="K73" s="32">
        <v>0</v>
      </c>
    </row>
    <row r="74" spans="2:11" x14ac:dyDescent="0.25">
      <c r="B74" s="43" t="s">
        <v>399</v>
      </c>
      <c r="C74" s="31">
        <v>20.379752114360862</v>
      </c>
      <c r="D74" s="43"/>
      <c r="E74" s="43"/>
      <c r="F74" s="43"/>
      <c r="G74" s="169" t="s">
        <v>292</v>
      </c>
      <c r="H74" s="169" t="s">
        <v>292</v>
      </c>
      <c r="I74" s="169" t="s">
        <v>292</v>
      </c>
      <c r="J74" s="169" t="s">
        <v>292</v>
      </c>
      <c r="K74" s="169" t="s">
        <v>292</v>
      </c>
    </row>
    <row r="75" spans="2:11" x14ac:dyDescent="0.25">
      <c r="B75" s="218" t="s">
        <v>400</v>
      </c>
      <c r="C75" s="237">
        <v>0</v>
      </c>
      <c r="D75" s="224" t="s">
        <v>292</v>
      </c>
      <c r="E75" s="224" t="s">
        <v>292</v>
      </c>
      <c r="F75" s="224" t="s">
        <v>292</v>
      </c>
      <c r="G75" s="48"/>
      <c r="H75" s="48"/>
      <c r="I75" s="48"/>
      <c r="J75" s="32">
        <v>0</v>
      </c>
      <c r="K75" s="32">
        <v>0</v>
      </c>
    </row>
    <row r="76" spans="2:11" x14ac:dyDescent="0.25">
      <c r="B76" s="48" t="s">
        <v>10</v>
      </c>
      <c r="C76" s="198">
        <v>23.221486301880955</v>
      </c>
      <c r="D76" s="48"/>
      <c r="E76" s="48"/>
      <c r="F76" s="48"/>
      <c r="G76" s="48"/>
      <c r="H76" s="48"/>
      <c r="I76" s="48"/>
      <c r="J76" s="223">
        <v>0</v>
      </c>
      <c r="K76" s="223">
        <v>0</v>
      </c>
    </row>
    <row r="77" spans="2:11" x14ac:dyDescent="0.25">
      <c r="B77" s="43"/>
      <c r="C77" s="209"/>
      <c r="D77" s="43"/>
      <c r="E77" s="43"/>
      <c r="F77" s="43"/>
      <c r="G77" s="43"/>
      <c r="H77" s="43"/>
      <c r="I77" s="43"/>
      <c r="J77" s="43"/>
      <c r="K77" s="43"/>
    </row>
    <row r="78" spans="2:11" x14ac:dyDescent="0.25">
      <c r="B78" s="107" t="s">
        <v>401</v>
      </c>
      <c r="C78" s="44"/>
      <c r="D78" s="44"/>
      <c r="E78" s="44"/>
      <c r="F78" s="44"/>
      <c r="G78" s="44"/>
      <c r="H78" s="44"/>
      <c r="I78" s="44"/>
      <c r="J78" s="44"/>
      <c r="K78" s="44"/>
    </row>
    <row r="79" spans="2:11" x14ac:dyDescent="0.25">
      <c r="B79" s="217" t="s">
        <v>402</v>
      </c>
      <c r="C79" s="48" t="s">
        <v>392</v>
      </c>
      <c r="D79" s="48" t="s">
        <v>393</v>
      </c>
      <c r="E79" s="48" t="s">
        <v>394</v>
      </c>
      <c r="F79" s="48" t="s">
        <v>10</v>
      </c>
      <c r="H79" s="44"/>
      <c r="I79" s="44"/>
      <c r="J79" s="44"/>
      <c r="K79" s="44"/>
    </row>
    <row r="80" spans="2:11" x14ac:dyDescent="0.25">
      <c r="B80" s="43" t="s">
        <v>397</v>
      </c>
      <c r="C80" s="238">
        <v>2.8417341875200939</v>
      </c>
      <c r="D80" s="239"/>
      <c r="E80" s="239"/>
      <c r="F80" s="239">
        <v>2.8417341875200939</v>
      </c>
      <c r="H80" s="44"/>
      <c r="I80" s="44"/>
      <c r="J80" s="44"/>
      <c r="K80" s="44"/>
    </row>
    <row r="81" spans="2:12" x14ac:dyDescent="0.25">
      <c r="B81" s="43" t="s">
        <v>398</v>
      </c>
      <c r="C81" s="239"/>
      <c r="D81" s="239"/>
      <c r="E81" s="239"/>
      <c r="F81" s="239"/>
      <c r="H81" s="44"/>
      <c r="I81" s="44"/>
      <c r="J81" s="44"/>
      <c r="K81" s="44"/>
    </row>
    <row r="82" spans="2:12" x14ac:dyDescent="0.25">
      <c r="B82" s="43" t="s">
        <v>399</v>
      </c>
      <c r="C82" s="240">
        <v>7.7731234581191435</v>
      </c>
      <c r="D82" s="238">
        <v>12.519067157812833</v>
      </c>
      <c r="E82" s="238">
        <v>8.7561498428889994E-2</v>
      </c>
      <c r="F82" s="238">
        <v>20.379752114360866</v>
      </c>
      <c r="H82" s="44"/>
      <c r="I82" s="44"/>
      <c r="J82" s="44"/>
      <c r="K82" s="44"/>
    </row>
    <row r="83" spans="2:12" x14ac:dyDescent="0.25">
      <c r="B83" s="218" t="s">
        <v>400</v>
      </c>
      <c r="C83" s="241"/>
      <c r="D83" s="242"/>
      <c r="E83" s="242"/>
      <c r="F83" s="242"/>
      <c r="H83" s="44"/>
      <c r="I83" s="44"/>
      <c r="J83" s="44"/>
      <c r="K83" s="44"/>
    </row>
    <row r="84" spans="2:12" x14ac:dyDescent="0.25">
      <c r="B84" s="48" t="s">
        <v>10</v>
      </c>
      <c r="C84" s="241">
        <v>10.614857645639237</v>
      </c>
      <c r="D84" s="242">
        <v>12.519067157812833</v>
      </c>
      <c r="E84" s="242">
        <v>8.7561498428889994E-2</v>
      </c>
      <c r="F84" s="242">
        <v>23.221486301880958</v>
      </c>
      <c r="G84" s="44"/>
      <c r="H84" s="44"/>
      <c r="I84" s="44"/>
      <c r="J84" s="44"/>
      <c r="K84" s="44"/>
    </row>
    <row r="85" spans="2:12" x14ac:dyDescent="0.25">
      <c r="B85" s="43"/>
      <c r="C85" s="209"/>
      <c r="D85" s="43"/>
      <c r="E85" s="43"/>
      <c r="F85" s="43"/>
      <c r="G85" s="44"/>
      <c r="H85" s="44"/>
      <c r="I85" s="44"/>
      <c r="J85" s="44"/>
      <c r="K85" s="44"/>
    </row>
    <row r="86" spans="2:12" x14ac:dyDescent="0.25">
      <c r="B86" s="107" t="s">
        <v>403</v>
      </c>
      <c r="C86" s="44"/>
      <c r="D86" s="44"/>
      <c r="E86" s="44"/>
      <c r="F86" s="44"/>
      <c r="G86" s="44"/>
      <c r="H86" s="44"/>
      <c r="I86" s="44"/>
      <c r="J86" s="44"/>
      <c r="K86" s="44"/>
      <c r="L86" s="37"/>
    </row>
    <row r="87" spans="2:12" x14ac:dyDescent="0.25">
      <c r="B87" s="445" t="s">
        <v>404</v>
      </c>
      <c r="C87" s="445"/>
      <c r="D87" s="445"/>
      <c r="E87" s="445"/>
      <c r="F87" s="53">
        <v>23.221486301880962</v>
      </c>
      <c r="G87" s="44"/>
      <c r="H87" s="44"/>
      <c r="I87" s="44"/>
      <c r="J87" s="44"/>
      <c r="K87" s="44"/>
    </row>
    <row r="88" spans="2:12" x14ac:dyDescent="0.25">
      <c r="B88" s="210"/>
      <c r="C88" s="210"/>
      <c r="D88" s="210"/>
      <c r="E88" s="210"/>
      <c r="F88" s="209"/>
      <c r="G88" s="44"/>
      <c r="H88" s="44"/>
      <c r="I88" s="44"/>
      <c r="J88" s="44"/>
      <c r="K88" s="44"/>
    </row>
    <row r="89" spans="2:12" x14ac:dyDescent="0.25">
      <c r="B89" s="157"/>
      <c r="C89" s="157"/>
      <c r="D89" s="157"/>
      <c r="E89" s="44"/>
      <c r="F89" s="44"/>
      <c r="G89" s="44"/>
      <c r="H89" s="44"/>
      <c r="I89" s="44"/>
      <c r="J89" s="44"/>
      <c r="K89" s="44"/>
    </row>
    <row r="90" spans="2:12" x14ac:dyDescent="0.25">
      <c r="B90" s="211" t="s">
        <v>405</v>
      </c>
      <c r="C90" s="220"/>
      <c r="D90" s="157"/>
      <c r="E90" s="44"/>
      <c r="F90" s="44"/>
      <c r="G90" s="44"/>
      <c r="H90" s="44"/>
      <c r="I90" s="44"/>
      <c r="J90" s="44"/>
      <c r="K90" s="44"/>
    </row>
    <row r="91" spans="2:12" x14ac:dyDescent="0.25">
      <c r="B91" s="219" t="s">
        <v>406</v>
      </c>
      <c r="C91" s="32">
        <v>0</v>
      </c>
      <c r="D91" s="157"/>
      <c r="E91" s="44"/>
      <c r="F91" s="44"/>
      <c r="G91" s="44"/>
      <c r="H91" s="44"/>
      <c r="I91" s="44"/>
      <c r="J91" s="44"/>
      <c r="K91" s="44"/>
    </row>
    <row r="92" spans="2:12" x14ac:dyDescent="0.25">
      <c r="B92" s="212" t="s">
        <v>407</v>
      </c>
      <c r="C92" s="32">
        <v>0</v>
      </c>
      <c r="D92" s="157"/>
      <c r="E92" s="44"/>
      <c r="F92" s="44"/>
      <c r="G92" s="44"/>
      <c r="H92" s="44"/>
      <c r="I92" s="44"/>
      <c r="J92" s="44"/>
      <c r="K92" s="44"/>
    </row>
    <row r="93" spans="2:12" x14ac:dyDescent="0.25">
      <c r="B93" s="218" t="s">
        <v>394</v>
      </c>
      <c r="C93" s="32">
        <v>0</v>
      </c>
      <c r="D93" s="157"/>
      <c r="E93" s="44"/>
      <c r="F93" s="44"/>
      <c r="G93" s="44"/>
      <c r="H93" s="44"/>
      <c r="I93" s="44"/>
      <c r="J93" s="44"/>
      <c r="K93" s="44"/>
    </row>
    <row r="94" spans="2:12" x14ac:dyDescent="0.25">
      <c r="B94" s="221" t="s">
        <v>10</v>
      </c>
      <c r="C94" s="223">
        <v>0</v>
      </c>
      <c r="D94" s="157"/>
      <c r="E94" s="44"/>
      <c r="F94" s="44"/>
      <c r="G94" s="44"/>
      <c r="H94" s="44"/>
      <c r="I94" s="44"/>
      <c r="J94" s="44"/>
      <c r="K94" s="44"/>
    </row>
    <row r="95" spans="2:12" x14ac:dyDescent="0.25">
      <c r="B95" s="157"/>
      <c r="C95" s="157"/>
      <c r="D95" s="157"/>
      <c r="E95" s="44"/>
      <c r="F95" s="44"/>
      <c r="G95" s="44"/>
      <c r="H95" s="44"/>
      <c r="I95" s="44"/>
      <c r="J95" s="44"/>
      <c r="K95" s="44"/>
    </row>
    <row r="96" spans="2:12" x14ac:dyDescent="0.25">
      <c r="B96" s="211" t="s">
        <v>408</v>
      </c>
      <c r="C96" s="220"/>
      <c r="D96" s="157"/>
      <c r="E96" s="44"/>
      <c r="F96" s="44"/>
      <c r="G96" s="44"/>
      <c r="H96" s="44"/>
      <c r="I96" s="44"/>
      <c r="J96" s="44"/>
      <c r="K96" s="44"/>
    </row>
    <row r="97" spans="2:11" x14ac:dyDescent="0.25">
      <c r="B97" s="219" t="s">
        <v>406</v>
      </c>
      <c r="C97" s="32">
        <v>0</v>
      </c>
      <c r="D97" s="157"/>
      <c r="E97" s="44"/>
      <c r="F97" s="44"/>
      <c r="G97" s="44"/>
      <c r="H97" s="44"/>
      <c r="I97" s="44"/>
      <c r="J97" s="44"/>
      <c r="K97" s="44"/>
    </row>
    <row r="98" spans="2:11" x14ac:dyDescent="0.25">
      <c r="B98" s="212" t="s">
        <v>407</v>
      </c>
      <c r="C98" s="32">
        <v>0</v>
      </c>
      <c r="D98" s="157"/>
      <c r="E98" s="44"/>
      <c r="F98" s="44"/>
      <c r="G98" s="44"/>
      <c r="H98" s="44"/>
      <c r="I98" s="44"/>
      <c r="J98" s="44"/>
      <c r="K98" s="44"/>
    </row>
    <row r="99" spans="2:11" x14ac:dyDescent="0.25">
      <c r="B99" s="218" t="s">
        <v>394</v>
      </c>
      <c r="C99" s="32">
        <v>0</v>
      </c>
      <c r="D99" s="157"/>
      <c r="E99" s="44"/>
      <c r="F99" s="44"/>
      <c r="G99" s="44"/>
      <c r="H99" s="44"/>
      <c r="I99" s="44"/>
      <c r="J99" s="44"/>
      <c r="K99" s="44"/>
    </row>
    <row r="100" spans="2:11" x14ac:dyDescent="0.25">
      <c r="B100" s="221" t="s">
        <v>10</v>
      </c>
      <c r="C100" s="223">
        <v>0</v>
      </c>
      <c r="D100" s="157"/>
      <c r="E100" s="44"/>
      <c r="F100" s="44"/>
      <c r="G100" s="44"/>
      <c r="H100" s="44"/>
      <c r="I100" s="44"/>
      <c r="J100" s="44"/>
      <c r="K100" s="44"/>
    </row>
    <row r="101" spans="2:11" x14ac:dyDescent="0.25">
      <c r="B101" s="212"/>
      <c r="C101" s="213"/>
      <c r="D101" s="157"/>
      <c r="E101" s="44"/>
      <c r="F101" s="44"/>
      <c r="G101" s="44"/>
      <c r="H101" s="44"/>
      <c r="I101" s="44"/>
      <c r="J101" s="44"/>
      <c r="K101" s="44"/>
    </row>
    <row r="102" spans="2:11" ht="18" x14ac:dyDescent="0.25">
      <c r="B102" s="441" t="s">
        <v>409</v>
      </c>
      <c r="C102" s="441"/>
      <c r="D102" s="441"/>
      <c r="E102" s="441"/>
      <c r="F102" s="441"/>
    </row>
    <row r="103" spans="2:11" ht="18" x14ac:dyDescent="0.25">
      <c r="B103" s="38"/>
      <c r="C103" s="214"/>
      <c r="D103" s="215"/>
      <c r="E103" s="215"/>
      <c r="F103" s="215"/>
    </row>
    <row r="104" spans="2:11" x14ac:dyDescent="0.25">
      <c r="B104" s="28" t="s">
        <v>410</v>
      </c>
      <c r="C104" s="222" t="s">
        <v>436</v>
      </c>
      <c r="D104" s="6"/>
      <c r="E104" s="6"/>
    </row>
    <row r="105" spans="2:11" x14ac:dyDescent="0.25">
      <c r="B105" s="212" t="s">
        <v>411</v>
      </c>
      <c r="C105" s="225">
        <v>1</v>
      </c>
      <c r="D105" s="216"/>
      <c r="E105" s="6"/>
    </row>
    <row r="106" spans="2:11" x14ac:dyDescent="0.25">
      <c r="B106" s="212" t="s">
        <v>412</v>
      </c>
      <c r="C106" s="146">
        <v>0</v>
      </c>
      <c r="D106" s="6"/>
      <c r="E106" s="6"/>
    </row>
    <row r="107" spans="2:11" x14ac:dyDescent="0.25">
      <c r="B107" s="212" t="s">
        <v>413</v>
      </c>
      <c r="C107" s="146">
        <v>0</v>
      </c>
      <c r="D107" s="6"/>
      <c r="E107" s="6"/>
    </row>
    <row r="108" spans="2:11" x14ac:dyDescent="0.25">
      <c r="B108" s="212" t="s">
        <v>414</v>
      </c>
      <c r="C108" s="146">
        <v>0</v>
      </c>
      <c r="D108" s="6"/>
      <c r="E108" s="6"/>
    </row>
    <row r="109" spans="2:11" x14ac:dyDescent="0.25">
      <c r="B109" s="212" t="s">
        <v>415</v>
      </c>
      <c r="C109" s="146">
        <v>0</v>
      </c>
      <c r="D109" s="6"/>
      <c r="E109" s="6"/>
    </row>
    <row r="110" spans="2:11" x14ac:dyDescent="0.25">
      <c r="B110" s="212" t="s">
        <v>416</v>
      </c>
      <c r="C110" s="146">
        <v>0</v>
      </c>
      <c r="D110" s="6"/>
      <c r="E110" s="6"/>
    </row>
    <row r="111" spans="2:11" x14ac:dyDescent="0.25">
      <c r="B111" s="218" t="s">
        <v>417</v>
      </c>
      <c r="C111" s="226">
        <v>0</v>
      </c>
      <c r="D111" s="6"/>
      <c r="E111" s="6"/>
    </row>
    <row r="112" spans="2:11" x14ac:dyDescent="0.25">
      <c r="B112" s="6"/>
      <c r="C112" s="24"/>
      <c r="D112" s="24"/>
      <c r="E112" s="24"/>
      <c r="F112" s="35"/>
      <c r="G112" s="36"/>
      <c r="H112" s="36"/>
      <c r="I112" s="35"/>
    </row>
    <row r="113" spans="2:9" x14ac:dyDescent="0.25">
      <c r="B113" s="177"/>
      <c r="C113" s="24"/>
      <c r="D113" s="24"/>
      <c r="E113" s="24"/>
      <c r="F113" s="35"/>
      <c r="G113" s="36"/>
      <c r="H113" s="36"/>
      <c r="I113" s="35"/>
    </row>
    <row r="114" spans="2:9" x14ac:dyDescent="0.25">
      <c r="B114" s="6"/>
      <c r="C114" s="6"/>
      <c r="D114" s="6"/>
      <c r="E114" s="6"/>
      <c r="F114" s="6"/>
      <c r="G114" s="6"/>
      <c r="H114" s="6"/>
      <c r="I114" s="6"/>
    </row>
    <row r="115" spans="2:9" ht="18" x14ac:dyDescent="0.25">
      <c r="B115" s="441" t="s">
        <v>102</v>
      </c>
      <c r="C115" s="441"/>
      <c r="D115" s="441"/>
      <c r="E115" s="441"/>
      <c r="F115" s="441"/>
      <c r="G115" s="6"/>
      <c r="H115" s="6"/>
      <c r="I115" s="6"/>
    </row>
    <row r="116" spans="2:9" ht="18" x14ac:dyDescent="0.25">
      <c r="B116" s="38"/>
      <c r="C116" s="443" t="s">
        <v>92</v>
      </c>
      <c r="D116" s="443"/>
      <c r="E116" s="443"/>
      <c r="F116" s="443"/>
      <c r="G116" s="6"/>
      <c r="H116" s="6"/>
      <c r="I116" s="6"/>
    </row>
    <row r="117" spans="2:9" x14ac:dyDescent="0.25">
      <c r="B117" s="25" t="s">
        <v>93</v>
      </c>
      <c r="C117" s="440"/>
      <c r="D117" s="440"/>
      <c r="E117" s="440"/>
      <c r="F117" s="440"/>
      <c r="G117" s="6"/>
      <c r="H117" s="6"/>
      <c r="I117" s="6"/>
    </row>
    <row r="118" spans="2:9" ht="9.75" customHeight="1" x14ac:dyDescent="0.25">
      <c r="B118" s="25"/>
      <c r="C118" s="34"/>
      <c r="D118" s="34"/>
      <c r="E118" s="34"/>
      <c r="F118" s="34"/>
      <c r="G118" s="6"/>
      <c r="H118" s="6"/>
      <c r="I118" s="6"/>
    </row>
    <row r="119" spans="2:9" x14ac:dyDescent="0.25">
      <c r="B119" s="30" t="s">
        <v>95</v>
      </c>
      <c r="C119" s="446" t="s">
        <v>94</v>
      </c>
      <c r="D119" s="446"/>
      <c r="E119" s="446"/>
      <c r="F119" s="446"/>
      <c r="G119" s="6"/>
      <c r="H119" s="6"/>
      <c r="I119" s="6"/>
    </row>
    <row r="120" spans="2:9" s="37" customFormat="1" x14ac:dyDescent="0.2">
      <c r="B120" s="178" t="s">
        <v>324</v>
      </c>
    </row>
    <row r="121" spans="2:9" x14ac:dyDescent="0.25">
      <c r="B121" s="25"/>
      <c r="C121" s="6"/>
      <c r="D121" s="6"/>
      <c r="E121" s="6"/>
      <c r="F121" s="6"/>
      <c r="G121" s="6"/>
      <c r="H121" s="6"/>
      <c r="I121" s="6"/>
    </row>
    <row r="122" spans="2:9" x14ac:dyDescent="0.25">
      <c r="B122" s="25"/>
      <c r="C122" s="6"/>
      <c r="D122" s="6"/>
      <c r="E122" s="6"/>
      <c r="F122" s="6"/>
      <c r="G122" s="6"/>
      <c r="H122" s="6"/>
      <c r="I122" s="6"/>
    </row>
    <row r="123" spans="2:9" ht="15.75" x14ac:dyDescent="0.25">
      <c r="B123" s="33"/>
      <c r="G123" s="6"/>
      <c r="H123" s="6"/>
      <c r="I123" s="6"/>
    </row>
    <row r="124" spans="2:9" ht="18" x14ac:dyDescent="0.25">
      <c r="B124" s="441" t="s">
        <v>101</v>
      </c>
      <c r="C124" s="441"/>
      <c r="D124" s="441"/>
      <c r="E124" s="441"/>
      <c r="F124" s="441"/>
      <c r="G124" s="6"/>
      <c r="H124" s="6"/>
      <c r="I124" s="6"/>
    </row>
    <row r="125" spans="2:9" ht="18" x14ac:dyDescent="0.25">
      <c r="B125" s="38"/>
      <c r="C125" s="443" t="s">
        <v>92</v>
      </c>
      <c r="D125" s="443"/>
      <c r="E125" s="443"/>
      <c r="F125" s="443"/>
      <c r="G125" s="6"/>
      <c r="H125" s="6"/>
      <c r="I125" s="6"/>
    </row>
    <row r="126" spans="2:9" x14ac:dyDescent="0.25">
      <c r="B126" s="40"/>
      <c r="C126" s="447" t="s">
        <v>96</v>
      </c>
      <c r="D126" s="447"/>
      <c r="E126" s="447" t="s">
        <v>97</v>
      </c>
      <c r="F126" s="447"/>
      <c r="G126" s="6"/>
      <c r="H126" s="6"/>
      <c r="I126" s="6"/>
    </row>
    <row r="127" spans="2:9" ht="30" x14ac:dyDescent="0.25">
      <c r="B127" s="11" t="s">
        <v>98</v>
      </c>
      <c r="C127" s="440" t="s">
        <v>94</v>
      </c>
      <c r="D127" s="440"/>
      <c r="E127" s="440"/>
      <c r="F127" s="440"/>
      <c r="G127" s="6"/>
      <c r="H127" s="6"/>
      <c r="I127" s="6"/>
    </row>
    <row r="128" spans="2:9" x14ac:dyDescent="0.25">
      <c r="B128" s="25" t="s">
        <v>99</v>
      </c>
      <c r="C128" s="440" t="s">
        <v>94</v>
      </c>
      <c r="D128" s="440"/>
      <c r="E128" s="440"/>
      <c r="F128" s="440"/>
      <c r="G128" s="6"/>
      <c r="H128" s="6"/>
      <c r="I128" s="6"/>
    </row>
    <row r="129" spans="2:9" x14ac:dyDescent="0.25">
      <c r="B129" s="30" t="s">
        <v>100</v>
      </c>
      <c r="C129" s="446"/>
      <c r="D129" s="446"/>
      <c r="E129" s="446" t="s">
        <v>94</v>
      </c>
      <c r="F129" s="446"/>
      <c r="G129" s="6"/>
      <c r="H129" s="6"/>
      <c r="I129" s="6"/>
    </row>
    <row r="130" spans="2:9" x14ac:dyDescent="0.25">
      <c r="B130" s="84"/>
      <c r="C130" s="6"/>
      <c r="D130" s="6"/>
      <c r="E130" s="6"/>
      <c r="F130" s="6"/>
      <c r="G130" s="6"/>
      <c r="H130" s="6"/>
      <c r="I130" s="6"/>
    </row>
    <row r="131" spans="2:9" x14ac:dyDescent="0.25">
      <c r="B131" s="6"/>
      <c r="C131" s="6"/>
      <c r="D131" s="6"/>
      <c r="E131" s="6"/>
      <c r="F131" s="6"/>
      <c r="G131" s="6"/>
      <c r="H131" s="6"/>
      <c r="I131" s="6"/>
    </row>
    <row r="132" spans="2:9" x14ac:dyDescent="0.25">
      <c r="B132" s="6"/>
      <c r="C132" s="6"/>
      <c r="D132" s="6"/>
      <c r="E132" s="6"/>
      <c r="F132" s="6"/>
      <c r="G132" s="6"/>
      <c r="H132" s="6"/>
      <c r="I132" s="6"/>
    </row>
    <row r="133" spans="2:9" x14ac:dyDescent="0.25">
      <c r="I133" s="116" t="s">
        <v>246</v>
      </c>
    </row>
  </sheetData>
  <mergeCells count="20">
    <mergeCell ref="C129:D129"/>
    <mergeCell ref="E127:F127"/>
    <mergeCell ref="E128:F128"/>
    <mergeCell ref="E129:F129"/>
    <mergeCell ref="C126:D126"/>
    <mergeCell ref="E126:F126"/>
    <mergeCell ref="B4:E4"/>
    <mergeCell ref="B25:E25"/>
    <mergeCell ref="C127:D127"/>
    <mergeCell ref="C128:D128"/>
    <mergeCell ref="B115:F115"/>
    <mergeCell ref="B124:F124"/>
    <mergeCell ref="B5:I5"/>
    <mergeCell ref="C125:F125"/>
    <mergeCell ref="C116:F116"/>
    <mergeCell ref="C117:F117"/>
    <mergeCell ref="B60:D60"/>
    <mergeCell ref="B87:E87"/>
    <mergeCell ref="B102:F102"/>
    <mergeCell ref="C119:F119"/>
  </mergeCells>
  <hyperlinks>
    <hyperlink ref="I133" location="Contents!A1" display="To Frontpage"/>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B4:N30"/>
  <sheetViews>
    <sheetView zoomScale="90" zoomScaleNormal="90" zoomScalePageLayoutView="70" workbookViewId="0"/>
  </sheetViews>
  <sheetFormatPr defaultColWidth="9.140625" defaultRowHeight="15" x14ac:dyDescent="0.25"/>
  <cols>
    <col min="1" max="1" width="4.7109375" style="44" customWidth="1"/>
    <col min="2" max="2" width="7.7109375" style="44" customWidth="1"/>
    <col min="3" max="13" width="15.7109375" style="44" customWidth="1"/>
    <col min="14" max="16384" width="9.140625" style="44"/>
  </cols>
  <sheetData>
    <row r="4" spans="2:13" ht="18" x14ac:dyDescent="0.25">
      <c r="B4" s="39" t="s">
        <v>279</v>
      </c>
      <c r="K4" s="45" t="s">
        <v>30</v>
      </c>
      <c r="L4" s="46">
        <v>43921</v>
      </c>
    </row>
    <row r="5" spans="2:13" x14ac:dyDescent="0.25">
      <c r="B5" s="47" t="s">
        <v>112</v>
      </c>
    </row>
    <row r="7" spans="2:13" ht="15.75" x14ac:dyDescent="0.25">
      <c r="B7" s="42" t="s">
        <v>255</v>
      </c>
      <c r="C7" s="43"/>
      <c r="D7" s="43"/>
      <c r="E7" s="43"/>
      <c r="F7" s="43"/>
      <c r="G7" s="43"/>
      <c r="H7" s="43"/>
      <c r="I7" s="43"/>
      <c r="J7" s="43"/>
      <c r="K7" s="43"/>
      <c r="L7" s="43"/>
      <c r="M7" s="43"/>
    </row>
    <row r="8" spans="2:13" ht="3.75" customHeight="1" x14ac:dyDescent="0.25">
      <c r="B8" s="42"/>
      <c r="C8" s="43"/>
      <c r="D8" s="43"/>
      <c r="E8" s="43"/>
      <c r="F8" s="43"/>
      <c r="G8" s="43"/>
      <c r="H8" s="43"/>
      <c r="I8" s="43"/>
      <c r="J8" s="43"/>
      <c r="K8" s="43"/>
      <c r="L8" s="43"/>
      <c r="M8" s="43"/>
    </row>
    <row r="9" spans="2:13" x14ac:dyDescent="0.25">
      <c r="B9" s="56" t="s">
        <v>0</v>
      </c>
      <c r="C9" s="1"/>
      <c r="D9" s="1"/>
      <c r="E9" s="1"/>
      <c r="F9" s="1"/>
      <c r="G9" s="1"/>
      <c r="H9" s="1"/>
      <c r="I9" s="1"/>
      <c r="J9" s="1"/>
      <c r="K9" s="1"/>
      <c r="L9" s="1"/>
      <c r="M9" s="1"/>
    </row>
    <row r="10" spans="2:13" ht="45" x14ac:dyDescent="0.25">
      <c r="B10" s="48"/>
      <c r="C10" s="49" t="s">
        <v>1</v>
      </c>
      <c r="D10" s="49" t="s">
        <v>2</v>
      </c>
      <c r="E10" s="49" t="s">
        <v>3</v>
      </c>
      <c r="F10" s="49" t="s">
        <v>4</v>
      </c>
      <c r="G10" s="49" t="s">
        <v>5</v>
      </c>
      <c r="H10" s="49" t="s">
        <v>6</v>
      </c>
      <c r="I10" s="49" t="s">
        <v>7</v>
      </c>
      <c r="J10" s="49" t="s">
        <v>52</v>
      </c>
      <c r="K10" s="49" t="s">
        <v>8</v>
      </c>
      <c r="L10" s="49" t="s">
        <v>9</v>
      </c>
      <c r="M10" s="50" t="s">
        <v>10</v>
      </c>
    </row>
    <row r="11" spans="2:13" x14ac:dyDescent="0.25">
      <c r="B11" s="51" t="s">
        <v>10</v>
      </c>
      <c r="C11" s="150">
        <v>6161</v>
      </c>
      <c r="D11" s="150">
        <v>85</v>
      </c>
      <c r="E11" s="150">
        <v>55</v>
      </c>
      <c r="F11" s="150">
        <v>617</v>
      </c>
      <c r="G11" s="150">
        <v>12272</v>
      </c>
      <c r="H11" s="150">
        <v>305</v>
      </c>
      <c r="I11" s="150">
        <v>11292</v>
      </c>
      <c r="J11" s="150">
        <v>31762</v>
      </c>
      <c r="K11" s="150">
        <v>8</v>
      </c>
      <c r="L11" s="150">
        <v>17</v>
      </c>
      <c r="M11" s="52">
        <f>SUM(C11:L11)</f>
        <v>62574</v>
      </c>
    </row>
    <row r="12" spans="2:13" x14ac:dyDescent="0.25">
      <c r="B12" s="151" t="s">
        <v>163</v>
      </c>
      <c r="C12" s="152">
        <f>+C11/$M$11</f>
        <v>9.8459424041934349E-2</v>
      </c>
      <c r="D12" s="152">
        <f t="shared" ref="D12:M12" si="0">+D11/$M$11</f>
        <v>1.3583916642695049E-3</v>
      </c>
      <c r="E12" s="152">
        <f t="shared" si="0"/>
        <v>8.7895931217438553E-4</v>
      </c>
      <c r="F12" s="152">
        <f t="shared" si="0"/>
        <v>9.8603253747562881E-3</v>
      </c>
      <c r="G12" s="152">
        <f t="shared" si="0"/>
        <v>0.19611979416371017</v>
      </c>
      <c r="H12" s="152">
        <f t="shared" si="0"/>
        <v>4.874228912967047E-3</v>
      </c>
      <c r="I12" s="152">
        <f t="shared" si="0"/>
        <v>0.18045833732860295</v>
      </c>
      <c r="J12" s="152">
        <f t="shared" si="0"/>
        <v>0.50759101224150605</v>
      </c>
      <c r="K12" s="152">
        <f t="shared" si="0"/>
        <v>1.2784862722536517E-4</v>
      </c>
      <c r="L12" s="152">
        <f t="shared" si="0"/>
        <v>2.7167833285390099E-4</v>
      </c>
      <c r="M12" s="152">
        <f t="shared" si="0"/>
        <v>1</v>
      </c>
    </row>
    <row r="13" spans="2:13" x14ac:dyDescent="0.25">
      <c r="B13" s="43"/>
      <c r="C13" s="43"/>
      <c r="D13" s="43"/>
      <c r="E13" s="43"/>
      <c r="F13" s="43"/>
      <c r="G13" s="43"/>
      <c r="H13" s="43"/>
      <c r="I13" s="43"/>
      <c r="J13" s="43"/>
      <c r="K13" s="43"/>
      <c r="L13" s="43"/>
      <c r="M13" s="43"/>
    </row>
    <row r="14" spans="2:13" ht="15.75" x14ac:dyDescent="0.25">
      <c r="B14" s="42" t="s">
        <v>256</v>
      </c>
      <c r="C14" s="43"/>
      <c r="D14" s="43"/>
      <c r="E14" s="43"/>
      <c r="F14" s="43"/>
      <c r="G14" s="43"/>
      <c r="H14" s="43"/>
      <c r="I14" s="43"/>
      <c r="J14" s="43"/>
      <c r="K14" s="43"/>
      <c r="L14" s="43"/>
      <c r="M14" s="43"/>
    </row>
    <row r="15" spans="2:13" ht="3.75" customHeight="1" x14ac:dyDescent="0.25">
      <c r="B15" s="42"/>
      <c r="C15" s="43"/>
      <c r="D15" s="43"/>
      <c r="E15" s="43"/>
      <c r="F15" s="43"/>
      <c r="G15" s="43"/>
      <c r="H15" s="43"/>
      <c r="I15" s="43"/>
      <c r="J15" s="43"/>
      <c r="K15" s="43"/>
      <c r="L15" s="43"/>
      <c r="M15" s="43"/>
    </row>
    <row r="16" spans="2:13" x14ac:dyDescent="0.25">
      <c r="B16" s="56" t="s">
        <v>113</v>
      </c>
      <c r="C16" s="1"/>
      <c r="D16" s="1"/>
      <c r="E16" s="1"/>
      <c r="F16" s="1"/>
      <c r="G16" s="1"/>
      <c r="H16" s="1"/>
      <c r="I16" s="1"/>
      <c r="J16" s="1"/>
      <c r="K16" s="1"/>
      <c r="L16" s="1"/>
      <c r="M16" s="1"/>
    </row>
    <row r="17" spans="2:14" ht="45" x14ac:dyDescent="0.25">
      <c r="B17" s="48"/>
      <c r="C17" s="49" t="s">
        <v>1</v>
      </c>
      <c r="D17" s="49" t="s">
        <v>2</v>
      </c>
      <c r="E17" s="49" t="s">
        <v>3</v>
      </c>
      <c r="F17" s="49" t="s">
        <v>4</v>
      </c>
      <c r="G17" s="49" t="s">
        <v>5</v>
      </c>
      <c r="H17" s="49" t="s">
        <v>6</v>
      </c>
      <c r="I17" s="49" t="s">
        <v>7</v>
      </c>
      <c r="J17" s="49" t="s">
        <v>52</v>
      </c>
      <c r="K17" s="49" t="s">
        <v>8</v>
      </c>
      <c r="L17" s="49" t="s">
        <v>9</v>
      </c>
      <c r="M17" s="50" t="s">
        <v>10</v>
      </c>
    </row>
    <row r="18" spans="2:14" x14ac:dyDescent="0.25">
      <c r="B18" s="51" t="s">
        <v>10</v>
      </c>
      <c r="C18" s="53">
        <v>7.0695096939399997</v>
      </c>
      <c r="D18" s="53">
        <v>0.24352996638999999</v>
      </c>
      <c r="E18" s="53">
        <v>0.35255522708999998</v>
      </c>
      <c r="F18" s="53">
        <v>3.0830903971599999</v>
      </c>
      <c r="G18" s="53">
        <v>27.017437090550001</v>
      </c>
      <c r="H18" s="53">
        <v>1.67626702749</v>
      </c>
      <c r="I18" s="53">
        <v>27.672202688110001</v>
      </c>
      <c r="J18" s="53">
        <v>88.752950907379997</v>
      </c>
      <c r="K18" s="53">
        <v>1.446061782E-2</v>
      </c>
      <c r="L18" s="53">
        <v>7.9389774479999994E-2</v>
      </c>
      <c r="M18" s="54">
        <f>SUM(C18:L18)</f>
        <v>155.96139339041</v>
      </c>
    </row>
    <row r="19" spans="2:14" x14ac:dyDescent="0.25">
      <c r="B19" s="151" t="s">
        <v>163</v>
      </c>
      <c r="C19" s="152">
        <f>+C18/$M$18</f>
        <v>4.5328587673253637E-2</v>
      </c>
      <c r="D19" s="152">
        <f t="shared" ref="D19:M19" si="1">+D18/$M$18</f>
        <v>1.5614759595048255E-3</v>
      </c>
      <c r="E19" s="152">
        <f t="shared" si="1"/>
        <v>2.2605288361810601E-3</v>
      </c>
      <c r="F19" s="152">
        <f t="shared" si="1"/>
        <v>1.9768292204483329E-2</v>
      </c>
      <c r="G19" s="152">
        <f t="shared" si="1"/>
        <v>0.17323157034714778</v>
      </c>
      <c r="H19" s="152">
        <f t="shared" si="1"/>
        <v>1.074796134511243E-2</v>
      </c>
      <c r="I19" s="152">
        <f t="shared" si="1"/>
        <v>0.17742982469283039</v>
      </c>
      <c r="J19" s="152">
        <f t="shared" si="1"/>
        <v>0.56907000494160354</v>
      </c>
      <c r="K19" s="152">
        <f t="shared" si="1"/>
        <v>9.2719214067301216E-5</v>
      </c>
      <c r="L19" s="152">
        <f t="shared" si="1"/>
        <v>5.0903478581566482E-4</v>
      </c>
      <c r="M19" s="152">
        <f t="shared" si="1"/>
        <v>1</v>
      </c>
    </row>
    <row r="20" spans="2:14" x14ac:dyDescent="0.25">
      <c r="B20" s="43"/>
      <c r="C20" s="43"/>
      <c r="D20" s="43"/>
      <c r="E20" s="43"/>
      <c r="F20" s="43"/>
      <c r="G20" s="43"/>
      <c r="H20" s="43"/>
      <c r="I20" s="43"/>
      <c r="J20" s="43"/>
      <c r="K20" s="43"/>
      <c r="L20" s="43"/>
      <c r="M20" s="43"/>
    </row>
    <row r="21" spans="2:14" ht="15.75" x14ac:dyDescent="0.25">
      <c r="B21" s="42" t="s">
        <v>257</v>
      </c>
      <c r="C21" s="43"/>
      <c r="D21" s="43"/>
      <c r="E21" s="43"/>
      <c r="F21" s="43"/>
      <c r="G21" s="43"/>
      <c r="H21" s="43"/>
      <c r="I21" s="43"/>
      <c r="J21" s="43"/>
      <c r="K21" s="43"/>
      <c r="L21" s="43"/>
      <c r="M21" s="43"/>
    </row>
    <row r="22" spans="2:14" ht="3.75" customHeight="1" x14ac:dyDescent="0.25">
      <c r="B22" s="42"/>
      <c r="C22" s="43"/>
      <c r="D22" s="43"/>
      <c r="E22" s="43"/>
      <c r="F22" s="43"/>
      <c r="G22" s="43"/>
      <c r="H22" s="43"/>
      <c r="I22" s="43"/>
      <c r="J22" s="43"/>
      <c r="K22" s="43"/>
      <c r="L22" s="43"/>
      <c r="M22" s="43"/>
    </row>
    <row r="23" spans="2:14" x14ac:dyDescent="0.25">
      <c r="B23" s="56" t="s">
        <v>114</v>
      </c>
      <c r="C23" s="1"/>
      <c r="D23" s="1"/>
      <c r="E23" s="1"/>
      <c r="F23" s="1"/>
      <c r="G23" s="1"/>
      <c r="H23" s="1"/>
      <c r="I23" s="1"/>
      <c r="J23" s="1"/>
      <c r="K23" s="1"/>
      <c r="L23" s="1"/>
      <c r="M23" s="1"/>
    </row>
    <row r="24" spans="2:14" x14ac:dyDescent="0.25">
      <c r="B24" s="43"/>
      <c r="C24" s="55"/>
      <c r="D24" s="43"/>
      <c r="E24" s="43"/>
      <c r="F24" s="43"/>
      <c r="G24" s="43"/>
      <c r="H24" s="43"/>
      <c r="I24" s="43"/>
      <c r="J24" s="43"/>
      <c r="K24" s="43"/>
      <c r="L24" s="43"/>
      <c r="M24" s="43"/>
    </row>
    <row r="25" spans="2:14" x14ac:dyDescent="0.25">
      <c r="B25" s="48"/>
      <c r="C25" s="49" t="s">
        <v>11</v>
      </c>
      <c r="D25" s="49" t="s">
        <v>12</v>
      </c>
      <c r="E25" s="49" t="s">
        <v>13</v>
      </c>
      <c r="F25" s="49" t="s">
        <v>14</v>
      </c>
      <c r="G25" s="49" t="s">
        <v>15</v>
      </c>
      <c r="H25" s="49" t="s">
        <v>16</v>
      </c>
      <c r="I25" s="50" t="s">
        <v>10</v>
      </c>
    </row>
    <row r="26" spans="2:14" x14ac:dyDescent="0.25">
      <c r="B26" s="51" t="s">
        <v>10</v>
      </c>
      <c r="C26" s="53">
        <v>38.991032480960001</v>
      </c>
      <c r="D26" s="53">
        <v>47.969979360410001</v>
      </c>
      <c r="E26" s="53">
        <v>56.273503574439999</v>
      </c>
      <c r="F26" s="53">
        <v>9.4809035016200003</v>
      </c>
      <c r="G26" s="53">
        <v>2.45735467057</v>
      </c>
      <c r="H26" s="53">
        <v>0.78861980241999996</v>
      </c>
      <c r="I26" s="54">
        <f>SUM(C26:H26)</f>
        <v>155.96139339041997</v>
      </c>
    </row>
    <row r="27" spans="2:14" x14ac:dyDescent="0.25">
      <c r="B27" s="151" t="s">
        <v>163</v>
      </c>
      <c r="C27" s="152">
        <f>+C26/$I$26</f>
        <v>0.25000438655580165</v>
      </c>
      <c r="D27" s="152">
        <f t="shared" ref="D27:I27" si="2">+D26/$I$26</f>
        <v>0.30757598606679665</v>
      </c>
      <c r="E27" s="152">
        <f t="shared" si="2"/>
        <v>0.36081688135197587</v>
      </c>
      <c r="F27" s="152">
        <f t="shared" si="2"/>
        <v>6.0790066666603471E-2</v>
      </c>
      <c r="G27" s="152">
        <f t="shared" si="2"/>
        <v>1.5756172839636508E-2</v>
      </c>
      <c r="H27" s="152">
        <f t="shared" si="2"/>
        <v>5.0565065191860584E-3</v>
      </c>
      <c r="I27" s="153">
        <f t="shared" si="2"/>
        <v>1</v>
      </c>
    </row>
    <row r="30" spans="2:14" x14ac:dyDescent="0.25">
      <c r="N30" s="116" t="s">
        <v>246</v>
      </c>
    </row>
  </sheetData>
  <hyperlinks>
    <hyperlink ref="N30" location="Contents!A1" display="To Frontpage"/>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B4:N95"/>
  <sheetViews>
    <sheetView zoomScale="80" zoomScaleNormal="80" zoomScalePageLayoutView="60" workbookViewId="0"/>
  </sheetViews>
  <sheetFormatPr defaultColWidth="9.140625" defaultRowHeight="15" x14ac:dyDescent="0.25"/>
  <cols>
    <col min="1" max="1" width="4.7109375" style="44" customWidth="1"/>
    <col min="2" max="2" width="31" style="44" customWidth="1"/>
    <col min="3" max="3" width="21.5703125" style="44" customWidth="1"/>
    <col min="4" max="12" width="15.7109375" style="44" customWidth="1"/>
    <col min="13" max="13" width="3.42578125" style="44" customWidth="1"/>
    <col min="14" max="16384" width="9.140625" style="44"/>
  </cols>
  <sheetData>
    <row r="4" spans="2:14" x14ac:dyDescent="0.25">
      <c r="B4" s="43"/>
      <c r="C4" s="43"/>
      <c r="D4" s="43"/>
      <c r="E4" s="43"/>
      <c r="F4" s="43"/>
      <c r="G4" s="43"/>
      <c r="H4" s="43"/>
      <c r="I4" s="43"/>
      <c r="J4" s="45" t="s">
        <v>30</v>
      </c>
      <c r="K4" s="46">
        <f>'Table 1-3 - Lending'!L4</f>
        <v>43921</v>
      </c>
      <c r="L4" s="43"/>
    </row>
    <row r="5" spans="2:14" ht="15.75" x14ac:dyDescent="0.25">
      <c r="B5" s="42" t="s">
        <v>258</v>
      </c>
      <c r="C5" s="43"/>
      <c r="D5" s="43"/>
      <c r="E5" s="43"/>
      <c r="F5" s="43"/>
      <c r="G5" s="43"/>
      <c r="H5" s="43"/>
      <c r="I5" s="43"/>
      <c r="J5" s="43"/>
      <c r="K5" s="43"/>
      <c r="L5" s="43"/>
    </row>
    <row r="6" spans="2:14" ht="3.75" customHeight="1" x14ac:dyDescent="0.25">
      <c r="B6" s="42"/>
      <c r="C6" s="43"/>
      <c r="D6" s="43"/>
      <c r="E6" s="43"/>
      <c r="F6" s="43"/>
      <c r="G6" s="43"/>
      <c r="H6" s="43"/>
      <c r="I6" s="43"/>
      <c r="J6" s="43"/>
      <c r="K6" s="43"/>
      <c r="L6" s="43"/>
    </row>
    <row r="7" spans="2:14" x14ac:dyDescent="0.25">
      <c r="B7" s="136" t="s">
        <v>289</v>
      </c>
      <c r="C7" s="136"/>
      <c r="D7" s="61"/>
      <c r="E7" s="137"/>
      <c r="F7" s="137"/>
      <c r="G7" s="137"/>
      <c r="H7" s="137"/>
      <c r="I7" s="137"/>
      <c r="J7" s="137"/>
      <c r="K7" s="57"/>
      <c r="L7" s="57"/>
      <c r="M7" s="57"/>
      <c r="N7" s="57"/>
    </row>
    <row r="8" spans="2:14" x14ac:dyDescent="0.25">
      <c r="B8" s="48"/>
      <c r="C8" s="448" t="s">
        <v>291</v>
      </c>
      <c r="D8" s="448"/>
      <c r="E8" s="448"/>
      <c r="F8" s="448"/>
      <c r="G8" s="448"/>
      <c r="H8" s="448"/>
      <c r="I8" s="448"/>
      <c r="J8" s="448"/>
      <c r="K8" s="448"/>
      <c r="L8" s="448"/>
      <c r="N8" s="43"/>
    </row>
    <row r="9" spans="2:14" x14ac:dyDescent="0.25">
      <c r="B9" s="48"/>
      <c r="C9" s="66" t="s">
        <v>17</v>
      </c>
      <c r="D9" s="66" t="s">
        <v>18</v>
      </c>
      <c r="E9" s="66" t="s">
        <v>19</v>
      </c>
      <c r="F9" s="66" t="s">
        <v>20</v>
      </c>
      <c r="G9" s="66" t="s">
        <v>21</v>
      </c>
      <c r="H9" s="66" t="s">
        <v>22</v>
      </c>
      <c r="I9" s="66" t="s">
        <v>23</v>
      </c>
      <c r="J9" s="66" t="s">
        <v>24</v>
      </c>
      <c r="K9" s="66" t="s">
        <v>25</v>
      </c>
      <c r="L9" s="66" t="s">
        <v>26</v>
      </c>
      <c r="N9" s="199"/>
    </row>
    <row r="10" spans="2:14" x14ac:dyDescent="0.25">
      <c r="C10" s="63"/>
      <c r="D10" s="63"/>
      <c r="E10" s="63"/>
      <c r="F10" s="63"/>
      <c r="G10" s="63"/>
      <c r="H10" s="63"/>
      <c r="I10" s="63"/>
      <c r="J10" s="63"/>
      <c r="K10" s="63"/>
      <c r="L10" s="63"/>
    </row>
    <row r="11" spans="2:14" x14ac:dyDescent="0.25">
      <c r="B11" s="58" t="s">
        <v>1</v>
      </c>
      <c r="C11" s="64">
        <v>2.5429963816900001</v>
      </c>
      <c r="D11" s="64">
        <v>2.2456949259800001</v>
      </c>
      <c r="E11" s="64">
        <v>1.5873943419400001</v>
      </c>
      <c r="F11" s="64">
        <v>0.41898733738999999</v>
      </c>
      <c r="G11" s="64">
        <v>0.17192469703999999</v>
      </c>
      <c r="H11" s="64">
        <v>2.2776464029999999E-2</v>
      </c>
      <c r="I11" s="64">
        <v>1.3705868120000001E-2</v>
      </c>
      <c r="J11" s="64">
        <v>9.8974636399999996E-3</v>
      </c>
      <c r="K11" s="64">
        <v>6.87789049E-3</v>
      </c>
      <c r="L11" s="64">
        <v>4.9254274000000001E-2</v>
      </c>
      <c r="N11" s="195"/>
    </row>
    <row r="12" spans="2:14" x14ac:dyDescent="0.25">
      <c r="B12" s="58" t="s">
        <v>2</v>
      </c>
      <c r="C12" s="64">
        <v>7.1473372219999998E-2</v>
      </c>
      <c r="D12" s="64">
        <v>6.8020446289999995E-2</v>
      </c>
      <c r="E12" s="64">
        <v>6.1338415680000001E-2</v>
      </c>
      <c r="F12" s="64">
        <v>2.427693916E-2</v>
      </c>
      <c r="G12" s="64">
        <v>5.73534245E-3</v>
      </c>
      <c r="H12" s="64">
        <v>1.098824E-4</v>
      </c>
      <c r="I12" s="64">
        <v>1.0988238E-4</v>
      </c>
      <c r="J12" s="64">
        <v>1.098824E-4</v>
      </c>
      <c r="K12" s="64">
        <v>1.0988239E-4</v>
      </c>
      <c r="L12" s="64">
        <v>1.2245918999999999E-2</v>
      </c>
      <c r="N12" s="64"/>
    </row>
    <row r="13" spans="2:14" x14ac:dyDescent="0.25">
      <c r="B13" s="58" t="s">
        <v>3</v>
      </c>
      <c r="C13" s="64">
        <v>0.13053047219</v>
      </c>
      <c r="D13" s="64">
        <v>0.1068918047</v>
      </c>
      <c r="E13" s="64">
        <v>8.5210013919999994E-2</v>
      </c>
      <c r="F13" s="64">
        <v>2.2690518900000001E-2</v>
      </c>
      <c r="G13" s="64">
        <v>6.7457818600000002E-3</v>
      </c>
      <c r="H13" s="64">
        <v>4.8663552E-4</v>
      </c>
      <c r="I13" s="64"/>
      <c r="J13" s="64"/>
      <c r="K13" s="64"/>
      <c r="L13" s="64"/>
      <c r="N13" s="195"/>
    </row>
    <row r="14" spans="2:14" x14ac:dyDescent="0.25">
      <c r="B14" s="58" t="s">
        <v>4</v>
      </c>
      <c r="C14" s="64">
        <v>1.2723015387300001</v>
      </c>
      <c r="D14" s="64">
        <v>0.94318120773000003</v>
      </c>
      <c r="E14" s="64">
        <v>0.52907565678000001</v>
      </c>
      <c r="F14" s="64">
        <v>0.17336216692</v>
      </c>
      <c r="G14" s="64">
        <v>9.9293122420000005E-2</v>
      </c>
      <c r="H14" s="64">
        <v>1.918478777E-2</v>
      </c>
      <c r="I14" s="64">
        <v>1.239538085E-2</v>
      </c>
      <c r="J14" s="64">
        <v>1.09248209E-2</v>
      </c>
      <c r="K14" s="64">
        <v>8.0824603099999993E-3</v>
      </c>
      <c r="L14" s="64">
        <v>1.5289245E-2</v>
      </c>
      <c r="N14" s="195"/>
    </row>
    <row r="15" spans="2:14" x14ac:dyDescent="0.25">
      <c r="B15" s="58" t="s">
        <v>5</v>
      </c>
      <c r="C15" s="64">
        <v>9.2910131710799995</v>
      </c>
      <c r="D15" s="64">
        <v>8.3551917782099991</v>
      </c>
      <c r="E15" s="64">
        <v>6.0376502052300003</v>
      </c>
      <c r="F15" s="64">
        <v>1.9791620328399999</v>
      </c>
      <c r="G15" s="64">
        <v>0.9885185782</v>
      </c>
      <c r="H15" s="64">
        <v>8.3408297630000003E-2</v>
      </c>
      <c r="I15" s="64">
        <v>3.9189744739999997E-2</v>
      </c>
      <c r="J15" s="64">
        <v>2.6853412010000001E-2</v>
      </c>
      <c r="K15" s="64">
        <v>1.9006243070000001E-2</v>
      </c>
      <c r="L15" s="64">
        <v>0.19744352000000001</v>
      </c>
      <c r="N15" s="195"/>
    </row>
    <row r="16" spans="2:14" ht="30" x14ac:dyDescent="0.25">
      <c r="B16" s="58" t="s">
        <v>6</v>
      </c>
      <c r="C16" s="64">
        <v>0.76286082923999998</v>
      </c>
      <c r="D16" s="64">
        <v>0.63627469317999996</v>
      </c>
      <c r="E16" s="64">
        <v>0.25032659738000002</v>
      </c>
      <c r="F16" s="64">
        <v>1.95999091E-2</v>
      </c>
      <c r="G16" s="64">
        <v>4.5331010100000003E-3</v>
      </c>
      <c r="H16" s="64">
        <v>8.1628899999999999E-4</v>
      </c>
      <c r="I16" s="64">
        <v>7.172503E-4</v>
      </c>
      <c r="J16" s="64">
        <v>6.3544082E-4</v>
      </c>
      <c r="K16" s="64">
        <v>4.5000000000000001E-6</v>
      </c>
      <c r="L16" s="64">
        <v>4.9841700000000002E-4</v>
      </c>
      <c r="N16" s="195"/>
    </row>
    <row r="17" spans="2:14" x14ac:dyDescent="0.25">
      <c r="B17" s="58" t="s">
        <v>7</v>
      </c>
      <c r="C17" s="64">
        <v>10.741790661730001</v>
      </c>
      <c r="D17" s="64">
        <v>9.2029557516399993</v>
      </c>
      <c r="E17" s="64">
        <v>5.9373110379599998</v>
      </c>
      <c r="F17" s="64">
        <v>1.17783488505</v>
      </c>
      <c r="G17" s="64">
        <v>0.22836244407</v>
      </c>
      <c r="H17" s="64">
        <v>4.8345574269999997E-2</v>
      </c>
      <c r="I17" s="64">
        <v>3.7337977219999999E-2</v>
      </c>
      <c r="J17" s="64">
        <v>3.1057153699999999E-2</v>
      </c>
      <c r="K17" s="64">
        <v>2.7479054440000001E-2</v>
      </c>
      <c r="L17" s="64">
        <v>0.23972806699999999</v>
      </c>
      <c r="N17" s="195"/>
    </row>
    <row r="18" spans="2:14" x14ac:dyDescent="0.25">
      <c r="B18" s="58" t="s">
        <v>28</v>
      </c>
      <c r="C18" s="64">
        <v>42.959250084110003</v>
      </c>
      <c r="D18" s="64">
        <v>28.067305889250001</v>
      </c>
      <c r="E18" s="64">
        <v>14.20385586327</v>
      </c>
      <c r="F18" s="64">
        <v>2.3966183761000002</v>
      </c>
      <c r="G18" s="64">
        <v>0.67819172523000004</v>
      </c>
      <c r="H18" s="64">
        <v>0.15642261775999999</v>
      </c>
      <c r="I18" s="64">
        <v>9.5350205430000001E-2</v>
      </c>
      <c r="J18" s="64">
        <v>5.6945788249999997E-2</v>
      </c>
      <c r="K18" s="64">
        <v>3.3732868440000001E-2</v>
      </c>
      <c r="L18" s="64">
        <v>0.105277407</v>
      </c>
      <c r="N18" s="195"/>
    </row>
    <row r="19" spans="2:14" ht="30" x14ac:dyDescent="0.25">
      <c r="B19" s="58" t="s">
        <v>29</v>
      </c>
      <c r="C19" s="64">
        <v>5.3348221599999997E-3</v>
      </c>
      <c r="D19" s="64">
        <v>5.0879173099999996E-3</v>
      </c>
      <c r="E19" s="64">
        <v>2.66317355E-3</v>
      </c>
      <c r="F19" s="64">
        <v>1.0043939900000001E-3</v>
      </c>
      <c r="G19" s="64">
        <v>3.7031081000000001E-4</v>
      </c>
      <c r="H19" s="64"/>
      <c r="I19" s="64"/>
      <c r="J19" s="64"/>
      <c r="K19" s="64"/>
      <c r="L19" s="64"/>
      <c r="N19" s="195"/>
    </row>
    <row r="20" spans="2:14" x14ac:dyDescent="0.25">
      <c r="B20" s="58" t="s">
        <v>9</v>
      </c>
      <c r="C20" s="64">
        <v>4.1496835910000002E-2</v>
      </c>
      <c r="D20" s="64">
        <v>3.2745295280000003E-2</v>
      </c>
      <c r="E20" s="64">
        <v>4.5211966399999999E-3</v>
      </c>
      <c r="F20" s="64">
        <v>2.9640900999999999E-4</v>
      </c>
      <c r="G20" s="64">
        <v>2.2986579000000001E-4</v>
      </c>
      <c r="H20" s="64">
        <v>1.725001E-5</v>
      </c>
      <c r="I20" s="64">
        <v>1.725001E-5</v>
      </c>
      <c r="J20" s="64">
        <v>1.725001E-5</v>
      </c>
      <c r="K20" s="64">
        <v>1.725001E-5</v>
      </c>
      <c r="L20" s="64">
        <v>3.1170999999999997E-5</v>
      </c>
      <c r="N20" s="195"/>
    </row>
    <row r="21" spans="2:14" x14ac:dyDescent="0.25">
      <c r="C21" s="64"/>
      <c r="D21" s="64"/>
      <c r="E21" s="64"/>
      <c r="F21" s="64"/>
      <c r="G21" s="64"/>
      <c r="H21" s="64"/>
      <c r="I21" s="64"/>
      <c r="J21" s="64"/>
      <c r="K21" s="64"/>
      <c r="L21" s="64"/>
      <c r="N21" s="181"/>
    </row>
    <row r="22" spans="2:14" x14ac:dyDescent="0.25">
      <c r="B22" s="51" t="s">
        <v>10</v>
      </c>
      <c r="C22" s="65">
        <f t="shared" ref="C22:L22" si="0">SUM(C11:C20)</f>
        <v>67.819048169059997</v>
      </c>
      <c r="D22" s="65">
        <f t="shared" si="0"/>
        <v>49.663349709569999</v>
      </c>
      <c r="E22" s="65">
        <f t="shared" si="0"/>
        <v>28.69934650235</v>
      </c>
      <c r="F22" s="65">
        <f t="shared" si="0"/>
        <v>6.2138329684599993</v>
      </c>
      <c r="G22" s="65">
        <f t="shared" si="0"/>
        <v>2.1839049688800007</v>
      </c>
      <c r="H22" s="65">
        <f t="shared" si="0"/>
        <v>0.33156779839</v>
      </c>
      <c r="I22" s="65">
        <f t="shared" si="0"/>
        <v>0.19882355905000001</v>
      </c>
      <c r="J22" s="65">
        <f t="shared" si="0"/>
        <v>0.13644121172999998</v>
      </c>
      <c r="K22" s="65">
        <f t="shared" si="0"/>
        <v>9.5310149149999995E-2</v>
      </c>
      <c r="L22" s="65">
        <f t="shared" si="0"/>
        <v>0.61976801999999998</v>
      </c>
      <c r="N22" s="200"/>
    </row>
    <row r="27" spans="2:14" ht="15.75" x14ac:dyDescent="0.25">
      <c r="B27" s="42" t="s">
        <v>259</v>
      </c>
      <c r="C27" s="43"/>
      <c r="D27" s="43"/>
      <c r="E27" s="43"/>
      <c r="F27" s="43"/>
      <c r="G27" s="43"/>
      <c r="H27" s="43"/>
      <c r="I27" s="43"/>
      <c r="J27" s="43"/>
      <c r="K27" s="43"/>
      <c r="L27" s="43"/>
    </row>
    <row r="28" spans="2:14" ht="3.75" customHeight="1" x14ac:dyDescent="0.25">
      <c r="B28" s="42"/>
      <c r="C28" s="43"/>
      <c r="D28" s="43"/>
      <c r="E28" s="43"/>
      <c r="F28" s="43"/>
      <c r="G28" s="43"/>
      <c r="H28" s="43"/>
      <c r="I28" s="43"/>
      <c r="J28" s="43"/>
      <c r="K28" s="43"/>
      <c r="L28" s="43"/>
    </row>
    <row r="29" spans="2:14" x14ac:dyDescent="0.25">
      <c r="B29" s="136" t="s">
        <v>290</v>
      </c>
      <c r="C29" s="61"/>
      <c r="D29" s="57"/>
      <c r="E29" s="57"/>
      <c r="F29" s="57"/>
      <c r="G29" s="57"/>
      <c r="H29" s="57"/>
      <c r="I29" s="57"/>
      <c r="J29" s="57"/>
      <c r="K29" s="57"/>
      <c r="L29" s="57"/>
      <c r="N29" s="43"/>
    </row>
    <row r="30" spans="2:14" x14ac:dyDescent="0.25">
      <c r="B30" s="48"/>
      <c r="C30" s="448" t="s">
        <v>27</v>
      </c>
      <c r="D30" s="448"/>
      <c r="E30" s="448"/>
      <c r="F30" s="448"/>
      <c r="G30" s="448"/>
      <c r="H30" s="448"/>
      <c r="I30" s="448"/>
      <c r="J30" s="448"/>
      <c r="K30" s="448"/>
      <c r="L30" s="448"/>
      <c r="N30" s="43"/>
    </row>
    <row r="31" spans="2:14" x14ac:dyDescent="0.25">
      <c r="B31" s="48"/>
      <c r="C31" s="66" t="s">
        <v>17</v>
      </c>
      <c r="D31" s="66" t="s">
        <v>18</v>
      </c>
      <c r="E31" s="66" t="s">
        <v>19</v>
      </c>
      <c r="F31" s="66" t="s">
        <v>20</v>
      </c>
      <c r="G31" s="66" t="s">
        <v>21</v>
      </c>
      <c r="H31" s="66" t="s">
        <v>22</v>
      </c>
      <c r="I31" s="66" t="s">
        <v>23</v>
      </c>
      <c r="J31" s="66" t="s">
        <v>24</v>
      </c>
      <c r="K31" s="66" t="s">
        <v>25</v>
      </c>
      <c r="L31" s="66" t="s">
        <v>26</v>
      </c>
      <c r="N31" s="199"/>
    </row>
    <row r="32" spans="2:14" x14ac:dyDescent="0.25">
      <c r="C32" s="63"/>
      <c r="D32" s="63"/>
      <c r="E32" s="63"/>
      <c r="F32" s="63"/>
      <c r="G32" s="63"/>
      <c r="H32" s="63"/>
      <c r="I32" s="63"/>
      <c r="J32" s="63"/>
      <c r="K32" s="63"/>
      <c r="L32" s="63"/>
    </row>
    <row r="33" spans="2:14" x14ac:dyDescent="0.25">
      <c r="B33" s="58" t="s">
        <v>1</v>
      </c>
      <c r="C33" s="154">
        <f>C11/SUM($C11:$L11)</f>
        <v>0.3597132629606315</v>
      </c>
      <c r="D33" s="154">
        <f t="shared" ref="D33:L33" si="1">D11/SUM($C11:$L11)</f>
        <v>0.31765922093115823</v>
      </c>
      <c r="E33" s="154">
        <f t="shared" si="1"/>
        <v>0.22454094015069248</v>
      </c>
      <c r="F33" s="154">
        <f t="shared" si="1"/>
        <v>5.9266817427236357E-2</v>
      </c>
      <c r="G33" s="154">
        <f t="shared" si="1"/>
        <v>2.4319182756633338E-2</v>
      </c>
      <c r="H33" s="154">
        <f t="shared" si="1"/>
        <v>3.2217883807966457E-3</v>
      </c>
      <c r="I33" s="154">
        <f t="shared" si="1"/>
        <v>1.9387296728581435E-3</v>
      </c>
      <c r="J33" s="154">
        <f t="shared" si="1"/>
        <v>1.4000212373926277E-3</v>
      </c>
      <c r="K33" s="154">
        <f t="shared" si="1"/>
        <v>9.7289498650391477E-4</v>
      </c>
      <c r="L33" s="154">
        <f t="shared" si="1"/>
        <v>6.9671414960970277E-3</v>
      </c>
      <c r="M33" s="102"/>
      <c r="N33" s="179"/>
    </row>
    <row r="34" spans="2:14" x14ac:dyDescent="0.25">
      <c r="B34" s="58" t="s">
        <v>2</v>
      </c>
      <c r="C34" s="64">
        <v>0</v>
      </c>
      <c r="D34" s="64">
        <v>0</v>
      </c>
      <c r="E34" s="64">
        <v>0</v>
      </c>
      <c r="F34" s="64">
        <v>0</v>
      </c>
      <c r="G34" s="64">
        <v>0</v>
      </c>
      <c r="H34" s="64">
        <v>0</v>
      </c>
      <c r="I34" s="64">
        <v>0</v>
      </c>
      <c r="J34" s="64">
        <v>0</v>
      </c>
      <c r="K34" s="64">
        <v>0</v>
      </c>
      <c r="L34" s="64">
        <v>0</v>
      </c>
      <c r="M34" s="102"/>
      <c r="N34" s="179"/>
    </row>
    <row r="35" spans="2:14" x14ac:dyDescent="0.25">
      <c r="B35" s="58" t="s">
        <v>3</v>
      </c>
      <c r="C35" s="154">
        <f t="shared" ref="C35:L35" si="2">C13/SUM($C13:$L13)</f>
        <v>0.37024120523584886</v>
      </c>
      <c r="D35" s="154">
        <f t="shared" si="2"/>
        <v>0.30319166044505341</v>
      </c>
      <c r="E35" s="154">
        <f t="shared" si="2"/>
        <v>0.24169266932538669</v>
      </c>
      <c r="F35" s="154">
        <f t="shared" si="2"/>
        <v>6.4360182906060229E-2</v>
      </c>
      <c r="G35" s="154">
        <f t="shared" si="2"/>
        <v>1.91339720465354E-2</v>
      </c>
      <c r="H35" s="154">
        <f t="shared" si="2"/>
        <v>1.3803100411152664E-3</v>
      </c>
      <c r="I35" s="154">
        <f t="shared" si="2"/>
        <v>0</v>
      </c>
      <c r="J35" s="154">
        <f t="shared" si="2"/>
        <v>0</v>
      </c>
      <c r="K35" s="154">
        <f t="shared" si="2"/>
        <v>0</v>
      </c>
      <c r="L35" s="154">
        <f t="shared" si="2"/>
        <v>0</v>
      </c>
      <c r="M35" s="102"/>
      <c r="N35" s="179"/>
    </row>
    <row r="36" spans="2:14" x14ac:dyDescent="0.25">
      <c r="B36" s="58" t="s">
        <v>4</v>
      </c>
      <c r="C36" s="154">
        <f t="shared" ref="C36:L36" si="3">C14/SUM($C14:$L14)</f>
        <v>0.412670852572317</v>
      </c>
      <c r="D36" s="154">
        <f t="shared" si="3"/>
        <v>0.30592071240646779</v>
      </c>
      <c r="E36" s="154">
        <f t="shared" si="3"/>
        <v>0.17160562627048326</v>
      </c>
      <c r="F36" s="154">
        <f t="shared" si="3"/>
        <v>5.62299981952964E-2</v>
      </c>
      <c r="G36" s="154">
        <f t="shared" si="3"/>
        <v>3.220571243239248E-2</v>
      </c>
      <c r="H36" s="154">
        <f t="shared" si="3"/>
        <v>6.2225836285378869E-3</v>
      </c>
      <c r="I36" s="154">
        <f t="shared" si="3"/>
        <v>4.0204403025669768E-3</v>
      </c>
      <c r="J36" s="154">
        <f t="shared" si="3"/>
        <v>3.5434643579092635E-3</v>
      </c>
      <c r="K36" s="154">
        <f t="shared" si="3"/>
        <v>2.6215450390313726E-3</v>
      </c>
      <c r="L36" s="154">
        <f t="shared" si="3"/>
        <v>4.9590647949974559E-3</v>
      </c>
      <c r="M36" s="102"/>
      <c r="N36" s="179"/>
    </row>
    <row r="37" spans="2:14" x14ac:dyDescent="0.25">
      <c r="B37" s="58" t="s">
        <v>5</v>
      </c>
      <c r="C37" s="154">
        <f t="shared" ref="C37:L37" si="4">C15/SUM($C15:$L15)</f>
        <v>0.34388951020493475</v>
      </c>
      <c r="D37" s="154">
        <f t="shared" si="4"/>
        <v>0.30925182812359986</v>
      </c>
      <c r="E37" s="154">
        <f t="shared" si="4"/>
        <v>0.22347235265235543</v>
      </c>
      <c r="F37" s="154">
        <f t="shared" si="4"/>
        <v>7.3254988401919921E-2</v>
      </c>
      <c r="G37" s="154">
        <f t="shared" si="4"/>
        <v>3.6588170033361525E-2</v>
      </c>
      <c r="H37" s="154">
        <f t="shared" si="4"/>
        <v>3.087202449383025E-3</v>
      </c>
      <c r="I37" s="154">
        <f t="shared" si="4"/>
        <v>1.4505352511655562E-3</v>
      </c>
      <c r="J37" s="154">
        <f t="shared" si="4"/>
        <v>9.9392892178806064E-4</v>
      </c>
      <c r="K37" s="154">
        <f t="shared" si="4"/>
        <v>7.0348061076082595E-4</v>
      </c>
      <c r="L37" s="154">
        <f t="shared" si="4"/>
        <v>7.3080033507309733E-3</v>
      </c>
      <c r="M37" s="102"/>
      <c r="N37" s="179"/>
    </row>
    <row r="38" spans="2:14" ht="30" x14ac:dyDescent="0.25">
      <c r="B38" s="58" t="s">
        <v>6</v>
      </c>
      <c r="C38" s="154">
        <f t="shared" ref="C38:L38" si="5">C16/SUM($C16:$L16)</f>
        <v>0.45509505164677272</v>
      </c>
      <c r="D38" s="154">
        <f t="shared" si="5"/>
        <v>0.37957836246850701</v>
      </c>
      <c r="E38" s="154">
        <f t="shared" si="5"/>
        <v>0.14933575220621453</v>
      </c>
      <c r="F38" s="154">
        <f t="shared" si="5"/>
        <v>1.1692593592756522E-2</v>
      </c>
      <c r="G38" s="154">
        <f t="shared" si="5"/>
        <v>2.704283349193906E-3</v>
      </c>
      <c r="H38" s="154">
        <f t="shared" si="5"/>
        <v>4.8696835697251411E-4</v>
      </c>
      <c r="I38" s="154">
        <f t="shared" si="5"/>
        <v>4.2788546719243163E-4</v>
      </c>
      <c r="J38" s="154">
        <f t="shared" si="5"/>
        <v>3.7908090402867989E-4</v>
      </c>
      <c r="K38" s="154">
        <f t="shared" si="5"/>
        <v>2.6845364893760831E-6</v>
      </c>
      <c r="L38" s="154">
        <f t="shared" si="5"/>
        <v>2.9733747187230209E-4</v>
      </c>
      <c r="M38" s="102"/>
      <c r="N38" s="179"/>
    </row>
    <row r="39" spans="2:14" x14ac:dyDescent="0.25">
      <c r="B39" s="58" t="s">
        <v>7</v>
      </c>
      <c r="C39" s="154">
        <f t="shared" ref="C39:L39" si="6">C17/SUM($C17:$L17)</f>
        <v>0.38817982125433287</v>
      </c>
      <c r="D39" s="154">
        <f t="shared" si="6"/>
        <v>0.3325704094579518</v>
      </c>
      <c r="E39" s="154">
        <f t="shared" si="6"/>
        <v>0.21455867182906949</v>
      </c>
      <c r="F39" s="154">
        <f t="shared" si="6"/>
        <v>4.2563828466211352E-2</v>
      </c>
      <c r="G39" s="154">
        <f t="shared" si="6"/>
        <v>8.2524129832575333E-3</v>
      </c>
      <c r="H39" s="154">
        <f t="shared" si="6"/>
        <v>1.7470808145077202E-3</v>
      </c>
      <c r="I39" s="154">
        <f t="shared" si="6"/>
        <v>1.3492954554491076E-3</v>
      </c>
      <c r="J39" s="154">
        <f t="shared" si="6"/>
        <v>1.1223231537071047E-3</v>
      </c>
      <c r="K39" s="154">
        <f t="shared" si="6"/>
        <v>9.930201375791248E-4</v>
      </c>
      <c r="L39" s="154">
        <f t="shared" si="6"/>
        <v>8.6631364479336729E-3</v>
      </c>
      <c r="M39" s="102"/>
      <c r="N39" s="179"/>
    </row>
    <row r="40" spans="2:14" x14ac:dyDescent="0.25">
      <c r="B40" s="58" t="s">
        <v>28</v>
      </c>
      <c r="C40" s="154">
        <f t="shared" ref="C40:L40" si="7">C18/SUM($C18:$L18)</f>
        <v>0.48403179482891806</v>
      </c>
      <c r="D40" s="154">
        <f t="shared" si="7"/>
        <v>0.31624081935757548</v>
      </c>
      <c r="E40" s="154">
        <f t="shared" si="7"/>
        <v>0.16003812528219238</v>
      </c>
      <c r="F40" s="154">
        <f t="shared" si="7"/>
        <v>2.7003252892739197E-2</v>
      </c>
      <c r="G40" s="154">
        <f t="shared" si="7"/>
        <v>7.6413428390505883E-3</v>
      </c>
      <c r="H40" s="154">
        <f t="shared" si="7"/>
        <v>1.7624497699091799E-3</v>
      </c>
      <c r="I40" s="154">
        <f t="shared" si="7"/>
        <v>1.0743327916857676E-3</v>
      </c>
      <c r="J40" s="154">
        <f t="shared" si="7"/>
        <v>6.4162135141158743E-4</v>
      </c>
      <c r="K40" s="154">
        <f t="shared" si="7"/>
        <v>3.8007602143363235E-4</v>
      </c>
      <c r="L40" s="154">
        <f t="shared" si="7"/>
        <v>1.1861848650843415E-3</v>
      </c>
      <c r="M40" s="102"/>
      <c r="N40" s="179"/>
    </row>
    <row r="41" spans="2:14" ht="30" x14ac:dyDescent="0.25">
      <c r="B41" s="58" t="s">
        <v>29</v>
      </c>
      <c r="C41" s="154">
        <f t="shared" ref="C41:L41" si="8">C19/SUM($C19:$L19)</f>
        <v>0.36892076302726051</v>
      </c>
      <c r="D41" s="154">
        <f t="shared" si="8"/>
        <v>0.35184646834128142</v>
      </c>
      <c r="E41" s="154">
        <f t="shared" si="8"/>
        <v>0.18416734216685082</v>
      </c>
      <c r="F41" s="154">
        <f t="shared" si="8"/>
        <v>6.9457197645515265E-2</v>
      </c>
      <c r="G41" s="154">
        <f t="shared" si="8"/>
        <v>2.5608228819092048E-2</v>
      </c>
      <c r="H41" s="154">
        <f t="shared" si="8"/>
        <v>0</v>
      </c>
      <c r="I41" s="154">
        <f t="shared" si="8"/>
        <v>0</v>
      </c>
      <c r="J41" s="154">
        <f t="shared" si="8"/>
        <v>0</v>
      </c>
      <c r="K41" s="154">
        <f t="shared" si="8"/>
        <v>0</v>
      </c>
      <c r="L41" s="154">
        <f t="shared" si="8"/>
        <v>0</v>
      </c>
      <c r="M41" s="102"/>
      <c r="N41" s="179"/>
    </row>
    <row r="42" spans="2:14" x14ac:dyDescent="0.25">
      <c r="B42" s="58" t="s">
        <v>9</v>
      </c>
      <c r="C42" s="154">
        <f t="shared" ref="C42:L44" si="9">C20/SUM($C20:$L20)</f>
        <v>0.52269749605900351</v>
      </c>
      <c r="D42" s="154">
        <f t="shared" ref="D42:L42" si="10">D20/SUM($C20:$L20)</f>
        <v>0.41246238358245724</v>
      </c>
      <c r="E42" s="154">
        <f t="shared" si="10"/>
        <v>5.6949357971384174E-2</v>
      </c>
      <c r="F42" s="154">
        <f t="shared" si="10"/>
        <v>3.7335918254671604E-3</v>
      </c>
      <c r="G42" s="154">
        <f t="shared" si="10"/>
        <v>2.8954080528744756E-3</v>
      </c>
      <c r="H42" s="154">
        <f t="shared" si="10"/>
        <v>2.1728251892621879E-4</v>
      </c>
      <c r="I42" s="154">
        <f t="shared" si="10"/>
        <v>2.1728251892621879E-4</v>
      </c>
      <c r="J42" s="154">
        <f t="shared" si="10"/>
        <v>2.1728251892621879E-4</v>
      </c>
      <c r="K42" s="154">
        <f t="shared" si="10"/>
        <v>2.1728251892621879E-4</v>
      </c>
      <c r="L42" s="154">
        <f t="shared" si="10"/>
        <v>3.9263243310868603E-4</v>
      </c>
      <c r="M42" s="102"/>
      <c r="N42" s="179"/>
    </row>
    <row r="43" spans="2:14" x14ac:dyDescent="0.25">
      <c r="C43" s="154"/>
      <c r="D43" s="154"/>
      <c r="E43" s="154"/>
      <c r="F43" s="154"/>
      <c r="G43" s="154"/>
      <c r="H43" s="154"/>
      <c r="I43" s="154"/>
      <c r="J43" s="154"/>
      <c r="K43" s="154"/>
      <c r="L43" s="154"/>
      <c r="M43" s="102"/>
      <c r="N43" s="3"/>
    </row>
    <row r="44" spans="2:14" x14ac:dyDescent="0.25">
      <c r="B44" s="51" t="s">
        <v>10</v>
      </c>
      <c r="C44" s="155">
        <f t="shared" si="9"/>
        <v>0.43484510390613373</v>
      </c>
      <c r="D44" s="155">
        <f t="shared" si="9"/>
        <v>0.31843361191018543</v>
      </c>
      <c r="E44" s="155">
        <f t="shared" si="9"/>
        <v>0.1840157101695504</v>
      </c>
      <c r="F44" s="155">
        <f t="shared" si="9"/>
        <v>3.9842122763056757E-2</v>
      </c>
      <c r="G44" s="155">
        <f t="shared" si="9"/>
        <v>1.4002856258708068E-2</v>
      </c>
      <c r="H44" s="155">
        <f t="shared" si="9"/>
        <v>2.1259607386911808E-3</v>
      </c>
      <c r="I44" s="155">
        <f t="shared" si="9"/>
        <v>1.2748254882398611E-3</v>
      </c>
      <c r="J44" s="155">
        <f t="shared" si="9"/>
        <v>8.7483965778921359E-4</v>
      </c>
      <c r="K44" s="155">
        <f t="shared" si="9"/>
        <v>6.1111373322618695E-4</v>
      </c>
      <c r="L44" s="155">
        <f t="shared" si="9"/>
        <v>3.9738553744189803E-3</v>
      </c>
      <c r="M44" s="102"/>
      <c r="N44" s="201"/>
    </row>
    <row r="49" spans="2:14" ht="15.75" x14ac:dyDescent="0.25">
      <c r="B49" s="42" t="s">
        <v>260</v>
      </c>
      <c r="C49" s="43"/>
      <c r="D49" s="43"/>
      <c r="E49" s="43"/>
      <c r="F49" s="43"/>
      <c r="G49" s="43"/>
      <c r="H49" s="43"/>
      <c r="I49" s="43"/>
      <c r="J49" s="43"/>
      <c r="K49" s="43"/>
      <c r="L49" s="43"/>
    </row>
    <row r="50" spans="2:14" ht="3.75" customHeight="1" x14ac:dyDescent="0.25">
      <c r="B50" s="42"/>
      <c r="C50" s="43"/>
      <c r="D50" s="43"/>
      <c r="E50" s="43"/>
      <c r="F50" s="43"/>
      <c r="G50" s="43"/>
      <c r="H50" s="43"/>
      <c r="I50" s="43"/>
      <c r="J50" s="43"/>
      <c r="K50" s="43"/>
      <c r="L50" s="43"/>
    </row>
    <row r="51" spans="2:14" x14ac:dyDescent="0.25">
      <c r="B51" s="156" t="s">
        <v>293</v>
      </c>
      <c r="C51" s="61"/>
      <c r="D51" s="61"/>
      <c r="E51" s="57"/>
      <c r="F51" s="57"/>
      <c r="G51" s="57"/>
      <c r="H51" s="57"/>
      <c r="I51" s="57"/>
      <c r="J51" s="57"/>
      <c r="K51" s="57"/>
      <c r="L51" s="57"/>
      <c r="M51" s="57"/>
      <c r="N51" s="57"/>
    </row>
    <row r="52" spans="2:14" x14ac:dyDescent="0.25">
      <c r="B52" s="48"/>
      <c r="C52" s="448" t="s">
        <v>291</v>
      </c>
      <c r="D52" s="448"/>
      <c r="E52" s="448"/>
      <c r="F52" s="448"/>
      <c r="G52" s="448"/>
      <c r="H52" s="448"/>
      <c r="I52" s="448"/>
      <c r="J52" s="448"/>
      <c r="K52" s="448"/>
      <c r="L52" s="448"/>
      <c r="N52" s="48"/>
    </row>
    <row r="53" spans="2:14" ht="30" x14ac:dyDescent="0.25">
      <c r="B53" s="48"/>
      <c r="C53" s="66" t="s">
        <v>17</v>
      </c>
      <c r="D53" s="66" t="s">
        <v>18</v>
      </c>
      <c r="E53" s="66" t="s">
        <v>19</v>
      </c>
      <c r="F53" s="66" t="s">
        <v>20</v>
      </c>
      <c r="G53" s="66" t="s">
        <v>21</v>
      </c>
      <c r="H53" s="66" t="s">
        <v>22</v>
      </c>
      <c r="I53" s="66" t="s">
        <v>23</v>
      </c>
      <c r="J53" s="66" t="s">
        <v>24</v>
      </c>
      <c r="K53" s="66" t="s">
        <v>25</v>
      </c>
      <c r="L53" s="66" t="s">
        <v>26</v>
      </c>
      <c r="N53" s="66" t="s">
        <v>370</v>
      </c>
    </row>
    <row r="54" spans="2:14" x14ac:dyDescent="0.25">
      <c r="C54" s="63"/>
      <c r="D54" s="63"/>
      <c r="E54" s="63"/>
      <c r="F54" s="63"/>
      <c r="G54" s="63"/>
      <c r="H54" s="63"/>
      <c r="I54" s="63"/>
      <c r="J54" s="63"/>
      <c r="K54" s="63"/>
      <c r="L54" s="63"/>
    </row>
    <row r="55" spans="2:14" x14ac:dyDescent="0.25">
      <c r="B55" s="58" t="s">
        <v>1</v>
      </c>
      <c r="C55" s="165">
        <v>9.7560266579999999E-2</v>
      </c>
      <c r="D55" s="165">
        <v>0.75576824742000004</v>
      </c>
      <c r="E55" s="165">
        <v>2.1927725554799999</v>
      </c>
      <c r="F55" s="165">
        <v>1.81617653704</v>
      </c>
      <c r="G55" s="165">
        <v>1.53486141508</v>
      </c>
      <c r="H55" s="165">
        <v>0.30830590163999999</v>
      </c>
      <c r="I55" s="165">
        <v>9.0885483710000006E-2</v>
      </c>
      <c r="J55" s="165">
        <v>5.956777295E-2</v>
      </c>
      <c r="K55" s="165">
        <v>4.342853369E-2</v>
      </c>
      <c r="L55" s="165">
        <v>0.17018298034000001</v>
      </c>
      <c r="N55" s="179">
        <v>62.31</v>
      </c>
    </row>
    <row r="56" spans="2:14" x14ac:dyDescent="0.25">
      <c r="B56" s="58" t="s">
        <v>2</v>
      </c>
      <c r="C56" s="165">
        <v>0</v>
      </c>
      <c r="D56" s="165">
        <v>1.1183093470000001E-2</v>
      </c>
      <c r="E56" s="165">
        <v>2.872383878E-2</v>
      </c>
      <c r="F56" s="165">
        <v>6.0890165439999998E-2</v>
      </c>
      <c r="G56" s="165">
        <v>0.12828929984000001</v>
      </c>
      <c r="H56" s="165">
        <v>0</v>
      </c>
      <c r="I56" s="165">
        <v>0</v>
      </c>
      <c r="J56" s="165">
        <v>0</v>
      </c>
      <c r="K56" s="165">
        <v>0</v>
      </c>
      <c r="L56" s="165">
        <v>1.444356886E-2</v>
      </c>
      <c r="N56" s="203">
        <v>67.989999999999995</v>
      </c>
    </row>
    <row r="57" spans="2:14" x14ac:dyDescent="0.25">
      <c r="B57" s="58" t="s">
        <v>3</v>
      </c>
      <c r="C57" s="165">
        <v>1.375243867E-2</v>
      </c>
      <c r="D57" s="165">
        <v>2.7305739820000001E-2</v>
      </c>
      <c r="E57" s="165">
        <v>7.3056680279999994E-2</v>
      </c>
      <c r="F57" s="165">
        <v>0.15179001053999999</v>
      </c>
      <c r="G57" s="165">
        <v>6.9672432790000002E-2</v>
      </c>
      <c r="H57" s="165">
        <v>1.6977924990000001E-2</v>
      </c>
      <c r="I57" s="165">
        <v>0</v>
      </c>
      <c r="J57" s="165">
        <v>0</v>
      </c>
      <c r="K57" s="165">
        <v>0</v>
      </c>
      <c r="L57" s="165">
        <v>0</v>
      </c>
      <c r="N57" s="179">
        <v>60.25</v>
      </c>
    </row>
    <row r="58" spans="2:14" x14ac:dyDescent="0.25">
      <c r="B58" s="58" t="s">
        <v>4</v>
      </c>
      <c r="C58" s="165">
        <v>0.11166246127</v>
      </c>
      <c r="D58" s="165">
        <v>0.79033928451000002</v>
      </c>
      <c r="E58" s="165">
        <v>0.60215001038000004</v>
      </c>
      <c r="F58" s="165">
        <v>0.45697515394999999</v>
      </c>
      <c r="G58" s="165">
        <v>0.63561983786999998</v>
      </c>
      <c r="H58" s="165">
        <v>0.18710183556000001</v>
      </c>
      <c r="I58" s="165">
        <v>6.3442738220000003E-2</v>
      </c>
      <c r="J58" s="165">
        <v>2.818171195E-2</v>
      </c>
      <c r="K58" s="165">
        <v>4.8836291339999997E-2</v>
      </c>
      <c r="L58" s="165">
        <v>0.15878107211</v>
      </c>
      <c r="N58" s="179">
        <v>58.93</v>
      </c>
    </row>
    <row r="59" spans="2:14" x14ac:dyDescent="0.25">
      <c r="B59" s="58" t="s">
        <v>5</v>
      </c>
      <c r="C59" s="165">
        <v>0.30787687010999998</v>
      </c>
      <c r="D59" s="165">
        <v>3.04765446026</v>
      </c>
      <c r="E59" s="165">
        <v>6.1749237788300002</v>
      </c>
      <c r="F59" s="165">
        <v>4.9121315115000002</v>
      </c>
      <c r="G59" s="165">
        <v>9.4327517242500001</v>
      </c>
      <c r="H59" s="165">
        <v>2.0155360132700002</v>
      </c>
      <c r="I59" s="165">
        <v>0.32370478540999997</v>
      </c>
      <c r="J59" s="165">
        <v>0.13269530238999999</v>
      </c>
      <c r="K59" s="165">
        <v>0.16705510405999999</v>
      </c>
      <c r="L59" s="165">
        <v>0.50310754046999995</v>
      </c>
      <c r="N59" s="179">
        <v>64.87</v>
      </c>
    </row>
    <row r="60" spans="2:14" ht="30" x14ac:dyDescent="0.25">
      <c r="B60" s="58" t="s">
        <v>6</v>
      </c>
      <c r="C60" s="165">
        <v>5.9460387509999997E-2</v>
      </c>
      <c r="D60" s="165">
        <v>0.38588898154000001</v>
      </c>
      <c r="E60" s="165">
        <v>1.04835262647</v>
      </c>
      <c r="F60" s="165">
        <v>7.8596385379999995E-2</v>
      </c>
      <c r="G60" s="165">
        <v>7.8572737379999993E-2</v>
      </c>
      <c r="H60" s="165">
        <v>1.134704555E-2</v>
      </c>
      <c r="I60" s="165">
        <v>0</v>
      </c>
      <c r="J60" s="165">
        <v>1.3460446189999999E-2</v>
      </c>
      <c r="K60" s="165">
        <v>0</v>
      </c>
      <c r="L60" s="165">
        <v>5.8841747000000001E-4</v>
      </c>
      <c r="N60" s="179">
        <v>47.55</v>
      </c>
    </row>
    <row r="61" spans="2:14" x14ac:dyDescent="0.25">
      <c r="B61" s="58" t="s">
        <v>7</v>
      </c>
      <c r="C61" s="165">
        <v>0.48469401172999999</v>
      </c>
      <c r="D61" s="165">
        <v>3.9666079995899999</v>
      </c>
      <c r="E61" s="165">
        <v>10.278834113249999</v>
      </c>
      <c r="F61" s="165">
        <v>8.8018150720600001</v>
      </c>
      <c r="G61" s="165">
        <v>2.8401973963999998</v>
      </c>
      <c r="H61" s="165">
        <v>0.23724172337999999</v>
      </c>
      <c r="I61" s="165">
        <v>0.17673893373999999</v>
      </c>
      <c r="J61" s="165">
        <v>7.1236617399999994E-2</v>
      </c>
      <c r="K61" s="165">
        <v>4.4436698910000003E-2</v>
      </c>
      <c r="L61" s="165">
        <v>0.77040012165000005</v>
      </c>
      <c r="N61" s="179">
        <v>58.18</v>
      </c>
    </row>
    <row r="62" spans="2:14" x14ac:dyDescent="0.25">
      <c r="B62" s="58" t="s">
        <v>28</v>
      </c>
      <c r="C62" s="165">
        <v>7.3111419507299997</v>
      </c>
      <c r="D62" s="165">
        <v>22.139900481390001</v>
      </c>
      <c r="E62" s="165">
        <v>32.720525259239999</v>
      </c>
      <c r="F62" s="165">
        <v>17.64103883444</v>
      </c>
      <c r="G62" s="165">
        <v>5.3651151379700002</v>
      </c>
      <c r="H62" s="165">
        <v>1.2497660099900001</v>
      </c>
      <c r="I62" s="165">
        <v>0.75848300133000002</v>
      </c>
      <c r="J62" s="165">
        <v>0.62245516137000001</v>
      </c>
      <c r="K62" s="165">
        <v>0.31430184656999999</v>
      </c>
      <c r="L62" s="165">
        <v>0.63022322435</v>
      </c>
      <c r="N62" s="179">
        <v>48.65</v>
      </c>
    </row>
    <row r="63" spans="2:14" ht="30" x14ac:dyDescent="0.25">
      <c r="B63" s="58" t="s">
        <v>29</v>
      </c>
      <c r="C63" s="165">
        <v>0</v>
      </c>
      <c r="D63" s="165">
        <v>1.7742960899999999E-3</v>
      </c>
      <c r="E63" s="165">
        <v>5.1202129600000004E-3</v>
      </c>
      <c r="F63" s="165">
        <v>5.6049389000000004E-4</v>
      </c>
      <c r="G63" s="165">
        <v>7.0056148800000002E-3</v>
      </c>
      <c r="H63" s="165">
        <v>0</v>
      </c>
      <c r="I63" s="165">
        <v>0</v>
      </c>
      <c r="J63" s="165">
        <v>0</v>
      </c>
      <c r="K63" s="165">
        <v>0</v>
      </c>
      <c r="L63" s="165">
        <v>0</v>
      </c>
      <c r="N63" s="179">
        <v>59.02</v>
      </c>
    </row>
    <row r="64" spans="2:14" x14ac:dyDescent="0.25">
      <c r="B64" s="58" t="s">
        <v>9</v>
      </c>
      <c r="C64" s="165">
        <v>7.0267518800000003E-3</v>
      </c>
      <c r="D64" s="165">
        <v>4.1152221500000002E-3</v>
      </c>
      <c r="E64" s="165">
        <v>6.5842899780000005E-2</v>
      </c>
      <c r="F64" s="165">
        <v>0</v>
      </c>
      <c r="G64" s="165">
        <v>2.0287286400000001E-3</v>
      </c>
      <c r="H64" s="165">
        <v>0</v>
      </c>
      <c r="I64" s="165">
        <v>0</v>
      </c>
      <c r="J64" s="165">
        <v>0</v>
      </c>
      <c r="K64" s="165">
        <v>0</v>
      </c>
      <c r="L64" s="165">
        <v>3.7617203000000002E-4</v>
      </c>
      <c r="N64" s="179">
        <v>40.700000000000003</v>
      </c>
    </row>
    <row r="65" spans="2:14" x14ac:dyDescent="0.25">
      <c r="C65" s="165"/>
      <c r="D65" s="165"/>
      <c r="E65" s="165"/>
      <c r="F65" s="165"/>
      <c r="G65" s="165"/>
      <c r="H65" s="165"/>
      <c r="I65" s="165"/>
      <c r="J65" s="165"/>
      <c r="K65" s="165"/>
      <c r="L65" s="165"/>
      <c r="N65" s="179"/>
    </row>
    <row r="66" spans="2:14" x14ac:dyDescent="0.25">
      <c r="B66" s="51" t="s">
        <v>10</v>
      </c>
      <c r="C66" s="166">
        <f>SUM(C55:C64)</f>
        <v>8.3931751384800002</v>
      </c>
      <c r="D66" s="166">
        <f t="shared" ref="D66:L66" si="11">SUM(D55:D64)</f>
        <v>31.13053780624</v>
      </c>
      <c r="E66" s="166">
        <f t="shared" si="11"/>
        <v>53.190301975449998</v>
      </c>
      <c r="F66" s="166">
        <f t="shared" si="11"/>
        <v>33.919974164239996</v>
      </c>
      <c r="G66" s="166">
        <f t="shared" si="11"/>
        <v>20.094114325100001</v>
      </c>
      <c r="H66" s="166">
        <f t="shared" si="11"/>
        <v>4.0262764543799996</v>
      </c>
      <c r="I66" s="166">
        <f t="shared" si="11"/>
        <v>1.41325494241</v>
      </c>
      <c r="J66" s="166">
        <f t="shared" si="11"/>
        <v>0.92759701225000002</v>
      </c>
      <c r="K66" s="166">
        <f t="shared" si="11"/>
        <v>0.61805847456999996</v>
      </c>
      <c r="L66" s="166">
        <f t="shared" si="11"/>
        <v>2.24810309728</v>
      </c>
      <c r="N66" s="65">
        <v>54.01</v>
      </c>
    </row>
    <row r="71" spans="2:14" ht="15.75" x14ac:dyDescent="0.25">
      <c r="B71" s="42" t="s">
        <v>358</v>
      </c>
      <c r="C71" s="43"/>
      <c r="D71" s="43"/>
      <c r="E71" s="43"/>
      <c r="F71" s="43"/>
      <c r="G71" s="43"/>
      <c r="H71" s="43"/>
      <c r="I71" s="43"/>
      <c r="J71" s="43"/>
      <c r="K71" s="43"/>
      <c r="L71" s="43"/>
    </row>
    <row r="72" spans="2:14" ht="3.75" customHeight="1" x14ac:dyDescent="0.25">
      <c r="B72" s="42"/>
      <c r="C72" s="43"/>
      <c r="D72" s="43"/>
      <c r="E72" s="43"/>
      <c r="F72" s="43"/>
      <c r="G72" s="43"/>
      <c r="H72" s="43"/>
      <c r="I72" s="43"/>
      <c r="J72" s="43"/>
      <c r="K72" s="43"/>
      <c r="L72" s="43"/>
    </row>
    <row r="73" spans="2:14" x14ac:dyDescent="0.25">
      <c r="B73" s="156" t="s">
        <v>294</v>
      </c>
      <c r="C73" s="61"/>
      <c r="D73" s="61"/>
      <c r="E73" s="57"/>
      <c r="F73" s="57"/>
      <c r="G73" s="57"/>
      <c r="H73" s="57"/>
      <c r="I73" s="57"/>
      <c r="J73" s="57"/>
      <c r="K73" s="57"/>
      <c r="L73" s="57"/>
      <c r="N73" s="57"/>
    </row>
    <row r="74" spans="2:14" x14ac:dyDescent="0.25">
      <c r="B74" s="48"/>
      <c r="C74" s="448" t="s">
        <v>27</v>
      </c>
      <c r="D74" s="448"/>
      <c r="E74" s="448"/>
      <c r="F74" s="448"/>
      <c r="G74" s="448"/>
      <c r="H74" s="448"/>
      <c r="I74" s="448"/>
      <c r="J74" s="448"/>
      <c r="K74" s="448"/>
      <c r="L74" s="448"/>
      <c r="N74" s="48"/>
    </row>
    <row r="75" spans="2:14" ht="30" x14ac:dyDescent="0.25">
      <c r="B75" s="48"/>
      <c r="C75" s="66" t="s">
        <v>17</v>
      </c>
      <c r="D75" s="66" t="s">
        <v>18</v>
      </c>
      <c r="E75" s="66" t="s">
        <v>19</v>
      </c>
      <c r="F75" s="66" t="s">
        <v>20</v>
      </c>
      <c r="G75" s="66" t="s">
        <v>21</v>
      </c>
      <c r="H75" s="66" t="s">
        <v>22</v>
      </c>
      <c r="I75" s="66" t="s">
        <v>23</v>
      </c>
      <c r="J75" s="66" t="s">
        <v>24</v>
      </c>
      <c r="K75" s="66" t="s">
        <v>25</v>
      </c>
      <c r="L75" s="66" t="s">
        <v>26</v>
      </c>
      <c r="N75" s="66" t="s">
        <v>370</v>
      </c>
    </row>
    <row r="76" spans="2:14" x14ac:dyDescent="0.25">
      <c r="C76" s="63"/>
      <c r="D76" s="63"/>
      <c r="E76" s="63"/>
      <c r="F76" s="63"/>
      <c r="G76" s="63"/>
      <c r="H76" s="63"/>
      <c r="I76" s="63"/>
      <c r="J76" s="63"/>
      <c r="K76" s="63"/>
      <c r="L76" s="63"/>
    </row>
    <row r="77" spans="2:14" x14ac:dyDescent="0.25">
      <c r="B77" s="58" t="s">
        <v>1</v>
      </c>
      <c r="C77" s="154">
        <f>C55/SUM($C55:$L55)</f>
        <v>1.3800146092701009E-2</v>
      </c>
      <c r="D77" s="154">
        <f t="shared" ref="D77:L77" si="12">D55/SUM($C55:$L55)</f>
        <v>0.10690532726320687</v>
      </c>
      <c r="E77" s="154">
        <f t="shared" si="12"/>
        <v>0.31017321574122059</v>
      </c>
      <c r="F77" s="154">
        <f t="shared" si="12"/>
        <v>0.25690275785312239</v>
      </c>
      <c r="G77" s="154">
        <f t="shared" si="12"/>
        <v>0.21711002340061261</v>
      </c>
      <c r="H77" s="154">
        <f t="shared" si="12"/>
        <v>4.3610648402493409E-2</v>
      </c>
      <c r="I77" s="154">
        <f t="shared" si="12"/>
        <v>1.285598119881437E-2</v>
      </c>
      <c r="J77" s="154">
        <f t="shared" si="12"/>
        <v>8.4260119200552045E-3</v>
      </c>
      <c r="K77" s="154">
        <f t="shared" si="12"/>
        <v>6.143075767657334E-3</v>
      </c>
      <c r="L77" s="154">
        <f t="shared" si="12"/>
        <v>2.4072812360116286E-2</v>
      </c>
      <c r="M77" s="102"/>
      <c r="N77" s="179">
        <f>+N55</f>
        <v>62.31</v>
      </c>
    </row>
    <row r="78" spans="2:14" x14ac:dyDescent="0.25">
      <c r="B78" s="58" t="s">
        <v>2</v>
      </c>
      <c r="C78" s="165">
        <v>0</v>
      </c>
      <c r="D78" s="165">
        <v>0</v>
      </c>
      <c r="E78" s="165">
        <v>0</v>
      </c>
      <c r="F78" s="165">
        <v>0</v>
      </c>
      <c r="G78" s="165">
        <v>0</v>
      </c>
      <c r="H78" s="165">
        <v>0</v>
      </c>
      <c r="I78" s="165">
        <v>0</v>
      </c>
      <c r="J78" s="165">
        <v>0</v>
      </c>
      <c r="K78" s="165">
        <v>0</v>
      </c>
      <c r="L78" s="165">
        <v>0</v>
      </c>
      <c r="M78" s="102"/>
      <c r="N78" s="179">
        <f>+N56</f>
        <v>67.989999999999995</v>
      </c>
    </row>
    <row r="79" spans="2:14" x14ac:dyDescent="0.25">
      <c r="B79" s="58" t="s">
        <v>3</v>
      </c>
      <c r="C79" s="154">
        <f t="shared" ref="C79:L79" si="13">C57/SUM($C57:$L57)</f>
        <v>3.9007898942565636E-2</v>
      </c>
      <c r="D79" s="154">
        <f t="shared" si="13"/>
        <v>7.7450957245428706E-2</v>
      </c>
      <c r="E79" s="154">
        <f t="shared" si="13"/>
        <v>0.20722052792412618</v>
      </c>
      <c r="F79" s="154">
        <f t="shared" si="13"/>
        <v>0.43054250476692307</v>
      </c>
      <c r="G79" s="154">
        <f t="shared" si="13"/>
        <v>0.19762132975612945</v>
      </c>
      <c r="H79" s="154">
        <f t="shared" si="13"/>
        <v>4.8156781364826817E-2</v>
      </c>
      <c r="I79" s="154">
        <f t="shared" si="13"/>
        <v>0</v>
      </c>
      <c r="J79" s="154">
        <f t="shared" si="13"/>
        <v>0</v>
      </c>
      <c r="K79" s="154">
        <f t="shared" si="13"/>
        <v>0</v>
      </c>
      <c r="L79" s="154">
        <f t="shared" si="13"/>
        <v>0</v>
      </c>
      <c r="M79" s="102"/>
      <c r="N79" s="179">
        <f t="shared" ref="N79:N86" si="14">+N57</f>
        <v>60.25</v>
      </c>
    </row>
    <row r="80" spans="2:14" x14ac:dyDescent="0.25">
      <c r="B80" s="58" t="s">
        <v>4</v>
      </c>
      <c r="C80" s="154">
        <f t="shared" ref="C80:L80" si="15">C58/SUM($C58:$L58)</f>
        <v>3.6217705900825445E-2</v>
      </c>
      <c r="D80" s="154">
        <f t="shared" si="15"/>
        <v>0.25634645200089623</v>
      </c>
      <c r="E80" s="154">
        <f t="shared" si="15"/>
        <v>0.19530728354078516</v>
      </c>
      <c r="F80" s="154">
        <f t="shared" si="15"/>
        <v>0.14821983629508378</v>
      </c>
      <c r="G80" s="154">
        <f t="shared" si="15"/>
        <v>0.20616321806700949</v>
      </c>
      <c r="H80" s="154">
        <f t="shared" si="15"/>
        <v>6.0686457890546955E-2</v>
      </c>
      <c r="I80" s="154">
        <f t="shared" si="15"/>
        <v>2.0577644521367427E-2</v>
      </c>
      <c r="J80" s="154">
        <f t="shared" si="15"/>
        <v>9.1407348859961057E-3</v>
      </c>
      <c r="K80" s="154">
        <f t="shared" si="15"/>
        <v>1.584004523026173E-2</v>
      </c>
      <c r="L80" s="154">
        <f t="shared" si="15"/>
        <v>5.1500621667227721E-2</v>
      </c>
      <c r="M80" s="102"/>
      <c r="N80" s="179">
        <f t="shared" si="14"/>
        <v>58.93</v>
      </c>
    </row>
    <row r="81" spans="2:14" x14ac:dyDescent="0.25">
      <c r="B81" s="58" t="s">
        <v>5</v>
      </c>
      <c r="C81" s="154">
        <f t="shared" ref="C81:L81" si="16">C59/SUM($C59:$L59)</f>
        <v>1.1395487628161713E-2</v>
      </c>
      <c r="D81" s="154">
        <f t="shared" si="16"/>
        <v>0.11280324073840407</v>
      </c>
      <c r="E81" s="154">
        <f t="shared" si="16"/>
        <v>0.22855327683875043</v>
      </c>
      <c r="F81" s="154">
        <f t="shared" si="16"/>
        <v>0.18181337833921099</v>
      </c>
      <c r="G81" s="154">
        <f t="shared" si="16"/>
        <v>0.34913569679595291</v>
      </c>
      <c r="H81" s="154">
        <f t="shared" si="16"/>
        <v>7.4601303096028374E-2</v>
      </c>
      <c r="I81" s="154">
        <f t="shared" si="16"/>
        <v>1.1981328366754055E-2</v>
      </c>
      <c r="J81" s="154">
        <f t="shared" si="16"/>
        <v>4.9114689134008693E-3</v>
      </c>
      <c r="K81" s="154">
        <f t="shared" si="16"/>
        <v>6.1832328321930839E-3</v>
      </c>
      <c r="L81" s="154">
        <f t="shared" si="16"/>
        <v>1.8621586451143205E-2</v>
      </c>
      <c r="M81" s="102"/>
      <c r="N81" s="179">
        <f t="shared" si="14"/>
        <v>64.87</v>
      </c>
    </row>
    <row r="82" spans="2:14" ht="30" x14ac:dyDescent="0.25">
      <c r="B82" s="58" t="s">
        <v>6</v>
      </c>
      <c r="C82" s="154">
        <f t="shared" ref="C82:L82" si="17">C60/SUM($C60:$L60)</f>
        <v>3.5471906644274021E-2</v>
      </c>
      <c r="D82" s="154">
        <f t="shared" si="17"/>
        <v>0.23020734477956084</v>
      </c>
      <c r="E82" s="154">
        <f t="shared" si="17"/>
        <v>0.62540908415992458</v>
      </c>
      <c r="F82" s="154">
        <f t="shared" si="17"/>
        <v>4.6887747650616408E-2</v>
      </c>
      <c r="G82" s="154">
        <f t="shared" si="17"/>
        <v>4.687364011308677E-2</v>
      </c>
      <c r="H82" s="154">
        <f t="shared" si="17"/>
        <v>6.7692350704951706E-3</v>
      </c>
      <c r="I82" s="154">
        <f t="shared" si="17"/>
        <v>0</v>
      </c>
      <c r="J82" s="154">
        <f t="shared" si="17"/>
        <v>8.0300131000938038E-3</v>
      </c>
      <c r="K82" s="154">
        <v>0</v>
      </c>
      <c r="L82" s="154">
        <f t="shared" si="17"/>
        <v>3.5102848194841697E-4</v>
      </c>
      <c r="M82" s="102"/>
      <c r="N82" s="179">
        <f t="shared" si="14"/>
        <v>47.55</v>
      </c>
    </row>
    <row r="83" spans="2:14" x14ac:dyDescent="0.25">
      <c r="B83" s="58" t="s">
        <v>7</v>
      </c>
      <c r="C83" s="154">
        <f t="shared" ref="C83:L83" si="18">C61/SUM($C61:$L61)</f>
        <v>1.7515555851947411E-2</v>
      </c>
      <c r="D83" s="154">
        <f t="shared" si="18"/>
        <v>0.14334269101369168</v>
      </c>
      <c r="E83" s="154">
        <f t="shared" si="18"/>
        <v>0.37144979852530996</v>
      </c>
      <c r="F83" s="154">
        <f t="shared" si="18"/>
        <v>0.31807424841687443</v>
      </c>
      <c r="G83" s="154">
        <f t="shared" si="18"/>
        <v>0.10263719980702354</v>
      </c>
      <c r="H83" s="154">
        <f t="shared" si="18"/>
        <v>8.5732865595819149E-3</v>
      </c>
      <c r="I83" s="154">
        <f t="shared" si="18"/>
        <v>6.3868762357663696E-3</v>
      </c>
      <c r="J83" s="154">
        <f t="shared" si="18"/>
        <v>2.5743023857876142E-3</v>
      </c>
      <c r="K83" s="154">
        <f t="shared" si="18"/>
        <v>1.6058244228275061E-3</v>
      </c>
      <c r="L83" s="154">
        <f t="shared" si="18"/>
        <v>2.7840216781189604E-2</v>
      </c>
      <c r="M83" s="102"/>
      <c r="N83" s="179">
        <f t="shared" si="14"/>
        <v>58.18</v>
      </c>
    </row>
    <row r="84" spans="2:14" x14ac:dyDescent="0.25">
      <c r="B84" s="58" t="s">
        <v>28</v>
      </c>
      <c r="C84" s="154">
        <f t="shared" ref="C84:L84" si="19">C62/SUM($C62:$L62)</f>
        <v>8.2376325248719851E-2</v>
      </c>
      <c r="D84" s="154">
        <f t="shared" si="19"/>
        <v>0.24945537308944868</v>
      </c>
      <c r="E84" s="154">
        <f t="shared" si="19"/>
        <v>0.36866971660904196</v>
      </c>
      <c r="F84" s="154">
        <f t="shared" si="19"/>
        <v>0.19876565966634366</v>
      </c>
      <c r="G84" s="154">
        <f t="shared" si="19"/>
        <v>6.0449991612885959E-2</v>
      </c>
      <c r="H84" s="154">
        <f t="shared" si="19"/>
        <v>1.4081402333249962E-2</v>
      </c>
      <c r="I84" s="154">
        <f t="shared" si="19"/>
        <v>8.5460031872239481E-3</v>
      </c>
      <c r="J84" s="154">
        <f t="shared" si="19"/>
        <v>7.0133460916648972E-3</v>
      </c>
      <c r="K84" s="154">
        <f t="shared" si="19"/>
        <v>3.5413115097209136E-3</v>
      </c>
      <c r="L84" s="154">
        <f t="shared" si="19"/>
        <v>7.100870651700163E-3</v>
      </c>
      <c r="M84" s="102"/>
      <c r="N84" s="179">
        <f t="shared" si="14"/>
        <v>48.65</v>
      </c>
    </row>
    <row r="85" spans="2:14" ht="30" x14ac:dyDescent="0.25">
      <c r="B85" s="58" t="s">
        <v>29</v>
      </c>
      <c r="C85" s="165">
        <f t="shared" ref="C85:L85" si="20">C63/SUM($C63:$L63)</f>
        <v>0</v>
      </c>
      <c r="D85" s="165">
        <f t="shared" si="20"/>
        <v>0.12269849823055484</v>
      </c>
      <c r="E85" s="165">
        <f t="shared" si="20"/>
        <v>0.35407982035998514</v>
      </c>
      <c r="F85" s="165">
        <f t="shared" si="20"/>
        <v>3.8760023740119838E-2</v>
      </c>
      <c r="G85" s="165">
        <f t="shared" si="20"/>
        <v>0.48446165766934018</v>
      </c>
      <c r="H85" s="165">
        <f t="shared" si="20"/>
        <v>0</v>
      </c>
      <c r="I85" s="165">
        <f t="shared" si="20"/>
        <v>0</v>
      </c>
      <c r="J85" s="165">
        <f t="shared" si="20"/>
        <v>0</v>
      </c>
      <c r="K85" s="165">
        <f t="shared" si="20"/>
        <v>0</v>
      </c>
      <c r="L85" s="165">
        <f t="shared" si="20"/>
        <v>0</v>
      </c>
      <c r="M85" s="102"/>
      <c r="N85" s="179">
        <f t="shared" si="14"/>
        <v>59.02</v>
      </c>
    </row>
    <row r="86" spans="2:14" x14ac:dyDescent="0.25">
      <c r="B86" s="58" t="s">
        <v>9</v>
      </c>
      <c r="C86" s="165">
        <f t="shared" ref="C86:L86" si="21">C64/SUM($C64:$L64)</f>
        <v>8.8509533199016582E-2</v>
      </c>
      <c r="D86" s="165">
        <f t="shared" si="21"/>
        <v>5.1835669983376929E-2</v>
      </c>
      <c r="E86" s="165">
        <f t="shared" si="21"/>
        <v>0.82936247408773345</v>
      </c>
      <c r="F86" s="165">
        <f t="shared" si="21"/>
        <v>0</v>
      </c>
      <c r="G86" s="165">
        <f t="shared" si="21"/>
        <v>2.555402951183695E-2</v>
      </c>
      <c r="H86" s="165">
        <f t="shared" si="21"/>
        <v>0</v>
      </c>
      <c r="I86" s="165">
        <f t="shared" si="21"/>
        <v>0</v>
      </c>
      <c r="J86" s="165">
        <f t="shared" si="21"/>
        <v>0</v>
      </c>
      <c r="K86" s="165">
        <f t="shared" si="21"/>
        <v>0</v>
      </c>
      <c r="L86" s="165">
        <f t="shared" si="21"/>
        <v>4.7382932180361067E-3</v>
      </c>
      <c r="M86" s="102"/>
      <c r="N86" s="179">
        <f t="shared" si="14"/>
        <v>40.700000000000003</v>
      </c>
    </row>
    <row r="87" spans="2:14" x14ac:dyDescent="0.25">
      <c r="C87" s="103"/>
      <c r="D87" s="103"/>
      <c r="E87" s="103"/>
      <c r="F87" s="103"/>
      <c r="G87" s="103"/>
      <c r="H87" s="103"/>
      <c r="I87" s="103"/>
      <c r="J87" s="103"/>
      <c r="K87" s="103"/>
      <c r="L87" s="103"/>
      <c r="M87" s="102"/>
      <c r="N87" s="179"/>
    </row>
    <row r="88" spans="2:14" x14ac:dyDescent="0.25">
      <c r="B88" s="51" t="s">
        <v>10</v>
      </c>
      <c r="C88" s="155">
        <f t="shared" ref="C88:L88" si="22">C66/SUM($C66:$L66)</f>
        <v>5.3815722955682647E-2</v>
      </c>
      <c r="D88" s="155">
        <f t="shared" si="22"/>
        <v>0.19960412721060108</v>
      </c>
      <c r="E88" s="155">
        <f t="shared" si="22"/>
        <v>0.34104787613883975</v>
      </c>
      <c r="F88" s="155">
        <f t="shared" si="22"/>
        <v>0.21748955576032894</v>
      </c>
      <c r="G88" s="155">
        <f t="shared" si="22"/>
        <v>0.12884031033757659</v>
      </c>
      <c r="H88" s="155">
        <f t="shared" si="22"/>
        <v>2.581585331378446E-2</v>
      </c>
      <c r="I88" s="155">
        <f t="shared" si="22"/>
        <v>9.0615690953232478E-3</v>
      </c>
      <c r="J88" s="155">
        <f t="shared" si="22"/>
        <v>5.9476065972817677E-3</v>
      </c>
      <c r="K88" s="155">
        <f t="shared" si="22"/>
        <v>3.9628940286708398E-3</v>
      </c>
      <c r="L88" s="155">
        <f t="shared" si="22"/>
        <v>1.4414484561910686E-2</v>
      </c>
      <c r="M88" s="102"/>
      <c r="N88" s="180">
        <f>+N66</f>
        <v>54.01</v>
      </c>
    </row>
    <row r="95" spans="2:14" x14ac:dyDescent="0.25">
      <c r="N95" s="116" t="s">
        <v>246</v>
      </c>
    </row>
  </sheetData>
  <mergeCells count="4">
    <mergeCell ref="C8:L8"/>
    <mergeCell ref="C30:L30"/>
    <mergeCell ref="C52:L52"/>
    <mergeCell ref="C74:L74"/>
  </mergeCells>
  <hyperlinks>
    <hyperlink ref="N95" location="Contents!A1" display="To Frontpage"/>
  </hyperlinks>
  <pageMargins left="0.70866141732283472" right="0.70866141732283472" top="0.74803149606299213" bottom="0.74803149606299213" header="0.31496062992125984" footer="0.31496062992125984"/>
  <pageSetup paperSize="9" scale="41" fitToHeight="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31"/>
  <sheetViews>
    <sheetView zoomScale="80" zoomScaleNormal="80" zoomScalePageLayoutView="50" workbookViewId="0"/>
  </sheetViews>
  <sheetFormatPr defaultColWidth="9.140625" defaultRowHeight="15" x14ac:dyDescent="0.25"/>
  <cols>
    <col min="1" max="1" width="4.7109375" style="44" customWidth="1"/>
    <col min="2" max="2" width="30.28515625" style="44" customWidth="1"/>
    <col min="3" max="8" width="27.42578125" style="44" customWidth="1"/>
    <col min="9" max="9" width="25.7109375" style="44" customWidth="1"/>
    <col min="10" max="16384" width="9.140625" style="44"/>
  </cols>
  <sheetData>
    <row r="4" spans="2:10" x14ac:dyDescent="0.25">
      <c r="B4" s="43"/>
      <c r="C4" s="43"/>
      <c r="D4" s="43"/>
      <c r="E4" s="43"/>
      <c r="F4" s="43"/>
      <c r="G4" s="45" t="s">
        <v>30</v>
      </c>
      <c r="H4" s="161">
        <f>'Table 1-3 - Lending'!L4</f>
        <v>43921</v>
      </c>
      <c r="I4" s="43"/>
      <c r="J4" s="43"/>
    </row>
    <row r="5" spans="2:10" ht="15.75" x14ac:dyDescent="0.25">
      <c r="B5" s="42" t="s">
        <v>261</v>
      </c>
      <c r="C5" s="43"/>
      <c r="D5" s="43"/>
      <c r="E5" s="43"/>
      <c r="F5" s="43"/>
      <c r="G5" s="43"/>
      <c r="H5" s="43"/>
      <c r="I5" s="43"/>
      <c r="J5" s="43"/>
    </row>
    <row r="6" spans="2:10" ht="3.75" customHeight="1" x14ac:dyDescent="0.25">
      <c r="B6" s="42"/>
      <c r="C6" s="43"/>
      <c r="D6" s="43"/>
      <c r="E6" s="43"/>
      <c r="F6" s="43"/>
      <c r="G6" s="43"/>
      <c r="H6" s="43"/>
      <c r="I6" s="43"/>
    </row>
    <row r="7" spans="2:10" x14ac:dyDescent="0.25">
      <c r="B7" s="67" t="s">
        <v>116</v>
      </c>
      <c r="C7" s="67"/>
      <c r="D7" s="68"/>
      <c r="E7" s="68"/>
      <c r="F7" s="68"/>
      <c r="G7" s="68"/>
      <c r="H7" s="68"/>
      <c r="I7" s="68"/>
    </row>
    <row r="8" spans="2:10" x14ac:dyDescent="0.25">
      <c r="B8" s="48"/>
      <c r="C8" s="48"/>
      <c r="D8" s="48"/>
      <c r="E8" s="48"/>
      <c r="F8" s="48"/>
      <c r="G8" s="48"/>
      <c r="H8" s="48"/>
      <c r="I8" s="48"/>
    </row>
    <row r="9" spans="2:10" ht="30" x14ac:dyDescent="0.25">
      <c r="B9" s="48"/>
      <c r="C9" s="66" t="s">
        <v>31</v>
      </c>
      <c r="D9" s="66" t="s">
        <v>32</v>
      </c>
      <c r="E9" s="66" t="s">
        <v>33</v>
      </c>
      <c r="F9" s="66" t="s">
        <v>34</v>
      </c>
      <c r="G9" s="66" t="s">
        <v>35</v>
      </c>
      <c r="H9" s="66" t="s">
        <v>251</v>
      </c>
      <c r="I9" s="66" t="s">
        <v>10</v>
      </c>
    </row>
    <row r="11" spans="2:10" x14ac:dyDescent="0.25">
      <c r="B11" s="58" t="s">
        <v>1</v>
      </c>
      <c r="C11" s="62">
        <v>0.31313644225999998</v>
      </c>
      <c r="D11" s="62">
        <v>0.75465405420999998</v>
      </c>
      <c r="E11" s="62">
        <v>1.0285131849</v>
      </c>
      <c r="F11" s="62">
        <v>1.4723812638</v>
      </c>
      <c r="G11" s="62">
        <v>1.6465281625999999</v>
      </c>
      <c r="H11" s="62">
        <v>1.85429658618</v>
      </c>
      <c r="I11" s="62">
        <f>SUM(C11:H11)</f>
        <v>7.0695096939500006</v>
      </c>
    </row>
    <row r="12" spans="2:10" x14ac:dyDescent="0.25">
      <c r="B12" s="58" t="s">
        <v>2</v>
      </c>
      <c r="C12" s="62">
        <v>1.55029548E-2</v>
      </c>
      <c r="D12" s="62">
        <v>2.6641765000000001E-2</v>
      </c>
      <c r="E12" s="62">
        <v>3.9299905109999998E-2</v>
      </c>
      <c r="F12" s="62">
        <v>7.0685314979999997E-2</v>
      </c>
      <c r="G12" s="62">
        <v>9.1400026499999995E-2</v>
      </c>
      <c r="H12" s="62">
        <v>0</v>
      </c>
      <c r="I12" s="62">
        <f t="shared" ref="I12:I20" si="0">SUM(C12:H12)</f>
        <v>0.24352996639000002</v>
      </c>
    </row>
    <row r="13" spans="2:10" x14ac:dyDescent="0.25">
      <c r="B13" s="58" t="s">
        <v>3</v>
      </c>
      <c r="C13" s="62">
        <v>0</v>
      </c>
      <c r="D13" s="62">
        <v>0</v>
      </c>
      <c r="E13" s="62">
        <v>0.28275870658000002</v>
      </c>
      <c r="F13" s="62">
        <v>6.7575137069999999E-2</v>
      </c>
      <c r="G13" s="62">
        <v>2.2213834399999999E-3</v>
      </c>
      <c r="H13" s="62">
        <v>0</v>
      </c>
      <c r="I13" s="62">
        <f t="shared" si="0"/>
        <v>0.35255522709000003</v>
      </c>
    </row>
    <row r="14" spans="2:10" x14ac:dyDescent="0.25">
      <c r="B14" s="58" t="s">
        <v>4</v>
      </c>
      <c r="C14" s="62">
        <v>0.38037933666000001</v>
      </c>
      <c r="D14" s="62">
        <v>0.61217586295000004</v>
      </c>
      <c r="E14" s="62">
        <v>1.0219466670599999</v>
      </c>
      <c r="F14" s="62">
        <v>0.65681078192999998</v>
      </c>
      <c r="G14" s="62">
        <v>0.35719488953</v>
      </c>
      <c r="H14" s="62">
        <v>5.458285903E-2</v>
      </c>
      <c r="I14" s="62">
        <f t="shared" si="0"/>
        <v>3.0830903971599999</v>
      </c>
    </row>
    <row r="15" spans="2:10" x14ac:dyDescent="0.25">
      <c r="B15" s="58" t="s">
        <v>5</v>
      </c>
      <c r="C15" s="62">
        <v>2.5312783614500001</v>
      </c>
      <c r="D15" s="62">
        <v>2.7583273185000001</v>
      </c>
      <c r="E15" s="62">
        <v>5.3353485157199998</v>
      </c>
      <c r="F15" s="62">
        <v>8.6990069161000001</v>
      </c>
      <c r="G15" s="62">
        <v>7.3425469635000002</v>
      </c>
      <c r="H15" s="62">
        <v>0.35092901526999998</v>
      </c>
      <c r="I15" s="62">
        <f t="shared" si="0"/>
        <v>27.017437090540003</v>
      </c>
    </row>
    <row r="16" spans="2:10" ht="30" x14ac:dyDescent="0.25">
      <c r="B16" s="58" t="s">
        <v>6</v>
      </c>
      <c r="C16" s="62">
        <v>6.8022730619999999E-2</v>
      </c>
      <c r="D16" s="62">
        <v>0.15809727910999999</v>
      </c>
      <c r="E16" s="62">
        <v>0.33380319724000002</v>
      </c>
      <c r="F16" s="62">
        <v>0.80394819297999998</v>
      </c>
      <c r="G16" s="62">
        <v>0.31239562754</v>
      </c>
      <c r="H16" s="62">
        <v>0</v>
      </c>
      <c r="I16" s="62">
        <f t="shared" si="0"/>
        <v>1.6762670274899998</v>
      </c>
    </row>
    <row r="17" spans="2:9" x14ac:dyDescent="0.25">
      <c r="B17" s="58" t="s">
        <v>7</v>
      </c>
      <c r="C17" s="62">
        <v>3.51934649231</v>
      </c>
      <c r="D17" s="62">
        <v>4.1320346956599998</v>
      </c>
      <c r="E17" s="62">
        <v>4.71489292468</v>
      </c>
      <c r="F17" s="62">
        <v>8.4625130162800009</v>
      </c>
      <c r="G17" s="62">
        <v>6.6199620484499997</v>
      </c>
      <c r="H17" s="62">
        <v>0.22345351074</v>
      </c>
      <c r="I17" s="62">
        <f t="shared" si="0"/>
        <v>27.672202688120002</v>
      </c>
    </row>
    <row r="18" spans="2:9" x14ac:dyDescent="0.25">
      <c r="B18" s="58" t="s">
        <v>28</v>
      </c>
      <c r="C18" s="62">
        <v>1.21933015745</v>
      </c>
      <c r="D18" s="62">
        <v>12.393680670749999</v>
      </c>
      <c r="E18" s="62">
        <v>21.65823517938</v>
      </c>
      <c r="F18" s="62">
        <v>27.35677445548</v>
      </c>
      <c r="G18" s="62">
        <v>26.12493044432</v>
      </c>
      <c r="H18" s="62">
        <v>0</v>
      </c>
      <c r="I18" s="62">
        <f t="shared" si="0"/>
        <v>88.752950907380011</v>
      </c>
    </row>
    <row r="19" spans="2:9" ht="30" x14ac:dyDescent="0.25">
      <c r="B19" s="58" t="s">
        <v>29</v>
      </c>
      <c r="C19" s="62">
        <v>0</v>
      </c>
      <c r="D19" s="62">
        <v>0</v>
      </c>
      <c r="E19" s="62">
        <v>8.3546642499999994E-3</v>
      </c>
      <c r="F19" s="62">
        <v>0</v>
      </c>
      <c r="G19" s="62">
        <v>6.1059535700000002E-3</v>
      </c>
      <c r="H19" s="62">
        <v>0</v>
      </c>
      <c r="I19" s="62">
        <f t="shared" si="0"/>
        <v>1.446061782E-2</v>
      </c>
    </row>
    <row r="20" spans="2:9" x14ac:dyDescent="0.25">
      <c r="B20" s="58" t="s">
        <v>9</v>
      </c>
      <c r="C20" s="62">
        <v>2.5884699300000001E-3</v>
      </c>
      <c r="D20" s="62">
        <v>1.6732037599999999E-2</v>
      </c>
      <c r="E20" s="62">
        <v>0</v>
      </c>
      <c r="F20" s="62">
        <v>1.002069913E-2</v>
      </c>
      <c r="G20" s="62">
        <v>5.0048567820000001E-2</v>
      </c>
      <c r="H20" s="62">
        <v>0</v>
      </c>
      <c r="I20" s="62">
        <f t="shared" si="0"/>
        <v>7.9389774480000008E-2</v>
      </c>
    </row>
    <row r="21" spans="2:9" x14ac:dyDescent="0.25">
      <c r="C21" s="62"/>
      <c r="D21" s="62"/>
      <c r="E21" s="62"/>
      <c r="F21" s="62"/>
      <c r="G21" s="62"/>
      <c r="H21" s="62"/>
      <c r="I21" s="62"/>
    </row>
    <row r="22" spans="2:9" x14ac:dyDescent="0.25">
      <c r="B22" s="51" t="s">
        <v>10</v>
      </c>
      <c r="C22" s="54">
        <f>SUM(C11:C20)</f>
        <v>8.0495849454799995</v>
      </c>
      <c r="D22" s="54">
        <f t="shared" ref="D22:I22" si="1">SUM(D11:D20)</f>
        <v>20.852343683779999</v>
      </c>
      <c r="E22" s="54">
        <f t="shared" si="1"/>
        <v>34.423152944919998</v>
      </c>
      <c r="F22" s="54">
        <f t="shared" si="1"/>
        <v>47.599715777749999</v>
      </c>
      <c r="G22" s="54">
        <f t="shared" si="1"/>
        <v>42.553334067270001</v>
      </c>
      <c r="H22" s="54">
        <f t="shared" si="1"/>
        <v>2.4832619712200001</v>
      </c>
      <c r="I22" s="52">
        <f t="shared" si="1"/>
        <v>155.96139339042003</v>
      </c>
    </row>
    <row r="23" spans="2:9" x14ac:dyDescent="0.25">
      <c r="B23" s="47" t="s">
        <v>252</v>
      </c>
    </row>
    <row r="31" spans="2:9" x14ac:dyDescent="0.25">
      <c r="I31" s="116" t="s">
        <v>246</v>
      </c>
    </row>
  </sheetData>
  <hyperlinks>
    <hyperlink ref="I31" location="Contents!A1" display="To Frontpage"/>
  </hyperlinks>
  <pageMargins left="0.70866141732283472" right="0.70866141732283472" top="0.74803149606299213" bottom="0.74803149606299213" header="0.31496062992125984" footer="0.31496062992125984"/>
  <pageSetup paperSize="9" scale="5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O79"/>
  <sheetViews>
    <sheetView zoomScale="80" zoomScaleNormal="80" zoomScalePageLayoutView="40" workbookViewId="0">
      <selection activeCell="M20" activeCellId="1" sqref="M40 M20"/>
    </sheetView>
  </sheetViews>
  <sheetFormatPr defaultColWidth="9.140625" defaultRowHeight="15" x14ac:dyDescent="0.25"/>
  <cols>
    <col min="1" max="1" width="4.7109375" style="44" customWidth="1"/>
    <col min="2" max="2" width="26.28515625" style="44" customWidth="1"/>
    <col min="3" max="12" width="17.7109375" style="44" customWidth="1"/>
    <col min="13" max="13" width="18" style="44" customWidth="1"/>
    <col min="14" max="16384" width="9.140625" style="44"/>
  </cols>
  <sheetData>
    <row r="4" spans="2:13" x14ac:dyDescent="0.25">
      <c r="B4" s="43"/>
      <c r="C4" s="43"/>
      <c r="D4" s="43"/>
      <c r="E4" s="43"/>
      <c r="F4" s="43"/>
      <c r="G4" s="43"/>
      <c r="H4" s="43"/>
      <c r="I4" s="43"/>
      <c r="J4" s="43"/>
      <c r="K4" s="45" t="s">
        <v>30</v>
      </c>
      <c r="L4" s="161">
        <f>'Table 1-3 - Lending'!L4</f>
        <v>43921</v>
      </c>
      <c r="M4" s="43"/>
    </row>
    <row r="5" spans="2:13" ht="15.75" x14ac:dyDescent="0.25">
      <c r="B5" s="42" t="s">
        <v>359</v>
      </c>
      <c r="C5" s="43"/>
      <c r="D5" s="43"/>
      <c r="E5" s="43"/>
      <c r="F5" s="43"/>
      <c r="G5" s="43"/>
      <c r="H5" s="43"/>
      <c r="I5" s="43"/>
      <c r="J5" s="43"/>
      <c r="K5" s="43"/>
      <c r="L5" s="43"/>
      <c r="M5" s="43"/>
    </row>
    <row r="6" spans="2:13" x14ac:dyDescent="0.25">
      <c r="B6" s="67" t="s">
        <v>117</v>
      </c>
      <c r="C6" s="68"/>
      <c r="D6" s="68"/>
      <c r="E6" s="68"/>
      <c r="F6" s="68"/>
      <c r="G6" s="68"/>
      <c r="H6" s="68"/>
      <c r="I6" s="68"/>
      <c r="J6" s="68"/>
      <c r="K6" s="68"/>
      <c r="L6" s="68"/>
      <c r="M6" s="68"/>
    </row>
    <row r="7" spans="2:13" x14ac:dyDescent="0.25">
      <c r="B7" s="48"/>
      <c r="C7" s="48"/>
      <c r="D7" s="48"/>
      <c r="E7" s="48"/>
      <c r="F7" s="48"/>
      <c r="G7" s="48"/>
      <c r="H7" s="48"/>
      <c r="I7" s="48"/>
      <c r="J7" s="48"/>
      <c r="K7" s="48"/>
      <c r="L7" s="48"/>
      <c r="M7" s="48"/>
    </row>
    <row r="8" spans="2:13" ht="45" x14ac:dyDescent="0.25">
      <c r="B8" s="48"/>
      <c r="C8" s="49" t="s">
        <v>1</v>
      </c>
      <c r="D8" s="49" t="s">
        <v>2</v>
      </c>
      <c r="E8" s="49" t="s">
        <v>3</v>
      </c>
      <c r="F8" s="49" t="s">
        <v>4</v>
      </c>
      <c r="G8" s="49" t="s">
        <v>5</v>
      </c>
      <c r="H8" s="49" t="s">
        <v>6</v>
      </c>
      <c r="I8" s="49" t="s">
        <v>7</v>
      </c>
      <c r="J8" s="49" t="s">
        <v>52</v>
      </c>
      <c r="K8" s="49" t="s">
        <v>8</v>
      </c>
      <c r="L8" s="49" t="s">
        <v>9</v>
      </c>
      <c r="M8" s="50" t="s">
        <v>10</v>
      </c>
    </row>
    <row r="9" spans="2:13" x14ac:dyDescent="0.25">
      <c r="B9" s="44" t="s">
        <v>36</v>
      </c>
      <c r="C9" s="62">
        <v>0</v>
      </c>
      <c r="D9" s="62">
        <v>0</v>
      </c>
      <c r="E9" s="62">
        <v>0</v>
      </c>
      <c r="F9" s="62">
        <v>0</v>
      </c>
      <c r="G9" s="62">
        <v>0</v>
      </c>
      <c r="H9" s="62">
        <v>0</v>
      </c>
      <c r="I9" s="62">
        <v>0</v>
      </c>
      <c r="J9" s="62">
        <v>0</v>
      </c>
      <c r="K9" s="62">
        <v>0</v>
      </c>
      <c r="L9" s="62">
        <v>0</v>
      </c>
      <c r="M9" s="62">
        <f>SUM(C9:L9)</f>
        <v>0</v>
      </c>
    </row>
    <row r="10" spans="2:13" x14ac:dyDescent="0.25">
      <c r="B10" s="44" t="s">
        <v>238</v>
      </c>
      <c r="C10" s="62">
        <v>0.35094999999999998</v>
      </c>
      <c r="D10" s="62">
        <v>0</v>
      </c>
      <c r="E10" s="62">
        <v>2.6155999999999999E-2</v>
      </c>
      <c r="F10" s="62">
        <v>0.33563700000000002</v>
      </c>
      <c r="G10" s="62">
        <v>2.2374939999999999</v>
      </c>
      <c r="H10" s="62">
        <v>0</v>
      </c>
      <c r="I10" s="62">
        <v>0.48247260868000003</v>
      </c>
      <c r="J10" s="62">
        <v>5.4816936690000002</v>
      </c>
      <c r="K10" s="62">
        <v>0</v>
      </c>
      <c r="L10" s="62">
        <v>6.8209999999999998E-3</v>
      </c>
      <c r="M10" s="62">
        <f t="shared" ref="M10:M19" si="0">SUM(C10:L10)</f>
        <v>8.9212242776800004</v>
      </c>
    </row>
    <row r="11" spans="2:13" ht="30" customHeight="1" x14ac:dyDescent="0.25">
      <c r="B11" s="158" t="s">
        <v>242</v>
      </c>
      <c r="C11" s="62">
        <v>0.50843700904</v>
      </c>
      <c r="D11" s="62">
        <v>0</v>
      </c>
      <c r="E11" s="62">
        <v>0</v>
      </c>
      <c r="F11" s="62">
        <v>0.50208875766000005</v>
      </c>
      <c r="G11" s="62">
        <v>3.5731202793599999</v>
      </c>
      <c r="H11" s="62">
        <v>0</v>
      </c>
      <c r="I11" s="62">
        <v>1.4266364674900001</v>
      </c>
      <c r="J11" s="62">
        <v>12.47040851433</v>
      </c>
      <c r="K11" s="62">
        <v>0</v>
      </c>
      <c r="L11" s="62">
        <v>0</v>
      </c>
      <c r="M11" s="62">
        <f t="shared" si="0"/>
        <v>18.480691027879999</v>
      </c>
    </row>
    <row r="12" spans="2:13" x14ac:dyDescent="0.25">
      <c r="B12" s="159" t="s">
        <v>253</v>
      </c>
      <c r="C12" s="62">
        <v>6.4590558069999998E-2</v>
      </c>
      <c r="D12" s="62">
        <v>0</v>
      </c>
      <c r="E12" s="62">
        <v>0</v>
      </c>
      <c r="F12" s="62">
        <v>8.7410000000000005E-3</v>
      </c>
      <c r="G12" s="62">
        <v>0.13155447255</v>
      </c>
      <c r="H12" s="62">
        <v>0</v>
      </c>
      <c r="I12" s="62">
        <v>8.8947940980000001E-2</v>
      </c>
      <c r="J12" s="62">
        <v>0.53238919088000003</v>
      </c>
      <c r="K12" s="62">
        <v>0</v>
      </c>
      <c r="L12" s="62">
        <v>0</v>
      </c>
      <c r="M12" s="62">
        <f t="shared" si="0"/>
        <v>0.82622316248000005</v>
      </c>
    </row>
    <row r="13" spans="2:13" x14ac:dyDescent="0.25">
      <c r="B13" s="159" t="s">
        <v>254</v>
      </c>
      <c r="C13" s="62">
        <v>7.4541673870000005E-2</v>
      </c>
      <c r="D13" s="62">
        <v>0</v>
      </c>
      <c r="E13" s="62">
        <v>0</v>
      </c>
      <c r="F13" s="62">
        <v>2.0900276299999999E-2</v>
      </c>
      <c r="G13" s="62">
        <v>0.18779814681000001</v>
      </c>
      <c r="H13" s="62">
        <v>0</v>
      </c>
      <c r="I13" s="62">
        <v>0.10171538707</v>
      </c>
      <c r="J13" s="62">
        <v>0.88707355591000003</v>
      </c>
      <c r="K13" s="62">
        <v>0</v>
      </c>
      <c r="L13" s="62">
        <v>0</v>
      </c>
      <c r="M13" s="62">
        <f t="shared" si="0"/>
        <v>1.2720290399600001</v>
      </c>
    </row>
    <row r="14" spans="2:13" x14ac:dyDescent="0.25">
      <c r="B14" s="160" t="s">
        <v>239</v>
      </c>
      <c r="C14" s="62">
        <v>0.36930477709999998</v>
      </c>
      <c r="D14" s="62">
        <v>0</v>
      </c>
      <c r="E14" s="62">
        <v>0</v>
      </c>
      <c r="F14" s="62">
        <v>0.47244748135999998</v>
      </c>
      <c r="G14" s="62">
        <v>3.2537676599999998</v>
      </c>
      <c r="H14" s="62">
        <v>0</v>
      </c>
      <c r="I14" s="62">
        <v>1.23597313944</v>
      </c>
      <c r="J14" s="62">
        <v>11.05094576754</v>
      </c>
      <c r="K14" s="62">
        <v>0</v>
      </c>
      <c r="L14" s="62">
        <v>0</v>
      </c>
      <c r="M14" s="62">
        <f t="shared" si="0"/>
        <v>16.382438825439998</v>
      </c>
    </row>
    <row r="15" spans="2:13" x14ac:dyDescent="0.25">
      <c r="B15" s="160" t="s">
        <v>240</v>
      </c>
      <c r="C15" s="62">
        <v>0</v>
      </c>
      <c r="D15" s="62">
        <v>0</v>
      </c>
      <c r="E15" s="62">
        <v>0</v>
      </c>
      <c r="F15" s="62">
        <v>0</v>
      </c>
      <c r="G15" s="62">
        <v>0</v>
      </c>
      <c r="H15" s="62">
        <v>0</v>
      </c>
      <c r="I15" s="62">
        <v>0</v>
      </c>
      <c r="J15" s="62">
        <v>0</v>
      </c>
      <c r="K15" s="62">
        <v>0</v>
      </c>
      <c r="L15" s="62">
        <v>0</v>
      </c>
      <c r="M15" s="62">
        <f t="shared" si="0"/>
        <v>0</v>
      </c>
    </row>
    <row r="16" spans="2:13" x14ac:dyDescent="0.25">
      <c r="B16" s="44" t="s">
        <v>38</v>
      </c>
      <c r="C16" s="62">
        <v>0</v>
      </c>
      <c r="D16" s="62">
        <v>0</v>
      </c>
      <c r="E16" s="62">
        <v>0</v>
      </c>
      <c r="F16" s="62">
        <v>0</v>
      </c>
      <c r="G16" s="62">
        <v>0</v>
      </c>
      <c r="H16" s="62">
        <v>0</v>
      </c>
      <c r="I16" s="62">
        <v>0</v>
      </c>
      <c r="J16" s="62">
        <v>0</v>
      </c>
      <c r="K16" s="62">
        <v>0</v>
      </c>
      <c r="L16" s="62">
        <v>0</v>
      </c>
      <c r="M16" s="62">
        <f t="shared" si="0"/>
        <v>0</v>
      </c>
    </row>
    <row r="17" spans="2:13" x14ac:dyDescent="0.25">
      <c r="B17" s="187" t="s">
        <v>295</v>
      </c>
      <c r="C17" s="62">
        <v>0.16205983044</v>
      </c>
      <c r="D17" s="62">
        <v>0</v>
      </c>
      <c r="E17" s="62">
        <v>0</v>
      </c>
      <c r="F17" s="62">
        <v>0.36622960567000001</v>
      </c>
      <c r="G17" s="62">
        <v>2.68182183508</v>
      </c>
      <c r="H17" s="62">
        <v>5.8201026299999998E-3</v>
      </c>
      <c r="I17" s="62">
        <v>0.73259657120999999</v>
      </c>
      <c r="J17" s="62">
        <v>25.706609871889999</v>
      </c>
      <c r="K17" s="62">
        <v>0</v>
      </c>
      <c r="L17" s="62">
        <v>0</v>
      </c>
      <c r="M17" s="62">
        <f t="shared" si="0"/>
        <v>29.65513781692</v>
      </c>
    </row>
    <row r="18" spans="2:13" x14ac:dyDescent="0.25">
      <c r="B18" s="187" t="s">
        <v>296</v>
      </c>
      <c r="C18" s="62">
        <v>0</v>
      </c>
      <c r="D18" s="62">
        <v>0</v>
      </c>
      <c r="E18" s="62">
        <v>0</v>
      </c>
      <c r="F18" s="62">
        <v>0</v>
      </c>
      <c r="G18" s="62">
        <v>0</v>
      </c>
      <c r="H18" s="62">
        <v>0</v>
      </c>
      <c r="I18" s="62">
        <v>0</v>
      </c>
      <c r="J18" s="62">
        <v>0</v>
      </c>
      <c r="K18" s="62">
        <v>0</v>
      </c>
      <c r="L18" s="62">
        <v>0</v>
      </c>
      <c r="M18" s="62">
        <f t="shared" si="0"/>
        <v>0</v>
      </c>
    </row>
    <row r="19" spans="2:13" x14ac:dyDescent="0.25">
      <c r="B19" s="44" t="s">
        <v>9</v>
      </c>
      <c r="C19" s="62">
        <v>0</v>
      </c>
      <c r="D19" s="62">
        <v>0</v>
      </c>
      <c r="E19" s="62">
        <v>0</v>
      </c>
      <c r="F19" s="62">
        <v>0</v>
      </c>
      <c r="G19" s="62">
        <v>3.085032586E-2</v>
      </c>
      <c r="H19" s="62">
        <v>0</v>
      </c>
      <c r="I19" s="62">
        <v>0</v>
      </c>
      <c r="J19" s="62">
        <v>2.3690451389999999E-2</v>
      </c>
      <c r="K19" s="62">
        <v>0</v>
      </c>
      <c r="L19" s="62">
        <v>0</v>
      </c>
      <c r="M19" s="62">
        <f t="shared" si="0"/>
        <v>5.4540777249999998E-2</v>
      </c>
    </row>
    <row r="20" spans="2:13" x14ac:dyDescent="0.25">
      <c r="B20" s="69" t="s">
        <v>10</v>
      </c>
      <c r="C20" s="54">
        <f>SUM(C9:C11,C17:C19)</f>
        <v>1.02144683948</v>
      </c>
      <c r="D20" s="54">
        <f t="shared" ref="D20:M20" si="1">SUM(D9:D11,D17:D19)</f>
        <v>0</v>
      </c>
      <c r="E20" s="54">
        <f t="shared" si="1"/>
        <v>2.6155999999999999E-2</v>
      </c>
      <c r="F20" s="54">
        <f t="shared" si="1"/>
        <v>1.2039553633300002</v>
      </c>
      <c r="G20" s="54">
        <f t="shared" si="1"/>
        <v>8.5232864402999997</v>
      </c>
      <c r="H20" s="54">
        <f t="shared" si="1"/>
        <v>5.8201026299999998E-3</v>
      </c>
      <c r="I20" s="54">
        <f t="shared" si="1"/>
        <v>2.6417056473800002</v>
      </c>
      <c r="J20" s="54">
        <f t="shared" si="1"/>
        <v>43.682402506609996</v>
      </c>
      <c r="K20" s="54">
        <f t="shared" si="1"/>
        <v>0</v>
      </c>
      <c r="L20" s="54">
        <f t="shared" si="1"/>
        <v>6.8209999999999998E-3</v>
      </c>
      <c r="M20" s="54">
        <f t="shared" si="1"/>
        <v>57.111593899729996</v>
      </c>
    </row>
    <row r="21" spans="2:13" x14ac:dyDescent="0.25">
      <c r="B21" s="47" t="s">
        <v>41</v>
      </c>
    </row>
    <row r="25" spans="2:13" ht="15.75" x14ac:dyDescent="0.25">
      <c r="B25" s="42" t="s">
        <v>360</v>
      </c>
      <c r="C25" s="43"/>
      <c r="D25" s="43"/>
      <c r="E25" s="43"/>
      <c r="F25" s="43"/>
      <c r="G25" s="43"/>
      <c r="H25" s="43"/>
      <c r="I25" s="43"/>
      <c r="J25" s="43"/>
      <c r="K25" s="43"/>
      <c r="L25" s="43"/>
      <c r="M25" s="43"/>
    </row>
    <row r="26" spans="2:13" x14ac:dyDescent="0.25">
      <c r="B26" s="67" t="s">
        <v>118</v>
      </c>
      <c r="C26" s="68"/>
      <c r="D26" s="68"/>
      <c r="E26" s="68"/>
      <c r="F26" s="68"/>
      <c r="G26" s="68"/>
      <c r="H26" s="68"/>
      <c r="I26" s="68"/>
      <c r="J26" s="68"/>
      <c r="K26" s="68"/>
      <c r="L26" s="68"/>
      <c r="M26" s="68"/>
    </row>
    <row r="27" spans="2:13" x14ac:dyDescent="0.25">
      <c r="B27" s="48"/>
      <c r="C27" s="48"/>
      <c r="D27" s="48"/>
      <c r="E27" s="48"/>
      <c r="F27" s="48"/>
      <c r="G27" s="48"/>
      <c r="H27" s="48"/>
      <c r="I27" s="48"/>
      <c r="J27" s="48"/>
      <c r="K27" s="48"/>
      <c r="L27" s="48"/>
      <c r="M27" s="48"/>
    </row>
    <row r="28" spans="2:13" ht="45" x14ac:dyDescent="0.25">
      <c r="B28" s="48"/>
      <c r="C28" s="49" t="s">
        <v>1</v>
      </c>
      <c r="D28" s="49" t="s">
        <v>2</v>
      </c>
      <c r="E28" s="49" t="s">
        <v>3</v>
      </c>
      <c r="F28" s="49" t="s">
        <v>4</v>
      </c>
      <c r="G28" s="49" t="s">
        <v>5</v>
      </c>
      <c r="H28" s="49" t="s">
        <v>6</v>
      </c>
      <c r="I28" s="49" t="s">
        <v>7</v>
      </c>
      <c r="J28" s="49" t="s">
        <v>52</v>
      </c>
      <c r="K28" s="49" t="s">
        <v>8</v>
      </c>
      <c r="L28" s="49" t="s">
        <v>9</v>
      </c>
      <c r="M28" s="50" t="s">
        <v>10</v>
      </c>
    </row>
    <row r="29" spans="2:13" x14ac:dyDescent="0.25">
      <c r="B29" s="44" t="s">
        <v>36</v>
      </c>
      <c r="C29" s="62">
        <v>0</v>
      </c>
      <c r="D29" s="62">
        <v>0</v>
      </c>
      <c r="E29" s="62">
        <v>0</v>
      </c>
      <c r="F29" s="62">
        <v>0</v>
      </c>
      <c r="G29" s="62">
        <v>0</v>
      </c>
      <c r="H29" s="62">
        <v>0</v>
      </c>
      <c r="I29" s="62">
        <v>0</v>
      </c>
      <c r="J29" s="62">
        <v>0</v>
      </c>
      <c r="K29" s="62">
        <v>0</v>
      </c>
      <c r="L29" s="62">
        <v>0</v>
      </c>
      <c r="M29" s="62">
        <f>SUM(C29:L29)</f>
        <v>0</v>
      </c>
    </row>
    <row r="30" spans="2:13" x14ac:dyDescent="0.25">
      <c r="B30" s="157" t="s">
        <v>238</v>
      </c>
      <c r="C30" s="62">
        <v>3.24944852511</v>
      </c>
      <c r="D30" s="62">
        <v>0.12120809431</v>
      </c>
      <c r="E30" s="62">
        <v>1.627585334E-2</v>
      </c>
      <c r="F30" s="62">
        <v>1.42091462249</v>
      </c>
      <c r="G30" s="62">
        <v>7.3424413772500001</v>
      </c>
      <c r="H30" s="62">
        <v>0.59054796945999999</v>
      </c>
      <c r="I30" s="62">
        <v>10.663976250079999</v>
      </c>
      <c r="J30" s="62">
        <v>12.492828606330001</v>
      </c>
      <c r="K30" s="62">
        <v>4.6674760899999999E-3</v>
      </c>
      <c r="L30" s="62">
        <v>4.8910179079999998E-2</v>
      </c>
      <c r="M30" s="62">
        <f t="shared" ref="M30:M39" si="2">SUM(C30:L30)</f>
        <v>35.95121895354</v>
      </c>
    </row>
    <row r="31" spans="2:13" ht="30" x14ac:dyDescent="0.25">
      <c r="B31" s="158" t="s">
        <v>242</v>
      </c>
      <c r="C31" s="62">
        <v>2.1787717244899998</v>
      </c>
      <c r="D31" s="62">
        <v>7.2515569680000003E-2</v>
      </c>
      <c r="E31" s="62">
        <v>0.30927555072000001</v>
      </c>
      <c r="F31" s="62">
        <v>0.37440889869999999</v>
      </c>
      <c r="G31" s="62">
        <v>6.8593239480900001</v>
      </c>
      <c r="H31" s="62">
        <v>0.53103524560000004</v>
      </c>
      <c r="I31" s="62">
        <v>8.8932058988500007</v>
      </c>
      <c r="J31" s="62">
        <v>14.18867486904</v>
      </c>
      <c r="K31" s="62">
        <v>7.40081994E-3</v>
      </c>
      <c r="L31" s="62">
        <v>1.5940718409999999E-2</v>
      </c>
      <c r="M31" s="62">
        <f t="shared" si="2"/>
        <v>33.430553243520002</v>
      </c>
    </row>
    <row r="32" spans="2:13" x14ac:dyDescent="0.25">
      <c r="B32" s="159" t="s">
        <v>253</v>
      </c>
      <c r="C32" s="62">
        <v>0.32206408466000003</v>
      </c>
      <c r="D32" s="62">
        <v>0</v>
      </c>
      <c r="E32" s="62">
        <v>0</v>
      </c>
      <c r="F32" s="62">
        <v>4.0358194700000002E-3</v>
      </c>
      <c r="G32" s="62">
        <v>0.30330090240000002</v>
      </c>
      <c r="H32" s="62">
        <v>1.6659818310000001E-2</v>
      </c>
      <c r="I32" s="62">
        <v>0.45247133881000001</v>
      </c>
      <c r="J32" s="62">
        <v>1.3508465498</v>
      </c>
      <c r="K32" s="62">
        <v>0</v>
      </c>
      <c r="L32" s="62">
        <v>1.6124389099999999E-3</v>
      </c>
      <c r="M32" s="62">
        <f t="shared" si="2"/>
        <v>2.4509909523600002</v>
      </c>
    </row>
    <row r="33" spans="2:13" x14ac:dyDescent="0.25">
      <c r="B33" s="159" t="s">
        <v>254</v>
      </c>
      <c r="C33" s="62">
        <v>0.38190037926999998</v>
      </c>
      <c r="D33" s="62">
        <v>0</v>
      </c>
      <c r="E33" s="62">
        <v>1.86394986E-3</v>
      </c>
      <c r="F33" s="62">
        <v>2.4991255220000001E-2</v>
      </c>
      <c r="G33" s="62">
        <v>0.57779906969999995</v>
      </c>
      <c r="H33" s="62">
        <v>9.265070886E-2</v>
      </c>
      <c r="I33" s="62">
        <v>1.0137955515399999</v>
      </c>
      <c r="J33" s="62">
        <v>2.2719252968800001</v>
      </c>
      <c r="K33" s="62">
        <v>0</v>
      </c>
      <c r="L33" s="62">
        <v>0</v>
      </c>
      <c r="M33" s="62">
        <f t="shared" si="2"/>
        <v>4.3649262113299994</v>
      </c>
    </row>
    <row r="34" spans="2:13" x14ac:dyDescent="0.25">
      <c r="B34" s="160" t="s">
        <v>239</v>
      </c>
      <c r="C34" s="62">
        <v>1.47480726056</v>
      </c>
      <c r="D34" s="62">
        <v>7.2515569680000003E-2</v>
      </c>
      <c r="E34" s="62">
        <v>0.30741160086000002</v>
      </c>
      <c r="F34" s="62">
        <v>0.34538182401</v>
      </c>
      <c r="G34" s="62">
        <v>5.9782239759999998</v>
      </c>
      <c r="H34" s="62">
        <v>0.42172471842999998</v>
      </c>
      <c r="I34" s="62">
        <v>7.4269390084999998</v>
      </c>
      <c r="J34" s="62">
        <v>10.565903022360001</v>
      </c>
      <c r="K34" s="62">
        <v>7.40081994E-3</v>
      </c>
      <c r="L34" s="62">
        <v>1.4328279500000001E-2</v>
      </c>
      <c r="M34" s="62">
        <f t="shared" si="2"/>
        <v>26.614636079839997</v>
      </c>
    </row>
    <row r="35" spans="2:13" x14ac:dyDescent="0.25">
      <c r="B35" s="160" t="s">
        <v>240</v>
      </c>
      <c r="C35" s="62">
        <v>0</v>
      </c>
      <c r="D35" s="62">
        <v>0</v>
      </c>
      <c r="E35" s="62">
        <v>0</v>
      </c>
      <c r="F35" s="62">
        <v>0</v>
      </c>
      <c r="G35" s="62">
        <v>0</v>
      </c>
      <c r="H35" s="62">
        <v>0</v>
      </c>
      <c r="I35" s="62">
        <v>0</v>
      </c>
      <c r="J35" s="62">
        <v>0</v>
      </c>
      <c r="K35" s="62">
        <v>0</v>
      </c>
      <c r="L35" s="62">
        <v>0</v>
      </c>
      <c r="M35" s="62">
        <f t="shared" si="2"/>
        <v>0</v>
      </c>
    </row>
    <row r="36" spans="2:13" x14ac:dyDescent="0.25">
      <c r="B36" s="44" t="s">
        <v>38</v>
      </c>
      <c r="C36" s="62">
        <v>0</v>
      </c>
      <c r="D36" s="62">
        <v>0</v>
      </c>
      <c r="E36" s="62">
        <v>0</v>
      </c>
      <c r="F36" s="62">
        <v>0</v>
      </c>
      <c r="G36" s="62">
        <v>0</v>
      </c>
      <c r="H36" s="62">
        <v>0</v>
      </c>
      <c r="I36" s="62">
        <v>0</v>
      </c>
      <c r="J36" s="62">
        <v>0</v>
      </c>
      <c r="K36" s="62">
        <v>0</v>
      </c>
      <c r="L36" s="62">
        <v>0</v>
      </c>
      <c r="M36" s="62">
        <f t="shared" si="2"/>
        <v>0</v>
      </c>
    </row>
    <row r="37" spans="2:13" x14ac:dyDescent="0.25">
      <c r="B37" s="187" t="s">
        <v>295</v>
      </c>
      <c r="C37" s="62">
        <v>0.49248206113999998</v>
      </c>
      <c r="D37" s="62">
        <v>4.9806302400000002E-2</v>
      </c>
      <c r="E37" s="62">
        <v>0</v>
      </c>
      <c r="F37" s="62">
        <v>8.0855266179999996E-2</v>
      </c>
      <c r="G37" s="62">
        <v>4.0506545075</v>
      </c>
      <c r="H37" s="62">
        <v>0.54543492651000003</v>
      </c>
      <c r="I37" s="62">
        <v>5.0704378924700002</v>
      </c>
      <c r="J37" s="62">
        <v>17.972980791499999</v>
      </c>
      <c r="K37" s="62">
        <v>1.804253E-3</v>
      </c>
      <c r="L37" s="62">
        <v>7.7178769899999998E-3</v>
      </c>
      <c r="M37" s="62">
        <f t="shared" si="2"/>
        <v>28.272173877689998</v>
      </c>
    </row>
    <row r="38" spans="2:13" x14ac:dyDescent="0.25">
      <c r="B38" s="187" t="s">
        <v>296</v>
      </c>
      <c r="C38" s="62">
        <v>0</v>
      </c>
      <c r="D38" s="62">
        <v>0</v>
      </c>
      <c r="E38" s="62">
        <v>0</v>
      </c>
      <c r="F38" s="62">
        <v>0</v>
      </c>
      <c r="G38" s="62">
        <v>0</v>
      </c>
      <c r="H38" s="62">
        <v>0</v>
      </c>
      <c r="I38" s="62">
        <v>0</v>
      </c>
      <c r="J38" s="62">
        <v>0</v>
      </c>
      <c r="K38" s="62">
        <v>0</v>
      </c>
      <c r="L38" s="62">
        <v>0</v>
      </c>
      <c r="M38" s="62">
        <f t="shared" si="2"/>
        <v>0</v>
      </c>
    </row>
    <row r="39" spans="2:13" x14ac:dyDescent="0.25">
      <c r="B39" s="44" t="s">
        <v>9</v>
      </c>
      <c r="C39" s="62">
        <v>0.12736054373</v>
      </c>
      <c r="D39" s="62">
        <v>0</v>
      </c>
      <c r="E39" s="62">
        <v>8.4782303000000003E-4</v>
      </c>
      <c r="F39" s="62">
        <v>2.9562464599999999E-3</v>
      </c>
      <c r="G39" s="62">
        <v>0.24173081740999999</v>
      </c>
      <c r="H39" s="62">
        <v>3.4287832900000001E-3</v>
      </c>
      <c r="I39" s="62">
        <v>0.40287699933999999</v>
      </c>
      <c r="J39" s="62">
        <v>0.41606413390000002</v>
      </c>
      <c r="K39" s="62">
        <v>5.8806878999999995E-4</v>
      </c>
      <c r="L39" s="62">
        <v>0</v>
      </c>
      <c r="M39" s="62">
        <f t="shared" si="2"/>
        <v>1.1958534159499998</v>
      </c>
    </row>
    <row r="40" spans="2:13" x14ac:dyDescent="0.25">
      <c r="B40" s="69" t="s">
        <v>10</v>
      </c>
      <c r="C40" s="54">
        <f>SUM(C29:C31,C37:C39)</f>
        <v>6.0480628544699995</v>
      </c>
      <c r="D40" s="54">
        <f t="shared" ref="D40" si="3">SUM(D29:D31,D37:D39)</f>
        <v>0.24352996639000002</v>
      </c>
      <c r="E40" s="54">
        <f t="shared" ref="E40" si="4">SUM(E29:E31,E37:E39)</f>
        <v>0.32639922709000002</v>
      </c>
      <c r="F40" s="54">
        <f t="shared" ref="F40" si="5">SUM(F29:F31,F37:F39)</f>
        <v>1.8791350338299999</v>
      </c>
      <c r="G40" s="54">
        <f t="shared" ref="G40" si="6">SUM(G29:G31,G37:G39)</f>
        <v>18.494150650250003</v>
      </c>
      <c r="H40" s="54">
        <f t="shared" ref="H40" si="7">SUM(H29:H31,H37:H39)</f>
        <v>1.67044692486</v>
      </c>
      <c r="I40" s="54">
        <f t="shared" ref="I40" si="8">SUM(I29:I31,I37:I39)</f>
        <v>25.030497040739998</v>
      </c>
      <c r="J40" s="54">
        <f t="shared" ref="J40" si="9">SUM(J29:J31,J37:J39)</f>
        <v>45.070548400770001</v>
      </c>
      <c r="K40" s="54">
        <f t="shared" ref="K40" si="10">SUM(K29:K31,K37:K39)</f>
        <v>1.446061782E-2</v>
      </c>
      <c r="L40" s="54">
        <f t="shared" ref="L40" si="11">SUM(L29:L31,L37:L39)</f>
        <v>7.2568774480000001E-2</v>
      </c>
      <c r="M40" s="54">
        <f t="shared" ref="M40" si="12">SUM(M29:M31,M37:M39)</f>
        <v>98.849799490699993</v>
      </c>
    </row>
    <row r="45" spans="2:13" ht="15.75" x14ac:dyDescent="0.25">
      <c r="B45" s="42" t="s">
        <v>361</v>
      </c>
      <c r="C45" s="43"/>
      <c r="D45" s="43"/>
      <c r="E45" s="43"/>
      <c r="F45" s="43"/>
      <c r="G45" s="43"/>
      <c r="H45" s="43"/>
      <c r="I45" s="43"/>
      <c r="J45" s="43"/>
      <c r="K45" s="43"/>
      <c r="L45" s="43"/>
      <c r="M45" s="43"/>
    </row>
    <row r="46" spans="2:13" x14ac:dyDescent="0.25">
      <c r="B46" s="67" t="s">
        <v>119</v>
      </c>
      <c r="C46" s="68"/>
      <c r="D46" s="68"/>
      <c r="E46" s="68"/>
      <c r="F46" s="68"/>
      <c r="G46" s="68"/>
      <c r="H46" s="68"/>
      <c r="I46" s="68"/>
      <c r="J46" s="68"/>
      <c r="K46" s="68"/>
      <c r="L46" s="68"/>
      <c r="M46" s="68"/>
    </row>
    <row r="47" spans="2:13" x14ac:dyDescent="0.25">
      <c r="B47" s="48"/>
      <c r="C47" s="48"/>
      <c r="D47" s="48"/>
      <c r="E47" s="48"/>
      <c r="F47" s="48"/>
      <c r="G47" s="48"/>
      <c r="H47" s="48"/>
      <c r="I47" s="48"/>
      <c r="J47" s="48"/>
      <c r="K47" s="48"/>
      <c r="L47" s="48"/>
      <c r="M47" s="48"/>
    </row>
    <row r="48" spans="2:13" ht="45" x14ac:dyDescent="0.25">
      <c r="B48" s="48"/>
      <c r="C48" s="49" t="s">
        <v>1</v>
      </c>
      <c r="D48" s="49" t="s">
        <v>2</v>
      </c>
      <c r="E48" s="49" t="s">
        <v>3</v>
      </c>
      <c r="F48" s="49" t="s">
        <v>4</v>
      </c>
      <c r="G48" s="49" t="s">
        <v>5</v>
      </c>
      <c r="H48" s="49" t="s">
        <v>6</v>
      </c>
      <c r="I48" s="49" t="s">
        <v>7</v>
      </c>
      <c r="J48" s="49" t="s">
        <v>52</v>
      </c>
      <c r="K48" s="49" t="s">
        <v>8</v>
      </c>
      <c r="L48" s="49" t="s">
        <v>9</v>
      </c>
      <c r="M48" s="50" t="s">
        <v>10</v>
      </c>
    </row>
    <row r="49" spans="2:15" x14ac:dyDescent="0.25">
      <c r="B49" s="44" t="s">
        <v>36</v>
      </c>
      <c r="C49" s="62">
        <v>0</v>
      </c>
      <c r="D49" s="62">
        <v>0</v>
      </c>
      <c r="E49" s="62">
        <v>0</v>
      </c>
      <c r="F49" s="62">
        <v>0</v>
      </c>
      <c r="G49" s="62">
        <v>0</v>
      </c>
      <c r="H49" s="62">
        <v>0</v>
      </c>
      <c r="I49" s="62">
        <v>0</v>
      </c>
      <c r="J49" s="62">
        <v>0</v>
      </c>
      <c r="K49" s="62">
        <v>0</v>
      </c>
      <c r="L49" s="62">
        <v>0</v>
      </c>
      <c r="M49" s="62">
        <f>SUM(C49:L49)</f>
        <v>0</v>
      </c>
    </row>
    <row r="50" spans="2:15" x14ac:dyDescent="0.25">
      <c r="B50" s="44" t="s">
        <v>238</v>
      </c>
      <c r="C50" s="62">
        <v>3.6003985251100001</v>
      </c>
      <c r="D50" s="62">
        <v>0.12120809431</v>
      </c>
      <c r="E50" s="62">
        <v>4.2431853339999999E-2</v>
      </c>
      <c r="F50" s="62">
        <v>1.75655162249</v>
      </c>
      <c r="G50" s="62">
        <v>9.5799353772500009</v>
      </c>
      <c r="H50" s="62">
        <v>0.59054796945999999</v>
      </c>
      <c r="I50" s="62">
        <v>11.146448858759999</v>
      </c>
      <c r="J50" s="62">
        <v>17.974522275329999</v>
      </c>
      <c r="K50" s="62">
        <v>4.6674760899999999E-3</v>
      </c>
      <c r="L50" s="62">
        <v>5.5731179079999998E-2</v>
      </c>
      <c r="M50" s="62">
        <f t="shared" ref="M50:M59" si="13">SUM(C50:L50)</f>
        <v>44.872443231219997</v>
      </c>
      <c r="O50" s="188"/>
    </row>
    <row r="51" spans="2:15" ht="30" x14ac:dyDescent="0.25">
      <c r="B51" s="158" t="s">
        <v>242</v>
      </c>
      <c r="C51" s="62">
        <v>2.6872087335299999</v>
      </c>
      <c r="D51" s="62">
        <v>7.2515569680000003E-2</v>
      </c>
      <c r="E51" s="62">
        <v>0.30927555072000001</v>
      </c>
      <c r="F51" s="62">
        <v>0.87649765635999999</v>
      </c>
      <c r="G51" s="62">
        <v>10.43244422745</v>
      </c>
      <c r="H51" s="62">
        <v>0.53103524560000004</v>
      </c>
      <c r="I51" s="62">
        <v>10.319842366330001</v>
      </c>
      <c r="J51" s="62">
        <v>26.65908338337</v>
      </c>
      <c r="K51" s="62">
        <v>7.40081994E-3</v>
      </c>
      <c r="L51" s="62">
        <v>1.5940718409999999E-2</v>
      </c>
      <c r="M51" s="62">
        <f t="shared" si="13"/>
        <v>51.911244271390004</v>
      </c>
      <c r="O51" s="188"/>
    </row>
    <row r="52" spans="2:15" x14ac:dyDescent="0.25">
      <c r="B52" s="159" t="s">
        <v>253</v>
      </c>
      <c r="C52" s="62">
        <v>0.38665464273</v>
      </c>
      <c r="D52" s="62">
        <v>0</v>
      </c>
      <c r="E52" s="62">
        <v>0</v>
      </c>
      <c r="F52" s="62">
        <v>1.2776819470000001E-2</v>
      </c>
      <c r="G52" s="62">
        <v>0.43485537493999998</v>
      </c>
      <c r="H52" s="62">
        <v>1.6659818310000001E-2</v>
      </c>
      <c r="I52" s="62">
        <v>0.54141927979000004</v>
      </c>
      <c r="J52" s="62">
        <v>1.88323574067</v>
      </c>
      <c r="K52" s="62">
        <v>0</v>
      </c>
      <c r="L52" s="62">
        <v>1.6124389099999999E-3</v>
      </c>
      <c r="M52" s="62">
        <f t="shared" si="13"/>
        <v>3.27721411482</v>
      </c>
      <c r="O52" s="188"/>
    </row>
    <row r="53" spans="2:15" x14ac:dyDescent="0.25">
      <c r="B53" s="159" t="s">
        <v>254</v>
      </c>
      <c r="C53" s="62">
        <v>0.45644205314000003</v>
      </c>
      <c r="D53" s="62">
        <v>0</v>
      </c>
      <c r="E53" s="62">
        <v>1.86394986E-3</v>
      </c>
      <c r="F53" s="62">
        <v>4.5891531520000001E-2</v>
      </c>
      <c r="G53" s="62">
        <v>0.76559721651000001</v>
      </c>
      <c r="H53" s="62">
        <v>9.265070886E-2</v>
      </c>
      <c r="I53" s="62">
        <v>1.1155109386099999</v>
      </c>
      <c r="J53" s="62">
        <v>3.1589988527899999</v>
      </c>
      <c r="K53" s="62">
        <v>0</v>
      </c>
      <c r="L53" s="62">
        <v>0</v>
      </c>
      <c r="M53" s="62">
        <f t="shared" si="13"/>
        <v>5.6369552512899999</v>
      </c>
      <c r="O53" s="188"/>
    </row>
    <row r="54" spans="2:15" x14ac:dyDescent="0.25">
      <c r="B54" s="160" t="s">
        <v>239</v>
      </c>
      <c r="C54" s="62">
        <v>1.84411203766</v>
      </c>
      <c r="D54" s="62">
        <v>7.2515569680000003E-2</v>
      </c>
      <c r="E54" s="62">
        <v>0.30741160086000002</v>
      </c>
      <c r="F54" s="62">
        <v>0.81782930536999998</v>
      </c>
      <c r="G54" s="62">
        <v>9.2319916360000001</v>
      </c>
      <c r="H54" s="62">
        <v>0.42172471842999998</v>
      </c>
      <c r="I54" s="62">
        <v>8.6629121479400002</v>
      </c>
      <c r="J54" s="62">
        <v>21.616848789900001</v>
      </c>
      <c r="K54" s="62">
        <v>7.40081994E-3</v>
      </c>
      <c r="L54" s="62">
        <v>1.4328279500000001E-2</v>
      </c>
      <c r="M54" s="62">
        <f t="shared" si="13"/>
        <v>42.997074905280002</v>
      </c>
      <c r="O54" s="188"/>
    </row>
    <row r="55" spans="2:15" x14ac:dyDescent="0.25">
      <c r="B55" s="160" t="s">
        <v>240</v>
      </c>
      <c r="C55" s="62">
        <v>0</v>
      </c>
      <c r="D55" s="62">
        <v>0</v>
      </c>
      <c r="E55" s="62">
        <v>0</v>
      </c>
      <c r="F55" s="62">
        <v>0</v>
      </c>
      <c r="G55" s="62">
        <v>0</v>
      </c>
      <c r="H55" s="62">
        <v>0</v>
      </c>
      <c r="I55" s="62">
        <v>0</v>
      </c>
      <c r="J55" s="62">
        <v>0</v>
      </c>
      <c r="K55" s="62">
        <v>0</v>
      </c>
      <c r="L55" s="62">
        <v>0</v>
      </c>
      <c r="M55" s="62">
        <f t="shared" si="13"/>
        <v>0</v>
      </c>
      <c r="O55" s="188"/>
    </row>
    <row r="56" spans="2:15" x14ac:dyDescent="0.25">
      <c r="B56" s="44" t="s">
        <v>38</v>
      </c>
      <c r="C56" s="62">
        <v>0</v>
      </c>
      <c r="D56" s="62">
        <v>0</v>
      </c>
      <c r="E56" s="62">
        <v>0</v>
      </c>
      <c r="F56" s="62">
        <v>0</v>
      </c>
      <c r="G56" s="62">
        <v>0</v>
      </c>
      <c r="H56" s="62">
        <v>0</v>
      </c>
      <c r="I56" s="62">
        <v>0</v>
      </c>
      <c r="J56" s="62">
        <v>0</v>
      </c>
      <c r="K56" s="62">
        <v>0</v>
      </c>
      <c r="L56" s="62">
        <v>0</v>
      </c>
      <c r="M56" s="62">
        <f t="shared" si="13"/>
        <v>0</v>
      </c>
      <c r="O56" s="188"/>
    </row>
    <row r="57" spans="2:15" x14ac:dyDescent="0.25">
      <c r="B57" s="187" t="s">
        <v>295</v>
      </c>
      <c r="C57" s="62">
        <v>0.65454189157999998</v>
      </c>
      <c r="D57" s="62">
        <v>4.9806302400000002E-2</v>
      </c>
      <c r="E57" s="62">
        <v>0</v>
      </c>
      <c r="F57" s="62">
        <v>0.44708487185000001</v>
      </c>
      <c r="G57" s="62">
        <v>6.7324763425800001</v>
      </c>
      <c r="H57" s="62">
        <v>0.55125502914000002</v>
      </c>
      <c r="I57" s="62">
        <v>5.8030344636800004</v>
      </c>
      <c r="J57" s="62">
        <v>43.679590663390002</v>
      </c>
      <c r="K57" s="62">
        <v>1.804253E-3</v>
      </c>
      <c r="L57" s="62">
        <v>7.7178769899999998E-3</v>
      </c>
      <c r="M57" s="62">
        <f t="shared" si="13"/>
        <v>57.927311694610005</v>
      </c>
      <c r="O57" s="188"/>
    </row>
    <row r="58" spans="2:15" x14ac:dyDescent="0.25">
      <c r="B58" s="187" t="s">
        <v>296</v>
      </c>
      <c r="C58" s="62">
        <v>0</v>
      </c>
      <c r="D58" s="62">
        <v>0</v>
      </c>
      <c r="E58" s="62">
        <v>0</v>
      </c>
      <c r="F58" s="62">
        <v>0</v>
      </c>
      <c r="G58" s="62">
        <v>0</v>
      </c>
      <c r="H58" s="62">
        <v>0</v>
      </c>
      <c r="I58" s="62">
        <v>0</v>
      </c>
      <c r="J58" s="62">
        <v>0</v>
      </c>
      <c r="K58" s="62">
        <v>0</v>
      </c>
      <c r="L58" s="62">
        <v>0</v>
      </c>
      <c r="M58" s="62">
        <f t="shared" si="13"/>
        <v>0</v>
      </c>
    </row>
    <row r="59" spans="2:15" x14ac:dyDescent="0.25">
      <c r="B59" s="44" t="s">
        <v>9</v>
      </c>
      <c r="C59" s="62">
        <v>0.12736054373</v>
      </c>
      <c r="D59" s="62">
        <v>0</v>
      </c>
      <c r="E59" s="62">
        <v>8.4782303000000003E-4</v>
      </c>
      <c r="F59" s="62">
        <v>2.9562464599999999E-3</v>
      </c>
      <c r="G59" s="62">
        <v>0.27258114326999999</v>
      </c>
      <c r="H59" s="62">
        <v>3.4287832900000001E-3</v>
      </c>
      <c r="I59" s="62">
        <v>0.40287699933999999</v>
      </c>
      <c r="J59" s="62">
        <v>0.43975458529</v>
      </c>
      <c r="K59" s="62">
        <v>5.8806878999999995E-4</v>
      </c>
      <c r="L59" s="62">
        <v>0</v>
      </c>
      <c r="M59" s="62">
        <f t="shared" si="13"/>
        <v>1.2503941932</v>
      </c>
    </row>
    <row r="60" spans="2:15" x14ac:dyDescent="0.25">
      <c r="B60" s="69" t="s">
        <v>10</v>
      </c>
      <c r="C60" s="54">
        <f>SUM(C49:C51,C57:C59)</f>
        <v>7.0695096939499997</v>
      </c>
      <c r="D60" s="54">
        <f t="shared" ref="D60" si="14">SUM(D49:D51,D57:D59)</f>
        <v>0.24352996639000002</v>
      </c>
      <c r="E60" s="54">
        <f t="shared" ref="E60" si="15">SUM(E49:E51,E57:E59)</f>
        <v>0.35255522708999998</v>
      </c>
      <c r="F60" s="54">
        <f t="shared" ref="F60" si="16">SUM(F49:F51,F57:F59)</f>
        <v>3.0830903971599999</v>
      </c>
      <c r="G60" s="54">
        <f t="shared" ref="G60" si="17">SUM(G49:G51,G57:G59)</f>
        <v>27.017437090550001</v>
      </c>
      <c r="H60" s="54">
        <f t="shared" ref="H60" si="18">SUM(H49:H51,H57:H59)</f>
        <v>1.67626702749</v>
      </c>
      <c r="I60" s="54">
        <f t="shared" ref="I60" si="19">SUM(I49:I51,I57:I59)</f>
        <v>27.672202688109998</v>
      </c>
      <c r="J60" s="54">
        <f t="shared" ref="J60" si="20">SUM(J49:J51,J57:J59)</f>
        <v>88.752950907379997</v>
      </c>
      <c r="K60" s="54">
        <f t="shared" ref="K60" si="21">SUM(K49:K51,K57:K59)</f>
        <v>1.446061782E-2</v>
      </c>
      <c r="L60" s="54">
        <f t="shared" ref="L60" si="22">SUM(L49:L51,L57:L59)</f>
        <v>7.9389774479999994E-2</v>
      </c>
      <c r="M60" s="54">
        <f t="shared" ref="M60" si="23">SUM(M49:M51,M57:M59)</f>
        <v>155.96139339042003</v>
      </c>
    </row>
    <row r="62" spans="2:15" x14ac:dyDescent="0.25">
      <c r="M62" s="116" t="s">
        <v>246</v>
      </c>
    </row>
    <row r="63" spans="2:15" x14ac:dyDescent="0.25">
      <c r="B63" s="43"/>
      <c r="C63" s="43"/>
      <c r="D63" s="43"/>
      <c r="E63" s="43"/>
      <c r="F63" s="43"/>
      <c r="G63" s="43"/>
      <c r="H63" s="43"/>
      <c r="I63" s="43"/>
      <c r="J63" s="43"/>
      <c r="K63" s="43"/>
      <c r="L63" s="43"/>
      <c r="N63" s="43"/>
    </row>
    <row r="64" spans="2:15" x14ac:dyDescent="0.25">
      <c r="B64" s="43"/>
      <c r="C64" s="43"/>
      <c r="D64" s="43"/>
      <c r="E64" s="43"/>
      <c r="F64" s="43"/>
      <c r="G64" s="43"/>
      <c r="H64" s="43"/>
      <c r="I64" s="43"/>
      <c r="J64" s="43"/>
      <c r="K64" s="43"/>
      <c r="L64" s="43"/>
      <c r="M64" s="43"/>
      <c r="N64" s="43"/>
    </row>
    <row r="79" spans="14:14" x14ac:dyDescent="0.25">
      <c r="N79" s="43"/>
    </row>
  </sheetData>
  <hyperlinks>
    <hyperlink ref="M62" location="Contents!A1" display="To Frontpage"/>
  </hyperlinks>
  <pageMargins left="0.70866141732283472" right="0.70866141732283472" top="0.74803149606299213" bottom="0.74803149606299213" header="0.31496062992125984" footer="0.31496062992125984"/>
  <pageSetup paperSize="9" scale="4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B4:N87"/>
  <sheetViews>
    <sheetView topLeftCell="A13" zoomScale="80" zoomScaleNormal="80" zoomScaleSheetLayoutView="50" zoomScalePageLayoutView="60" workbookViewId="0"/>
  </sheetViews>
  <sheetFormatPr defaultColWidth="9.140625" defaultRowHeight="15" x14ac:dyDescent="0.25"/>
  <cols>
    <col min="1" max="1" width="4.7109375" style="44" customWidth="1"/>
    <col min="2" max="2" width="25.140625" style="44" bestFit="1" customWidth="1"/>
    <col min="3" max="12" width="17.7109375" style="44" customWidth="1"/>
    <col min="13" max="13" width="18.5703125" style="44" bestFit="1" customWidth="1"/>
    <col min="14" max="20" width="9.140625" style="44"/>
    <col min="21" max="21" width="9.140625" style="44" customWidth="1"/>
    <col min="22" max="16384" width="9.140625" style="44"/>
  </cols>
  <sheetData>
    <row r="4" spans="2:13" x14ac:dyDescent="0.25">
      <c r="B4" s="43"/>
      <c r="C4" s="43"/>
      <c r="D4" s="43"/>
      <c r="E4" s="43"/>
      <c r="F4" s="43"/>
      <c r="G4" s="43"/>
      <c r="H4" s="43"/>
      <c r="I4" s="43"/>
      <c r="J4" s="43"/>
      <c r="K4" s="45" t="s">
        <v>30</v>
      </c>
      <c r="L4" s="161">
        <f>'Table 1-3 - Lending'!L4</f>
        <v>43921</v>
      </c>
      <c r="M4" s="43"/>
    </row>
    <row r="5" spans="2:13" ht="15.75" x14ac:dyDescent="0.25">
      <c r="B5" s="42" t="s">
        <v>362</v>
      </c>
      <c r="C5" s="43"/>
      <c r="D5" s="43"/>
      <c r="E5" s="43"/>
      <c r="F5" s="43"/>
      <c r="G5" s="43"/>
      <c r="H5" s="43"/>
      <c r="I5" s="43"/>
      <c r="J5" s="43"/>
      <c r="K5" s="43"/>
      <c r="L5" s="43"/>
      <c r="M5" s="43"/>
    </row>
    <row r="6" spans="2:13" x14ac:dyDescent="0.25">
      <c r="B6" s="67" t="s">
        <v>120</v>
      </c>
      <c r="C6" s="68"/>
      <c r="D6" s="68"/>
      <c r="E6" s="68"/>
      <c r="F6" s="68"/>
      <c r="G6" s="68"/>
      <c r="H6" s="68"/>
      <c r="I6" s="68"/>
      <c r="J6" s="68"/>
      <c r="K6" s="68"/>
      <c r="L6" s="68"/>
      <c r="M6" s="68"/>
    </row>
    <row r="7" spans="2:13" x14ac:dyDescent="0.25">
      <c r="B7" s="48"/>
      <c r="C7" s="48"/>
      <c r="D7" s="48"/>
      <c r="E7" s="48"/>
      <c r="F7" s="48"/>
      <c r="G7" s="48"/>
      <c r="H7" s="48"/>
      <c r="I7" s="48"/>
      <c r="J7" s="48"/>
      <c r="K7" s="48"/>
      <c r="L7" s="48"/>
      <c r="M7" s="48"/>
    </row>
    <row r="8" spans="2:13" ht="45" x14ac:dyDescent="0.25">
      <c r="B8" s="48"/>
      <c r="C8" s="49" t="s">
        <v>1</v>
      </c>
      <c r="D8" s="49" t="s">
        <v>2</v>
      </c>
      <c r="E8" s="49" t="s">
        <v>3</v>
      </c>
      <c r="F8" s="49" t="s">
        <v>4</v>
      </c>
      <c r="G8" s="49" t="s">
        <v>5</v>
      </c>
      <c r="H8" s="49" t="s">
        <v>6</v>
      </c>
      <c r="I8" s="49" t="s">
        <v>7</v>
      </c>
      <c r="J8" s="49" t="s">
        <v>52</v>
      </c>
      <c r="K8" s="49" t="s">
        <v>8</v>
      </c>
      <c r="L8" s="49" t="s">
        <v>9</v>
      </c>
      <c r="M8" s="50" t="s">
        <v>10</v>
      </c>
    </row>
    <row r="9" spans="2:13" x14ac:dyDescent="0.25">
      <c r="B9" s="44" t="s">
        <v>42</v>
      </c>
      <c r="C9" s="62">
        <v>0.82663995202999996</v>
      </c>
      <c r="D9" s="62">
        <v>0.15453082284</v>
      </c>
      <c r="E9" s="62">
        <v>0</v>
      </c>
      <c r="F9" s="62">
        <v>0.37831374057</v>
      </c>
      <c r="G9" s="62">
        <v>6.3641447271100002</v>
      </c>
      <c r="H9" s="62">
        <v>0.17623273983000001</v>
      </c>
      <c r="I9" s="62">
        <v>4.0529777894099999</v>
      </c>
      <c r="J9" s="62">
        <v>1.6665257387600001</v>
      </c>
      <c r="K9" s="62">
        <v>0</v>
      </c>
      <c r="L9" s="62">
        <v>5.7521636750000001E-2</v>
      </c>
      <c r="M9" s="62">
        <f>SUM(C9:L9)</f>
        <v>13.6768871473</v>
      </c>
    </row>
    <row r="10" spans="2:13" x14ac:dyDescent="0.25">
      <c r="B10" s="44" t="s">
        <v>137</v>
      </c>
      <c r="C10" s="62">
        <v>0.51260760269000005</v>
      </c>
      <c r="D10" s="62">
        <v>6.519391293E-2</v>
      </c>
      <c r="E10" s="62">
        <v>0</v>
      </c>
      <c r="F10" s="62">
        <v>0.17861376526</v>
      </c>
      <c r="G10" s="62">
        <v>4.3379899541600002</v>
      </c>
      <c r="H10" s="62">
        <v>0.37847435410000002</v>
      </c>
      <c r="I10" s="62">
        <v>3.40290009306</v>
      </c>
      <c r="J10" s="62">
        <v>1.0359749273200001</v>
      </c>
      <c r="K10" s="62">
        <v>1.9395849200000001E-3</v>
      </c>
      <c r="L10" s="62">
        <v>0</v>
      </c>
      <c r="M10" s="62">
        <f t="shared" ref="M10:M13" si="0">SUM(C10:L10)</f>
        <v>9.9136941944399997</v>
      </c>
    </row>
    <row r="11" spans="2:13" x14ac:dyDescent="0.25">
      <c r="B11" s="44" t="s">
        <v>43</v>
      </c>
      <c r="C11" s="62">
        <v>0.37868763962000002</v>
      </c>
      <c r="D11" s="62">
        <v>1.17469125E-2</v>
      </c>
      <c r="E11" s="62">
        <v>0</v>
      </c>
      <c r="F11" s="62">
        <v>0.11200251326000001</v>
      </c>
      <c r="G11" s="62">
        <v>3.0367936471400001</v>
      </c>
      <c r="H11" s="62">
        <v>5.5291197870000003E-2</v>
      </c>
      <c r="I11" s="62">
        <v>2.7198729679400002</v>
      </c>
      <c r="J11" s="62">
        <v>1.1575996079699999</v>
      </c>
      <c r="K11" s="62">
        <v>0</v>
      </c>
      <c r="L11" s="62">
        <v>0</v>
      </c>
      <c r="M11" s="62">
        <f t="shared" si="0"/>
        <v>7.4719944863000007</v>
      </c>
    </row>
    <row r="12" spans="2:13" x14ac:dyDescent="0.25">
      <c r="B12" s="44" t="s">
        <v>44</v>
      </c>
      <c r="C12" s="62">
        <v>0.59501845523999997</v>
      </c>
      <c r="D12" s="62">
        <v>3.8376286999999999E-3</v>
      </c>
      <c r="E12" s="62">
        <v>0</v>
      </c>
      <c r="F12" s="62">
        <v>0.48935977995000002</v>
      </c>
      <c r="G12" s="62">
        <v>3.7716704391500002</v>
      </c>
      <c r="H12" s="62">
        <v>0.25997435799000002</v>
      </c>
      <c r="I12" s="62">
        <v>4.0646023937000004</v>
      </c>
      <c r="J12" s="62">
        <v>1.57869498969</v>
      </c>
      <c r="K12" s="62">
        <v>4.5321441700000003E-3</v>
      </c>
      <c r="L12" s="62">
        <v>0</v>
      </c>
      <c r="M12" s="62">
        <f t="shared" si="0"/>
        <v>10.767690188589999</v>
      </c>
    </row>
    <row r="13" spans="2:13" x14ac:dyDescent="0.25">
      <c r="B13" s="44" t="s">
        <v>45</v>
      </c>
      <c r="C13" s="62">
        <v>4.7565560443599999</v>
      </c>
      <c r="D13" s="62">
        <v>8.2206894199999998E-3</v>
      </c>
      <c r="E13" s="62">
        <v>0.35255522708999998</v>
      </c>
      <c r="F13" s="62">
        <v>1.92480059812</v>
      </c>
      <c r="G13" s="62">
        <v>9.5068383229899993</v>
      </c>
      <c r="H13" s="62">
        <v>0.80629437770000001</v>
      </c>
      <c r="I13" s="62">
        <v>13.431849443999999</v>
      </c>
      <c r="J13" s="62">
        <v>83.314155643640007</v>
      </c>
      <c r="K13" s="62">
        <v>7.9888887299999992E-3</v>
      </c>
      <c r="L13" s="62">
        <v>2.1868137730000001E-2</v>
      </c>
      <c r="M13" s="62">
        <f t="shared" si="0"/>
        <v>114.13112737377999</v>
      </c>
    </row>
    <row r="14" spans="2:13" x14ac:dyDescent="0.25">
      <c r="B14" s="69" t="s">
        <v>10</v>
      </c>
      <c r="C14" s="54">
        <f>SUM(C9:C13)</f>
        <v>7.0695096939399997</v>
      </c>
      <c r="D14" s="54">
        <f t="shared" ref="D14:M14" si="1">SUM(D9:D13)</f>
        <v>0.24352996639000005</v>
      </c>
      <c r="E14" s="54">
        <f t="shared" si="1"/>
        <v>0.35255522708999998</v>
      </c>
      <c r="F14" s="54">
        <f t="shared" si="1"/>
        <v>3.0830903971600003</v>
      </c>
      <c r="G14" s="54">
        <f t="shared" si="1"/>
        <v>27.017437090549997</v>
      </c>
      <c r="H14" s="54">
        <f t="shared" si="1"/>
        <v>1.6762670274900002</v>
      </c>
      <c r="I14" s="54">
        <f t="shared" si="1"/>
        <v>27.672202688109998</v>
      </c>
      <c r="J14" s="54">
        <f t="shared" si="1"/>
        <v>88.752950907380011</v>
      </c>
      <c r="K14" s="54">
        <f t="shared" si="1"/>
        <v>1.446061782E-2</v>
      </c>
      <c r="L14" s="54">
        <f t="shared" si="1"/>
        <v>7.9389774480000008E-2</v>
      </c>
      <c r="M14" s="54">
        <f t="shared" si="1"/>
        <v>155.96139339041</v>
      </c>
    </row>
    <row r="15" spans="2:13" x14ac:dyDescent="0.25">
      <c r="C15" s="59"/>
      <c r="D15" s="59"/>
      <c r="E15" s="59"/>
      <c r="F15" s="59"/>
      <c r="G15" s="59"/>
      <c r="H15" s="59"/>
      <c r="I15" s="59"/>
      <c r="J15" s="59"/>
      <c r="K15" s="59"/>
      <c r="L15" s="59"/>
      <c r="M15" s="59"/>
    </row>
    <row r="16" spans="2:13" x14ac:dyDescent="0.25">
      <c r="C16" s="59"/>
      <c r="D16" s="59"/>
      <c r="E16" s="59"/>
      <c r="F16" s="59"/>
      <c r="G16" s="59"/>
      <c r="H16" s="59"/>
      <c r="I16" s="59"/>
      <c r="J16" s="59"/>
      <c r="K16" s="59"/>
      <c r="L16" s="59"/>
      <c r="M16" s="59"/>
    </row>
    <row r="19" spans="2:13" ht="15.75" x14ac:dyDescent="0.25">
      <c r="B19" s="42" t="s">
        <v>363</v>
      </c>
      <c r="C19" s="43"/>
      <c r="D19" s="43"/>
      <c r="E19" s="43"/>
      <c r="F19" s="43"/>
      <c r="G19" s="43"/>
      <c r="H19" s="43"/>
      <c r="I19" s="43"/>
      <c r="J19" s="43"/>
      <c r="K19" s="43"/>
      <c r="L19" s="43"/>
      <c r="M19" s="43"/>
    </row>
    <row r="20" spans="2:13" x14ac:dyDescent="0.25">
      <c r="B20" s="67" t="s">
        <v>121</v>
      </c>
      <c r="C20" s="67"/>
      <c r="D20" s="68"/>
      <c r="E20" s="68"/>
      <c r="F20" s="68"/>
      <c r="G20" s="68"/>
      <c r="H20" s="68"/>
      <c r="I20" s="68"/>
      <c r="J20" s="68"/>
      <c r="K20" s="68"/>
      <c r="L20" s="68"/>
      <c r="M20" s="68"/>
    </row>
    <row r="21" spans="2:13" x14ac:dyDescent="0.25">
      <c r="B21" s="48"/>
      <c r="C21" s="48"/>
      <c r="D21" s="48"/>
      <c r="E21" s="48"/>
      <c r="F21" s="48"/>
      <c r="G21" s="48"/>
      <c r="H21" s="48"/>
      <c r="I21" s="48"/>
      <c r="J21" s="48"/>
      <c r="K21" s="48"/>
      <c r="L21" s="48"/>
      <c r="M21" s="48"/>
    </row>
    <row r="22" spans="2:13" ht="45" x14ac:dyDescent="0.25">
      <c r="B22" s="48"/>
      <c r="C22" s="49" t="s">
        <v>1</v>
      </c>
      <c r="D22" s="49" t="s">
        <v>2</v>
      </c>
      <c r="E22" s="49" t="s">
        <v>3</v>
      </c>
      <c r="F22" s="49" t="s">
        <v>4</v>
      </c>
      <c r="G22" s="49" t="s">
        <v>5</v>
      </c>
      <c r="H22" s="49" t="s">
        <v>6</v>
      </c>
      <c r="I22" s="49" t="s">
        <v>7</v>
      </c>
      <c r="J22" s="49" t="s">
        <v>52</v>
      </c>
      <c r="K22" s="49" t="s">
        <v>8</v>
      </c>
      <c r="L22" s="49" t="s">
        <v>9</v>
      </c>
      <c r="M22" s="50" t="s">
        <v>10</v>
      </c>
    </row>
    <row r="23" spans="2:13" x14ac:dyDescent="0.25">
      <c r="B23" s="44" t="s">
        <v>46</v>
      </c>
      <c r="C23" s="62">
        <v>3.4522102999999998E-4</v>
      </c>
      <c r="D23" s="62">
        <v>0</v>
      </c>
      <c r="E23" s="62">
        <v>0</v>
      </c>
      <c r="F23" s="62">
        <v>0</v>
      </c>
      <c r="G23" s="62">
        <v>1.2303562999999999E-4</v>
      </c>
      <c r="H23" s="62">
        <v>4.5918636999999998E-4</v>
      </c>
      <c r="I23" s="62">
        <v>5.6260572000000003E-4</v>
      </c>
      <c r="J23" s="62">
        <v>3.7553173899999999E-3</v>
      </c>
      <c r="K23" s="62">
        <v>0</v>
      </c>
      <c r="L23" s="62">
        <v>8.568669E-5</v>
      </c>
      <c r="M23" s="62">
        <f>SUM(C23:L23)</f>
        <v>5.3310528299999995E-3</v>
      </c>
    </row>
    <row r="24" spans="2:13" x14ac:dyDescent="0.25">
      <c r="B24" s="44" t="s">
        <v>138</v>
      </c>
      <c r="C24" s="62">
        <v>5.51373058E-3</v>
      </c>
      <c r="D24" s="62">
        <v>0</v>
      </c>
      <c r="E24" s="62">
        <v>0</v>
      </c>
      <c r="F24" s="62">
        <v>5.8767537999999996E-4</v>
      </c>
      <c r="G24" s="62">
        <v>2.7538800400000001E-3</v>
      </c>
      <c r="H24" s="62">
        <v>1.358775743E-2</v>
      </c>
      <c r="I24" s="62">
        <v>2.486059333E-2</v>
      </c>
      <c r="J24" s="62">
        <v>4.7552422339999997E-2</v>
      </c>
      <c r="K24" s="62">
        <v>0</v>
      </c>
      <c r="L24" s="62">
        <v>7.3872740999999999E-4</v>
      </c>
      <c r="M24" s="62">
        <f t="shared" ref="M24:M28" si="2">SUM(C24:L24)</f>
        <v>9.5594786510000002E-2</v>
      </c>
    </row>
    <row r="25" spans="2:13" x14ac:dyDescent="0.25">
      <c r="B25" s="44" t="s">
        <v>47</v>
      </c>
      <c r="C25" s="62">
        <v>1.6744133849999999E-2</v>
      </c>
      <c r="D25" s="62">
        <v>0</v>
      </c>
      <c r="E25" s="62">
        <v>0</v>
      </c>
      <c r="F25" s="62">
        <v>7.9420181000000004E-4</v>
      </c>
      <c r="G25" s="62">
        <v>1.9114879580000001E-2</v>
      </c>
      <c r="H25" s="62">
        <v>2.6486719549999999E-2</v>
      </c>
      <c r="I25" s="62">
        <v>0.11142362973</v>
      </c>
      <c r="J25" s="62">
        <v>0.14276581433999999</v>
      </c>
      <c r="K25" s="62">
        <v>0</v>
      </c>
      <c r="L25" s="62">
        <v>0</v>
      </c>
      <c r="M25" s="62">
        <f t="shared" si="2"/>
        <v>0.31732937886000001</v>
      </c>
    </row>
    <row r="26" spans="2:13" x14ac:dyDescent="0.25">
      <c r="B26" s="44" t="s">
        <v>48</v>
      </c>
      <c r="C26" s="62">
        <v>0.10550591529</v>
      </c>
      <c r="D26" s="62">
        <v>0</v>
      </c>
      <c r="E26" s="62">
        <v>1.6756082800000001E-3</v>
      </c>
      <c r="F26" s="62">
        <v>6.3318437899999996E-3</v>
      </c>
      <c r="G26" s="62">
        <v>0.10006643816999999</v>
      </c>
      <c r="H26" s="62">
        <v>0.55344410313000003</v>
      </c>
      <c r="I26" s="62">
        <v>1.36377437804</v>
      </c>
      <c r="J26" s="62">
        <v>0.91097412951000001</v>
      </c>
      <c r="K26" s="62">
        <v>1.7742960899999999E-3</v>
      </c>
      <c r="L26" s="62">
        <v>4.2573366199999997E-3</v>
      </c>
      <c r="M26" s="62">
        <f t="shared" si="2"/>
        <v>3.0478040489199998</v>
      </c>
    </row>
    <row r="27" spans="2:13" x14ac:dyDescent="0.25">
      <c r="B27" s="44" t="s">
        <v>50</v>
      </c>
      <c r="C27" s="62">
        <v>2.4926607087499999</v>
      </c>
      <c r="D27" s="62">
        <v>4.102797063E-2</v>
      </c>
      <c r="E27" s="62">
        <v>0.28616632742999998</v>
      </c>
      <c r="F27" s="62">
        <v>0.33131571336999999</v>
      </c>
      <c r="G27" s="62">
        <v>4.8783015833299999</v>
      </c>
      <c r="H27" s="62">
        <v>1.01276907992</v>
      </c>
      <c r="I27" s="62">
        <v>20.082323281419999</v>
      </c>
      <c r="J27" s="62">
        <v>21.892597115049998</v>
      </c>
      <c r="K27" s="62">
        <v>1.0746736809999999E-2</v>
      </c>
      <c r="L27" s="62">
        <v>1.7028225170000001E-2</v>
      </c>
      <c r="M27" s="62">
        <f t="shared" si="2"/>
        <v>51.044936741879994</v>
      </c>
    </row>
    <row r="28" spans="2:13" x14ac:dyDescent="0.25">
      <c r="B28" s="44" t="s">
        <v>49</v>
      </c>
      <c r="C28" s="62">
        <v>4.4487399844400004</v>
      </c>
      <c r="D28" s="62">
        <v>0.20250199576</v>
      </c>
      <c r="E28" s="62">
        <v>6.4713291379999996E-2</v>
      </c>
      <c r="F28" s="62">
        <v>2.7440609628099999</v>
      </c>
      <c r="G28" s="62">
        <v>22.017077273809999</v>
      </c>
      <c r="H28" s="62">
        <v>6.9520181089999994E-2</v>
      </c>
      <c r="I28" s="62">
        <v>6.0892581998699997</v>
      </c>
      <c r="J28" s="62">
        <v>65.755306108740001</v>
      </c>
      <c r="K28" s="62">
        <v>1.9395849200000001E-3</v>
      </c>
      <c r="L28" s="62">
        <v>5.727979859E-2</v>
      </c>
      <c r="M28" s="62">
        <f t="shared" si="2"/>
        <v>101.45039738141</v>
      </c>
    </row>
    <row r="29" spans="2:13" x14ac:dyDescent="0.25">
      <c r="B29" s="69" t="s">
        <v>10</v>
      </c>
      <c r="C29" s="54">
        <f>SUM(C23:C28)</f>
        <v>7.0695096939400006</v>
      </c>
      <c r="D29" s="54">
        <f t="shared" ref="D29:M29" si="3">SUM(D23:D28)</f>
        <v>0.24352996638999999</v>
      </c>
      <c r="E29" s="54">
        <f t="shared" si="3"/>
        <v>0.35255522708999998</v>
      </c>
      <c r="F29" s="54">
        <f t="shared" si="3"/>
        <v>3.0830903971599999</v>
      </c>
      <c r="G29" s="54">
        <f t="shared" si="3"/>
        <v>27.017437090559998</v>
      </c>
      <c r="H29" s="54">
        <f t="shared" si="3"/>
        <v>1.67626702749</v>
      </c>
      <c r="I29" s="54">
        <f t="shared" si="3"/>
        <v>27.672202688109998</v>
      </c>
      <c r="J29" s="54">
        <f t="shared" si="3"/>
        <v>88.752950907370007</v>
      </c>
      <c r="K29" s="54">
        <f t="shared" si="3"/>
        <v>1.446061782E-2</v>
      </c>
      <c r="L29" s="54">
        <f t="shared" si="3"/>
        <v>7.9389774480000008E-2</v>
      </c>
      <c r="M29" s="54">
        <f t="shared" si="3"/>
        <v>155.96139339041</v>
      </c>
    </row>
    <row r="34" spans="2:13" ht="15.75" x14ac:dyDescent="0.25">
      <c r="B34" s="42" t="s">
        <v>364</v>
      </c>
      <c r="C34" s="43"/>
      <c r="D34" s="43"/>
      <c r="E34" s="43"/>
      <c r="F34" s="43"/>
      <c r="G34" s="43"/>
      <c r="H34" s="43"/>
      <c r="I34" s="43"/>
      <c r="J34" s="43"/>
      <c r="K34" s="43"/>
      <c r="L34" s="43"/>
      <c r="M34" s="43"/>
    </row>
    <row r="35" spans="2:13" x14ac:dyDescent="0.25">
      <c r="B35" s="162" t="s">
        <v>262</v>
      </c>
      <c r="C35" s="68"/>
      <c r="D35" s="68"/>
      <c r="E35" s="68"/>
      <c r="F35" s="68"/>
      <c r="G35" s="68"/>
      <c r="H35" s="68"/>
      <c r="I35" s="68"/>
      <c r="J35" s="68"/>
      <c r="K35" s="68"/>
      <c r="L35" s="68"/>
      <c r="M35" s="68"/>
    </row>
    <row r="36" spans="2:13" x14ac:dyDescent="0.25">
      <c r="B36" s="48"/>
      <c r="C36" s="48"/>
      <c r="D36" s="48"/>
      <c r="E36" s="48"/>
      <c r="F36" s="48"/>
      <c r="G36" s="48"/>
      <c r="H36" s="48"/>
      <c r="I36" s="48"/>
      <c r="J36" s="48"/>
      <c r="K36" s="48"/>
      <c r="L36" s="48"/>
      <c r="M36" s="48"/>
    </row>
    <row r="37" spans="2:13" ht="45" x14ac:dyDescent="0.25">
      <c r="B37" s="48"/>
      <c r="C37" s="49" t="s">
        <v>1</v>
      </c>
      <c r="D37" s="49" t="s">
        <v>2</v>
      </c>
      <c r="E37" s="49" t="s">
        <v>3</v>
      </c>
      <c r="F37" s="49" t="s">
        <v>4</v>
      </c>
      <c r="G37" s="49" t="s">
        <v>5</v>
      </c>
      <c r="H37" s="49" t="s">
        <v>6</v>
      </c>
      <c r="I37" s="49" t="s">
        <v>7</v>
      </c>
      <c r="J37" s="49" t="s">
        <v>52</v>
      </c>
      <c r="K37" s="49" t="s">
        <v>8</v>
      </c>
      <c r="L37" s="49" t="s">
        <v>9</v>
      </c>
      <c r="M37" s="50" t="s">
        <v>10</v>
      </c>
    </row>
    <row r="38" spans="2:13" x14ac:dyDescent="0.25">
      <c r="B38" s="23" t="s">
        <v>51</v>
      </c>
      <c r="C38" s="71">
        <v>0.5</v>
      </c>
      <c r="D38" s="71">
        <v>0</v>
      </c>
      <c r="E38" s="71">
        <v>0</v>
      </c>
      <c r="F38" s="71">
        <v>0</v>
      </c>
      <c r="G38" s="71">
        <v>0.2</v>
      </c>
      <c r="H38" s="71">
        <v>0</v>
      </c>
      <c r="I38" s="71">
        <v>0.3</v>
      </c>
      <c r="J38" s="71">
        <v>0.7</v>
      </c>
      <c r="K38" s="71">
        <v>0</v>
      </c>
      <c r="L38" s="71">
        <v>0</v>
      </c>
      <c r="M38" s="70">
        <v>0.47</v>
      </c>
    </row>
    <row r="39" spans="2:13" x14ac:dyDescent="0.25">
      <c r="B39" s="47" t="s">
        <v>330</v>
      </c>
    </row>
    <row r="40" spans="2:13" x14ac:dyDescent="0.25">
      <c r="J40" s="72"/>
    </row>
    <row r="44" spans="2:13" ht="15.75" x14ac:dyDescent="0.25">
      <c r="B44" s="42" t="s">
        <v>365</v>
      </c>
      <c r="C44" s="43"/>
      <c r="D44" s="43"/>
      <c r="E44" s="43"/>
      <c r="F44" s="43"/>
      <c r="G44" s="43"/>
      <c r="H44" s="43"/>
      <c r="I44" s="43"/>
      <c r="J44" s="43"/>
      <c r="K44" s="43"/>
      <c r="L44" s="43"/>
      <c r="M44" s="43"/>
    </row>
    <row r="45" spans="2:13" x14ac:dyDescent="0.25">
      <c r="B45" s="162" t="s">
        <v>190</v>
      </c>
      <c r="C45" s="162"/>
      <c r="D45" s="68"/>
      <c r="E45" s="68"/>
      <c r="F45" s="68"/>
      <c r="G45" s="68"/>
      <c r="H45" s="68"/>
      <c r="I45" s="68"/>
      <c r="J45" s="68"/>
      <c r="K45" s="68"/>
      <c r="L45" s="68"/>
      <c r="M45" s="68"/>
    </row>
    <row r="46" spans="2:13" x14ac:dyDescent="0.25">
      <c r="B46" s="48"/>
      <c r="C46" s="48"/>
      <c r="D46" s="48"/>
      <c r="E46" s="48"/>
      <c r="F46" s="48"/>
      <c r="G46" s="48"/>
      <c r="H46" s="48"/>
      <c r="I46" s="48"/>
      <c r="J46" s="48"/>
      <c r="K46" s="48"/>
      <c r="L46" s="48"/>
      <c r="M46" s="48"/>
    </row>
    <row r="47" spans="2:13" ht="45" x14ac:dyDescent="0.25">
      <c r="B47" s="48"/>
      <c r="C47" s="49" t="s">
        <v>1</v>
      </c>
      <c r="D47" s="49" t="s">
        <v>2</v>
      </c>
      <c r="E47" s="49" t="s">
        <v>3</v>
      </c>
      <c r="F47" s="49" t="s">
        <v>4</v>
      </c>
      <c r="G47" s="49" t="s">
        <v>5</v>
      </c>
      <c r="H47" s="49" t="s">
        <v>6</v>
      </c>
      <c r="I47" s="49" t="s">
        <v>7</v>
      </c>
      <c r="J47" s="49" t="s">
        <v>52</v>
      </c>
      <c r="K47" s="49" t="s">
        <v>8</v>
      </c>
      <c r="L47" s="49" t="s">
        <v>9</v>
      </c>
      <c r="M47" s="50" t="s">
        <v>10</v>
      </c>
    </row>
    <row r="48" spans="2:13" x14ac:dyDescent="0.25">
      <c r="B48" s="23" t="s">
        <v>51</v>
      </c>
      <c r="C48" s="196">
        <v>0.5</v>
      </c>
      <c r="D48" s="196">
        <v>0</v>
      </c>
      <c r="E48" s="196">
        <v>0</v>
      </c>
      <c r="F48" s="196">
        <v>0</v>
      </c>
      <c r="G48" s="196">
        <v>0.1</v>
      </c>
      <c r="H48" s="196">
        <v>0</v>
      </c>
      <c r="I48" s="196">
        <v>0.2</v>
      </c>
      <c r="J48" s="196">
        <v>0.4</v>
      </c>
      <c r="K48" s="196">
        <v>0</v>
      </c>
      <c r="L48" s="196">
        <v>0</v>
      </c>
      <c r="M48" s="204">
        <v>0.32</v>
      </c>
    </row>
    <row r="49" spans="2:13" x14ac:dyDescent="0.25">
      <c r="B49" s="47" t="s">
        <v>331</v>
      </c>
    </row>
    <row r="50" spans="2:13" x14ac:dyDescent="0.25">
      <c r="M50" s="205"/>
    </row>
    <row r="54" spans="2:13" ht="15.75" x14ac:dyDescent="0.25">
      <c r="B54" s="42" t="s">
        <v>366</v>
      </c>
      <c r="C54" s="43"/>
      <c r="D54" s="43"/>
      <c r="E54" s="43"/>
      <c r="F54" s="43"/>
      <c r="G54" s="43"/>
      <c r="H54" s="43"/>
      <c r="I54" s="43"/>
      <c r="J54" s="43"/>
      <c r="K54" s="43"/>
      <c r="L54" s="43"/>
      <c r="M54" s="43"/>
    </row>
    <row r="55" spans="2:13" x14ac:dyDescent="0.25">
      <c r="B55" s="162" t="s">
        <v>173</v>
      </c>
      <c r="C55" s="68"/>
      <c r="D55" s="68"/>
      <c r="E55" s="68"/>
      <c r="F55" s="68"/>
      <c r="G55" s="68"/>
      <c r="H55" s="68"/>
      <c r="I55" s="68"/>
      <c r="J55" s="68"/>
      <c r="K55" s="68"/>
      <c r="L55" s="68"/>
      <c r="M55" s="68"/>
    </row>
    <row r="56" spans="2:13" x14ac:dyDescent="0.25">
      <c r="B56" s="48"/>
      <c r="C56" s="48"/>
      <c r="D56" s="48"/>
      <c r="E56" s="48"/>
      <c r="F56" s="48"/>
      <c r="G56" s="48"/>
      <c r="H56" s="48"/>
      <c r="I56" s="48"/>
      <c r="J56" s="48"/>
      <c r="K56" s="48"/>
      <c r="L56" s="48"/>
      <c r="M56" s="48"/>
    </row>
    <row r="57" spans="2:13" ht="45" x14ac:dyDescent="0.25">
      <c r="B57" s="48"/>
      <c r="C57" s="49" t="s">
        <v>1</v>
      </c>
      <c r="D57" s="49" t="s">
        <v>2</v>
      </c>
      <c r="E57" s="49" t="s">
        <v>3</v>
      </c>
      <c r="F57" s="49" t="s">
        <v>4</v>
      </c>
      <c r="G57" s="49" t="s">
        <v>5</v>
      </c>
      <c r="H57" s="49" t="s">
        <v>6</v>
      </c>
      <c r="I57" s="49" t="s">
        <v>7</v>
      </c>
      <c r="J57" s="49" t="s">
        <v>52</v>
      </c>
      <c r="K57" s="49" t="s">
        <v>8</v>
      </c>
      <c r="L57" s="49" t="s">
        <v>9</v>
      </c>
      <c r="M57" s="50" t="s">
        <v>10</v>
      </c>
    </row>
    <row r="58" spans="2:13" x14ac:dyDescent="0.25">
      <c r="B58" s="44" t="s">
        <v>243</v>
      </c>
      <c r="C58" s="181">
        <v>0.39</v>
      </c>
      <c r="D58" s="62">
        <v>0</v>
      </c>
      <c r="E58" s="62">
        <v>0</v>
      </c>
      <c r="F58" s="62">
        <v>0</v>
      </c>
      <c r="G58" s="181">
        <v>0.09</v>
      </c>
      <c r="H58" s="181">
        <v>0</v>
      </c>
      <c r="I58" s="181">
        <v>0.16</v>
      </c>
      <c r="J58" s="181">
        <v>0.37</v>
      </c>
      <c r="K58" s="62">
        <v>0</v>
      </c>
      <c r="L58" s="62">
        <v>0</v>
      </c>
      <c r="M58" s="181">
        <v>0.3</v>
      </c>
    </row>
    <row r="59" spans="2:13" x14ac:dyDescent="0.25">
      <c r="B59" s="44" t="s">
        <v>244</v>
      </c>
      <c r="C59" s="181">
        <v>0.1</v>
      </c>
      <c r="D59" s="62">
        <v>0</v>
      </c>
      <c r="E59" s="62">
        <v>0</v>
      </c>
      <c r="F59" s="62">
        <v>0</v>
      </c>
      <c r="G59" s="181">
        <v>0.1</v>
      </c>
      <c r="H59" s="62">
        <v>0</v>
      </c>
      <c r="I59" s="181">
        <v>0.09</v>
      </c>
      <c r="J59" s="181">
        <v>0.21</v>
      </c>
      <c r="K59" s="62">
        <v>0</v>
      </c>
      <c r="L59" s="62">
        <v>0</v>
      </c>
      <c r="M59" s="181">
        <v>0.15</v>
      </c>
    </row>
    <row r="60" spans="2:13" x14ac:dyDescent="0.25">
      <c r="B60" s="44" t="s">
        <v>245</v>
      </c>
      <c r="C60" s="181">
        <v>0.51</v>
      </c>
      <c r="D60" s="62">
        <v>0</v>
      </c>
      <c r="E60" s="62">
        <v>0</v>
      </c>
      <c r="F60" s="62">
        <v>0</v>
      </c>
      <c r="G60" s="181">
        <v>0</v>
      </c>
      <c r="H60" s="62">
        <v>0</v>
      </c>
      <c r="I60" s="181">
        <v>0.53</v>
      </c>
      <c r="J60" s="181">
        <v>0.51</v>
      </c>
      <c r="K60" s="62">
        <v>0</v>
      </c>
      <c r="L60" s="62">
        <v>0</v>
      </c>
      <c r="M60" s="181">
        <v>0.25</v>
      </c>
    </row>
    <row r="61" spans="2:13" x14ac:dyDescent="0.25">
      <c r="B61" s="3" t="s">
        <v>167</v>
      </c>
      <c r="C61" s="181">
        <v>0.8</v>
      </c>
      <c r="D61" s="62">
        <v>0</v>
      </c>
      <c r="E61" s="62">
        <v>0</v>
      </c>
      <c r="F61" s="62">
        <v>0</v>
      </c>
      <c r="G61" s="181">
        <v>0.11</v>
      </c>
      <c r="H61" s="62">
        <v>0</v>
      </c>
      <c r="I61" s="181">
        <v>0.41</v>
      </c>
      <c r="J61" s="181">
        <v>1.97</v>
      </c>
      <c r="K61" s="62">
        <v>0</v>
      </c>
      <c r="L61" s="62">
        <v>0</v>
      </c>
      <c r="M61" s="181">
        <v>0.87</v>
      </c>
    </row>
    <row r="62" spans="2:13" x14ac:dyDescent="0.25">
      <c r="B62" s="3" t="s">
        <v>168</v>
      </c>
      <c r="C62" s="181">
        <v>5.34</v>
      </c>
      <c r="D62" s="62">
        <v>0</v>
      </c>
      <c r="E62" s="62">
        <v>0</v>
      </c>
      <c r="F62" s="62">
        <v>0</v>
      </c>
      <c r="G62" s="181">
        <v>0.31</v>
      </c>
      <c r="H62" s="62">
        <v>0</v>
      </c>
      <c r="I62" s="181">
        <v>0</v>
      </c>
      <c r="J62" s="181">
        <v>1.58</v>
      </c>
      <c r="K62" s="62">
        <v>0</v>
      </c>
      <c r="L62" s="62">
        <v>0</v>
      </c>
      <c r="M62" s="181">
        <v>1.37</v>
      </c>
    </row>
    <row r="63" spans="2:13" x14ac:dyDescent="0.25">
      <c r="B63" s="28" t="s">
        <v>169</v>
      </c>
      <c r="C63" s="197">
        <v>1.57</v>
      </c>
      <c r="D63" s="198">
        <v>0</v>
      </c>
      <c r="E63" s="198">
        <v>0</v>
      </c>
      <c r="F63" s="198">
        <v>0</v>
      </c>
      <c r="G63" s="197">
        <v>1.81</v>
      </c>
      <c r="H63" s="198">
        <v>0</v>
      </c>
      <c r="I63" s="197">
        <v>0.49</v>
      </c>
      <c r="J63" s="197">
        <v>4.6900000000000004</v>
      </c>
      <c r="K63" s="198">
        <v>0</v>
      </c>
      <c r="L63" s="198">
        <v>0</v>
      </c>
      <c r="M63" s="197">
        <v>2.02</v>
      </c>
    </row>
    <row r="64" spans="2:13" x14ac:dyDescent="0.25">
      <c r="B64" s="47" t="s">
        <v>332</v>
      </c>
    </row>
    <row r="68" spans="2:13" ht="15.75" x14ac:dyDescent="0.25">
      <c r="B68" s="42" t="s">
        <v>367</v>
      </c>
      <c r="C68" s="43"/>
      <c r="D68" s="43"/>
      <c r="E68" s="43"/>
      <c r="F68" s="43"/>
      <c r="G68" s="43"/>
      <c r="H68" s="43"/>
      <c r="I68" s="43"/>
      <c r="J68" s="43"/>
      <c r="K68" s="43"/>
      <c r="L68" s="43"/>
      <c r="M68" s="43"/>
    </row>
    <row r="69" spans="2:13" x14ac:dyDescent="0.25">
      <c r="B69" s="162" t="s">
        <v>333</v>
      </c>
      <c r="C69" s="68"/>
      <c r="D69" s="68"/>
      <c r="E69" s="68"/>
      <c r="F69" s="68"/>
      <c r="G69" s="68"/>
      <c r="H69" s="68"/>
      <c r="I69" s="68"/>
      <c r="J69" s="68"/>
      <c r="K69" s="68"/>
      <c r="L69" s="68"/>
      <c r="M69" s="68"/>
    </row>
    <row r="70" spans="2:13" x14ac:dyDescent="0.25">
      <c r="B70" s="48"/>
      <c r="C70" s="48"/>
      <c r="D70" s="48"/>
      <c r="E70" s="48"/>
      <c r="F70" s="48"/>
      <c r="G70" s="48"/>
      <c r="H70" s="48"/>
      <c r="I70" s="48"/>
      <c r="J70" s="48"/>
      <c r="K70" s="48"/>
      <c r="L70" s="48"/>
      <c r="M70" s="48"/>
    </row>
    <row r="71" spans="2:13" ht="45" x14ac:dyDescent="0.25">
      <c r="B71" s="48"/>
      <c r="C71" s="49" t="s">
        <v>1</v>
      </c>
      <c r="D71" s="49" t="s">
        <v>2</v>
      </c>
      <c r="E71" s="49" t="s">
        <v>3</v>
      </c>
      <c r="F71" s="49" t="s">
        <v>4</v>
      </c>
      <c r="G71" s="49" t="s">
        <v>5</v>
      </c>
      <c r="H71" s="49" t="s">
        <v>6</v>
      </c>
      <c r="I71" s="49" t="s">
        <v>7</v>
      </c>
      <c r="J71" s="49" t="s">
        <v>52</v>
      </c>
      <c r="K71" s="49" t="s">
        <v>8</v>
      </c>
      <c r="L71" s="49" t="s">
        <v>9</v>
      </c>
      <c r="M71" s="50" t="s">
        <v>10</v>
      </c>
    </row>
    <row r="72" spans="2:13" x14ac:dyDescent="0.25">
      <c r="B72" s="23" t="s">
        <v>281</v>
      </c>
      <c r="C72" s="196">
        <v>1.6</v>
      </c>
      <c r="D72" s="196">
        <v>0</v>
      </c>
      <c r="E72" s="196">
        <v>0</v>
      </c>
      <c r="F72" s="196">
        <v>0</v>
      </c>
      <c r="G72" s="196">
        <v>0.9</v>
      </c>
      <c r="H72" s="196">
        <v>0</v>
      </c>
      <c r="I72" s="196">
        <v>0.2</v>
      </c>
      <c r="J72" s="196">
        <v>8.9</v>
      </c>
      <c r="K72" s="196">
        <v>0</v>
      </c>
      <c r="L72" s="196">
        <v>0</v>
      </c>
      <c r="M72" s="166">
        <f>SUM(C72:L72)</f>
        <v>11.600000000000001</v>
      </c>
    </row>
    <row r="73" spans="2:13" x14ac:dyDescent="0.25">
      <c r="B73" s="189" t="s">
        <v>369</v>
      </c>
      <c r="C73" s="173"/>
      <c r="D73" s="173"/>
      <c r="E73" s="173"/>
      <c r="F73" s="173"/>
    </row>
    <row r="77" spans="2:13" ht="15.75" x14ac:dyDescent="0.25">
      <c r="B77" s="42" t="s">
        <v>368</v>
      </c>
      <c r="C77" s="43"/>
      <c r="D77" s="43"/>
      <c r="E77" s="43"/>
      <c r="F77" s="43"/>
      <c r="G77" s="43"/>
      <c r="H77" s="43"/>
      <c r="I77" s="43"/>
      <c r="J77" s="43"/>
      <c r="K77" s="43"/>
      <c r="L77" s="43"/>
      <c r="M77" s="43"/>
    </row>
    <row r="78" spans="2:13" x14ac:dyDescent="0.25">
      <c r="B78" s="162" t="s">
        <v>171</v>
      </c>
      <c r="C78" s="68"/>
      <c r="D78" s="68"/>
      <c r="E78" s="68"/>
      <c r="F78" s="68"/>
      <c r="G78" s="68"/>
      <c r="H78" s="68"/>
      <c r="I78" s="68"/>
      <c r="J78" s="68"/>
      <c r="K78" s="68"/>
      <c r="L78" s="68"/>
      <c r="M78" s="68"/>
    </row>
    <row r="79" spans="2:13" x14ac:dyDescent="0.25">
      <c r="B79" s="48"/>
      <c r="C79" s="48"/>
      <c r="D79" s="48"/>
      <c r="E79" s="48"/>
      <c r="F79" s="48"/>
      <c r="G79" s="48"/>
      <c r="H79" s="48"/>
      <c r="I79" s="48"/>
      <c r="J79" s="48"/>
      <c r="K79" s="48"/>
      <c r="L79" s="48"/>
      <c r="M79" s="48"/>
    </row>
    <row r="80" spans="2:13" ht="45" x14ac:dyDescent="0.25">
      <c r="B80" s="48"/>
      <c r="C80" s="49" t="s">
        <v>1</v>
      </c>
      <c r="D80" s="49" t="s">
        <v>2</v>
      </c>
      <c r="E80" s="49" t="s">
        <v>3</v>
      </c>
      <c r="F80" s="49" t="s">
        <v>4</v>
      </c>
      <c r="G80" s="49" t="s">
        <v>5</v>
      </c>
      <c r="H80" s="49" t="s">
        <v>6</v>
      </c>
      <c r="I80" s="49" t="s">
        <v>7</v>
      </c>
      <c r="J80" s="49" t="s">
        <v>52</v>
      </c>
      <c r="K80" s="49" t="s">
        <v>8</v>
      </c>
      <c r="L80" s="49" t="s">
        <v>9</v>
      </c>
      <c r="M80" s="50" t="s">
        <v>10</v>
      </c>
    </row>
    <row r="81" spans="2:14" x14ac:dyDescent="0.25">
      <c r="B81" s="23" t="s">
        <v>297</v>
      </c>
      <c r="C81" s="196">
        <v>1.8904569503252656E-4</v>
      </c>
      <c r="D81" s="196">
        <v>0</v>
      </c>
      <c r="E81" s="196">
        <v>0</v>
      </c>
      <c r="F81" s="196">
        <v>0</v>
      </c>
      <c r="G81" s="196">
        <v>2.9505311174190839E-5</v>
      </c>
      <c r="H81" s="196">
        <v>0</v>
      </c>
      <c r="I81" s="196">
        <v>7.5389756581750942E-6</v>
      </c>
      <c r="J81" s="196">
        <v>9.9535668463076384E-5</v>
      </c>
      <c r="K81" s="196">
        <v>0</v>
      </c>
      <c r="L81" s="196">
        <v>0</v>
      </c>
      <c r="M81" s="196">
        <v>0</v>
      </c>
    </row>
    <row r="82" spans="2:14" x14ac:dyDescent="0.25">
      <c r="B82" s="47" t="s">
        <v>371</v>
      </c>
    </row>
    <row r="83" spans="2:14" x14ac:dyDescent="0.25">
      <c r="B83" s="173"/>
    </row>
    <row r="87" spans="2:14" x14ac:dyDescent="0.25">
      <c r="N87" s="116" t="s">
        <v>246</v>
      </c>
    </row>
  </sheetData>
  <hyperlinks>
    <hyperlink ref="N87" location="Contents!A1" display="To Frontpage"/>
  </hyperlinks>
  <pageMargins left="0.70866141732283472" right="0.70866141732283472" top="0.74803149606299213" bottom="0.74803149606299213" header="0.31496062992125984" footer="0.31496062992125984"/>
  <pageSetup paperSize="9" scale="37" fitToHeight="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E54"/>
  <sheetViews>
    <sheetView zoomScale="80" zoomScaleNormal="80" workbookViewId="0"/>
  </sheetViews>
  <sheetFormatPr defaultColWidth="9.140625" defaultRowHeight="15" x14ac:dyDescent="0.25"/>
  <cols>
    <col min="1" max="1" width="4.7109375" style="43" customWidth="1"/>
    <col min="2" max="2" width="71.140625" style="43" customWidth="1"/>
    <col min="3" max="3" width="1.7109375" style="43" customWidth="1"/>
    <col min="4" max="4" width="97.42578125" style="43" customWidth="1"/>
    <col min="5" max="5" width="49.5703125" style="43" customWidth="1"/>
    <col min="6" max="16384" width="9.140625" style="43"/>
  </cols>
  <sheetData>
    <row r="5" spans="2:5" ht="15.75" x14ac:dyDescent="0.25">
      <c r="B5" s="85" t="s">
        <v>139</v>
      </c>
      <c r="C5" s="85"/>
      <c r="D5" s="57"/>
      <c r="E5" s="57"/>
    </row>
    <row r="6" spans="2:5" ht="25.5" customHeight="1" x14ac:dyDescent="0.25">
      <c r="B6" s="86" t="s">
        <v>140</v>
      </c>
      <c r="C6" s="86"/>
      <c r="D6" s="87" t="s">
        <v>141</v>
      </c>
      <c r="E6" s="88" t="s">
        <v>142</v>
      </c>
    </row>
    <row r="7" spans="2:5" x14ac:dyDescent="0.25">
      <c r="B7" s="89"/>
      <c r="C7" s="89"/>
      <c r="D7" s="90"/>
      <c r="E7" s="91"/>
    </row>
    <row r="8" spans="2:5" x14ac:dyDescent="0.25">
      <c r="B8" s="69" t="s">
        <v>143</v>
      </c>
      <c r="C8" s="69"/>
      <c r="D8" s="92"/>
      <c r="E8" s="92"/>
    </row>
    <row r="9" spans="2:5" ht="30" x14ac:dyDescent="0.25">
      <c r="B9" s="10" t="s">
        <v>144</v>
      </c>
      <c r="C9" s="139"/>
      <c r="D9" s="10" t="s">
        <v>145</v>
      </c>
      <c r="E9" s="453"/>
    </row>
    <row r="10" spans="2:5" ht="6" customHeight="1" x14ac:dyDescent="0.25">
      <c r="B10" s="24"/>
      <c r="C10" s="24"/>
      <c r="D10" s="10"/>
      <c r="E10" s="453"/>
    </row>
    <row r="11" spans="2:5" ht="59.25" customHeight="1" x14ac:dyDescent="0.25">
      <c r="B11" s="24"/>
      <c r="C11" s="24"/>
      <c r="D11" s="10" t="s">
        <v>146</v>
      </c>
      <c r="E11" s="453"/>
    </row>
    <row r="12" spans="2:5" ht="30" x14ac:dyDescent="0.25">
      <c r="B12" s="163" t="s">
        <v>147</v>
      </c>
      <c r="C12" s="138"/>
      <c r="D12" s="164" t="s">
        <v>148</v>
      </c>
      <c r="E12" s="453"/>
    </row>
    <row r="13" spans="2:5" ht="15" customHeight="1" x14ac:dyDescent="0.25">
      <c r="B13" s="462" t="s">
        <v>149</v>
      </c>
      <c r="C13" s="138"/>
      <c r="D13" s="93" t="s">
        <v>264</v>
      </c>
      <c r="E13" s="453"/>
    </row>
    <row r="14" spans="2:5" x14ac:dyDescent="0.25">
      <c r="B14" s="462"/>
      <c r="C14" s="138"/>
      <c r="D14" s="93" t="s">
        <v>265</v>
      </c>
      <c r="E14" s="453"/>
    </row>
    <row r="15" spans="2:5" x14ac:dyDescent="0.25">
      <c r="B15" s="94"/>
      <c r="C15" s="94"/>
      <c r="D15" s="93" t="s">
        <v>266</v>
      </c>
      <c r="E15" s="453"/>
    </row>
    <row r="16" spans="2:5" x14ac:dyDescent="0.25">
      <c r="B16" s="94"/>
      <c r="C16" s="94"/>
      <c r="D16" s="93" t="s">
        <v>267</v>
      </c>
      <c r="E16" s="453"/>
    </row>
    <row r="17" spans="2:5" x14ac:dyDescent="0.25">
      <c r="B17" s="94"/>
      <c r="C17" s="94"/>
      <c r="D17" s="93" t="s">
        <v>268</v>
      </c>
      <c r="E17" s="453"/>
    </row>
    <row r="18" spans="2:5" x14ac:dyDescent="0.25">
      <c r="B18" s="94"/>
      <c r="C18" s="94"/>
      <c r="D18" s="93" t="s">
        <v>269</v>
      </c>
      <c r="E18" s="453"/>
    </row>
    <row r="19" spans="2:5" x14ac:dyDescent="0.25">
      <c r="B19" s="94"/>
      <c r="C19" s="94"/>
      <c r="D19" s="93" t="s">
        <v>270</v>
      </c>
      <c r="E19" s="453"/>
    </row>
    <row r="20" spans="2:5" x14ac:dyDescent="0.25">
      <c r="B20" s="94"/>
      <c r="C20" s="94"/>
      <c r="D20" s="93" t="s">
        <v>271</v>
      </c>
      <c r="E20" s="453"/>
    </row>
    <row r="21" spans="2:5" x14ac:dyDescent="0.25">
      <c r="B21" s="94"/>
      <c r="C21" s="94"/>
      <c r="D21" s="93" t="s">
        <v>272</v>
      </c>
      <c r="E21" s="453"/>
    </row>
    <row r="22" spans="2:5" x14ac:dyDescent="0.25">
      <c r="B22" s="94"/>
      <c r="C22" s="94"/>
      <c r="D22" s="93"/>
      <c r="E22" s="10"/>
    </row>
    <row r="23" spans="2:5" x14ac:dyDescent="0.25">
      <c r="B23" s="69" t="s">
        <v>150</v>
      </c>
      <c r="C23" s="69"/>
      <c r="D23" s="51"/>
      <c r="E23" s="51"/>
    </row>
    <row r="24" spans="2:5" ht="30" x14ac:dyDescent="0.25">
      <c r="B24" s="461" t="s">
        <v>151</v>
      </c>
      <c r="C24" s="163"/>
      <c r="D24" s="10" t="s">
        <v>152</v>
      </c>
      <c r="E24" s="453"/>
    </row>
    <row r="25" spans="2:5" x14ac:dyDescent="0.25">
      <c r="B25" s="452"/>
      <c r="C25" s="163"/>
      <c r="D25" s="10"/>
      <c r="E25" s="453"/>
    </row>
    <row r="26" spans="2:5" ht="30" x14ac:dyDescent="0.25">
      <c r="B26" s="452"/>
      <c r="C26" s="163"/>
      <c r="D26" s="10" t="s">
        <v>153</v>
      </c>
      <c r="E26" s="453"/>
    </row>
    <row r="27" spans="2:5" x14ac:dyDescent="0.25">
      <c r="B27" s="452"/>
      <c r="C27" s="163"/>
      <c r="D27" s="11"/>
      <c r="E27" s="453"/>
    </row>
    <row r="28" spans="2:5" x14ac:dyDescent="0.25">
      <c r="B28" s="452" t="s">
        <v>154</v>
      </c>
      <c r="C28" s="163"/>
      <c r="D28" s="10" t="s">
        <v>263</v>
      </c>
      <c r="E28" s="453"/>
    </row>
    <row r="29" spans="2:5" x14ac:dyDescent="0.25">
      <c r="B29" s="452"/>
      <c r="C29" s="163"/>
      <c r="D29" s="10"/>
      <c r="E29" s="453"/>
    </row>
    <row r="30" spans="2:5" x14ac:dyDescent="0.25">
      <c r="B30" s="452" t="s">
        <v>155</v>
      </c>
      <c r="C30" s="163"/>
      <c r="D30" s="10" t="s">
        <v>302</v>
      </c>
      <c r="E30" s="453"/>
    </row>
    <row r="31" spans="2:5" x14ac:dyDescent="0.25">
      <c r="B31" s="452"/>
      <c r="C31" s="163"/>
      <c r="D31" s="10"/>
      <c r="E31" s="453"/>
    </row>
    <row r="32" spans="2:5" ht="30" x14ac:dyDescent="0.25">
      <c r="B32" s="452" t="s">
        <v>156</v>
      </c>
      <c r="C32" s="163"/>
      <c r="D32" s="10" t="s">
        <v>303</v>
      </c>
      <c r="E32" s="453"/>
    </row>
    <row r="33" spans="2:5" x14ac:dyDescent="0.25">
      <c r="B33" s="452"/>
      <c r="C33" s="163"/>
      <c r="D33" s="10"/>
      <c r="E33" s="453"/>
    </row>
    <row r="34" spans="2:5" ht="45" x14ac:dyDescent="0.25">
      <c r="B34" s="15" t="s">
        <v>157</v>
      </c>
      <c r="C34" s="138"/>
      <c r="D34" s="164" t="s">
        <v>304</v>
      </c>
      <c r="E34" s="10"/>
    </row>
    <row r="35" spans="2:5" x14ac:dyDescent="0.25">
      <c r="B35" s="6"/>
      <c r="C35" s="6"/>
      <c r="D35" s="6"/>
      <c r="E35" s="6"/>
    </row>
    <row r="37" spans="2:5" ht="15.75" x14ac:dyDescent="0.25">
      <c r="B37" s="85" t="s">
        <v>207</v>
      </c>
      <c r="C37" s="85"/>
      <c r="D37" s="57"/>
      <c r="E37" s="57"/>
    </row>
    <row r="38" spans="2:5" x14ac:dyDescent="0.25">
      <c r="B38" s="455" t="s">
        <v>208</v>
      </c>
      <c r="C38" s="140"/>
      <c r="D38" s="456" t="s">
        <v>209</v>
      </c>
      <c r="E38" s="456"/>
    </row>
    <row r="39" spans="2:5" x14ac:dyDescent="0.25">
      <c r="B39" s="455"/>
      <c r="C39" s="140"/>
      <c r="D39" s="457" t="s">
        <v>210</v>
      </c>
      <c r="E39" s="457"/>
    </row>
    <row r="40" spans="2:5" x14ac:dyDescent="0.25">
      <c r="B40" s="118"/>
      <c r="C40" s="140"/>
      <c r="D40" s="119"/>
      <c r="E40" s="119"/>
    </row>
    <row r="41" spans="2:5" x14ac:dyDescent="0.25">
      <c r="B41" s="95" t="s">
        <v>211</v>
      </c>
      <c r="C41" s="95"/>
      <c r="D41" s="458"/>
      <c r="E41" s="458"/>
    </row>
    <row r="42" spans="2:5" ht="64.5" customHeight="1" x14ac:dyDescent="0.25">
      <c r="B42" s="98" t="s">
        <v>212</v>
      </c>
      <c r="C42" s="139"/>
      <c r="D42" s="459" t="s">
        <v>377</v>
      </c>
      <c r="E42" s="459"/>
    </row>
    <row r="43" spans="2:5" ht="85.5" customHeight="1" x14ac:dyDescent="0.25">
      <c r="B43" s="99" t="s">
        <v>213</v>
      </c>
      <c r="C43" s="138"/>
      <c r="D43" s="451" t="s">
        <v>378</v>
      </c>
      <c r="E43" s="451"/>
    </row>
    <row r="44" spans="2:5" x14ac:dyDescent="0.25">
      <c r="B44" s="99"/>
      <c r="C44" s="138"/>
      <c r="D44" s="460" t="s">
        <v>352</v>
      </c>
      <c r="E44" s="460"/>
    </row>
    <row r="45" spans="2:5" ht="15" customHeight="1" x14ac:dyDescent="0.25">
      <c r="B45" s="95" t="s">
        <v>158</v>
      </c>
      <c r="C45" s="95"/>
      <c r="D45" s="454" t="s">
        <v>159</v>
      </c>
      <c r="E45" s="454"/>
    </row>
    <row r="46" spans="2:5" ht="36" customHeight="1" x14ac:dyDescent="0.25">
      <c r="B46" s="163" t="s">
        <v>160</v>
      </c>
      <c r="C46" s="138"/>
      <c r="D46" s="451" t="s">
        <v>298</v>
      </c>
      <c r="E46" s="451"/>
    </row>
    <row r="47" spans="2:5" ht="179.25" customHeight="1" x14ac:dyDescent="0.25">
      <c r="C47" s="138"/>
      <c r="D47" s="451" t="s">
        <v>300</v>
      </c>
      <c r="E47" s="451"/>
    </row>
    <row r="48" spans="2:5" ht="15.75" x14ac:dyDescent="0.25">
      <c r="B48" s="96"/>
      <c r="C48" s="96"/>
      <c r="D48" s="190" t="s">
        <v>299</v>
      </c>
      <c r="E48" s="97"/>
    </row>
    <row r="49" spans="2:5" x14ac:dyDescent="0.25">
      <c r="D49" s="43" t="s">
        <v>301</v>
      </c>
    </row>
    <row r="50" spans="2:5" ht="13.5" customHeight="1" x14ac:dyDescent="0.25"/>
    <row r="51" spans="2:5" ht="69" customHeight="1" x14ac:dyDescent="0.25">
      <c r="B51" s="163" t="s">
        <v>161</v>
      </c>
      <c r="D51" s="449" t="s">
        <v>305</v>
      </c>
      <c r="E51" s="449"/>
    </row>
    <row r="52" spans="2:5" ht="33.75" customHeight="1" x14ac:dyDescent="0.25">
      <c r="D52" s="450" t="s">
        <v>306</v>
      </c>
      <c r="E52" s="450"/>
    </row>
    <row r="54" spans="2:5" x14ac:dyDescent="0.25">
      <c r="E54" s="116" t="s">
        <v>246</v>
      </c>
    </row>
  </sheetData>
  <mergeCells count="23">
    <mergeCell ref="E9:E11"/>
    <mergeCell ref="E12:E21"/>
    <mergeCell ref="B24:B27"/>
    <mergeCell ref="E24:E27"/>
    <mergeCell ref="B28:B29"/>
    <mergeCell ref="E28:E29"/>
    <mergeCell ref="B13:B14"/>
    <mergeCell ref="D51:E51"/>
    <mergeCell ref="D52:E52"/>
    <mergeCell ref="D46:E46"/>
    <mergeCell ref="D47:E47"/>
    <mergeCell ref="B30:B31"/>
    <mergeCell ref="E30:E31"/>
    <mergeCell ref="B32:B33"/>
    <mergeCell ref="E32:E33"/>
    <mergeCell ref="D45:E45"/>
    <mergeCell ref="B38:B39"/>
    <mergeCell ref="D38:E38"/>
    <mergeCell ref="D39:E39"/>
    <mergeCell ref="D41:E41"/>
    <mergeCell ref="D42:E42"/>
    <mergeCell ref="D43:E43"/>
    <mergeCell ref="D44:E44"/>
  </mergeCells>
  <hyperlinks>
    <hyperlink ref="D45:E45" r:id="rId1" display="Legal framework for valuation and LTV-calculation follow the rules of the Danish FSA - Bekendtgørelse nr. 687 af 20. juni 2007"/>
    <hyperlink ref="E54" location="Contents!A1" display="To Frontpage"/>
  </hyperlinks>
  <pageMargins left="0.7" right="0.7" top="0.75" bottom="0.75" header="0.3" footer="0.3"/>
  <pageSetup paperSize="9" scale="56" fitToHeight="0" orientation="landscape"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zoomScale="80" zoomScaleNormal="80" workbookViewId="0"/>
  </sheetViews>
  <sheetFormatPr defaultColWidth="9.140625" defaultRowHeight="15" x14ac:dyDescent="0.25"/>
  <cols>
    <col min="1" max="1" width="4.7109375" style="44" customWidth="1"/>
    <col min="2" max="2" width="71.140625" style="44" customWidth="1"/>
    <col min="3" max="3" width="68.140625" style="44" customWidth="1"/>
    <col min="4" max="4" width="80.28515625" style="44" customWidth="1"/>
    <col min="5" max="16384" width="9.140625" style="44"/>
  </cols>
  <sheetData>
    <row r="1" spans="2:4" s="120" customFormat="1" x14ac:dyDescent="0.25"/>
    <row r="2" spans="2:4" s="120" customFormat="1" x14ac:dyDescent="0.25"/>
    <row r="3" spans="2:4" s="120" customFormat="1" x14ac:dyDescent="0.25"/>
    <row r="4" spans="2:4" s="120" customFormat="1" x14ac:dyDescent="0.25"/>
    <row r="5" spans="2:4" s="120" customFormat="1" ht="15.75" x14ac:dyDescent="0.25">
      <c r="B5" s="121" t="s">
        <v>192</v>
      </c>
    </row>
    <row r="6" spans="2:4" s="120" customFormat="1" x14ac:dyDescent="0.25">
      <c r="B6" s="191" t="s">
        <v>193</v>
      </c>
      <c r="C6" s="466" t="s">
        <v>141</v>
      </c>
      <c r="D6" s="466"/>
    </row>
    <row r="7" spans="2:4" s="120" customFormat="1" x14ac:dyDescent="0.25">
      <c r="B7" s="191" t="s">
        <v>194</v>
      </c>
      <c r="C7" s="466"/>
      <c r="D7" s="466"/>
    </row>
    <row r="8" spans="2:4" s="120" customFormat="1" x14ac:dyDescent="0.25">
      <c r="B8" s="127" t="s">
        <v>54</v>
      </c>
      <c r="C8" s="464" t="s">
        <v>220</v>
      </c>
      <c r="D8" s="464"/>
    </row>
    <row r="9" spans="2:4" s="120" customFormat="1" x14ac:dyDescent="0.25">
      <c r="B9" s="127" t="s">
        <v>122</v>
      </c>
      <c r="C9" s="463" t="s">
        <v>307</v>
      </c>
      <c r="D9" s="463"/>
    </row>
    <row r="10" spans="2:4" s="120" customFormat="1" x14ac:dyDescent="0.25">
      <c r="B10" s="127" t="s">
        <v>56</v>
      </c>
      <c r="C10" s="464" t="s">
        <v>221</v>
      </c>
      <c r="D10" s="464"/>
    </row>
    <row r="11" spans="2:4" s="120" customFormat="1" x14ac:dyDescent="0.25">
      <c r="B11" s="127" t="s">
        <v>57</v>
      </c>
      <c r="C11" s="464" t="s">
        <v>222</v>
      </c>
      <c r="D11" s="464"/>
    </row>
    <row r="12" spans="2:4" s="120" customFormat="1" x14ac:dyDescent="0.25">
      <c r="B12" s="127" t="s">
        <v>123</v>
      </c>
      <c r="C12" s="464" t="s">
        <v>223</v>
      </c>
      <c r="D12" s="464"/>
    </row>
    <row r="13" spans="2:4" s="120" customFormat="1" x14ac:dyDescent="0.25">
      <c r="B13" s="127" t="s">
        <v>58</v>
      </c>
      <c r="C13" s="464" t="s">
        <v>224</v>
      </c>
      <c r="D13" s="464"/>
    </row>
    <row r="14" spans="2:4" s="120" customFormat="1" x14ac:dyDescent="0.25">
      <c r="B14" s="127" t="s">
        <v>195</v>
      </c>
      <c r="C14" s="464" t="s">
        <v>308</v>
      </c>
      <c r="D14" s="464"/>
    </row>
    <row r="15" spans="2:4" s="120" customFormat="1" x14ac:dyDescent="0.25">
      <c r="B15" s="127" t="s">
        <v>124</v>
      </c>
      <c r="C15" s="464" t="s">
        <v>225</v>
      </c>
      <c r="D15" s="464"/>
    </row>
    <row r="16" spans="2:4" s="120" customFormat="1" x14ac:dyDescent="0.25">
      <c r="B16" s="126" t="s">
        <v>125</v>
      </c>
      <c r="C16" s="464" t="s">
        <v>226</v>
      </c>
      <c r="D16" s="464"/>
    </row>
    <row r="17" spans="2:4" s="120" customFormat="1" ht="30" customHeight="1" x14ac:dyDescent="0.25">
      <c r="B17" s="192" t="s">
        <v>126</v>
      </c>
      <c r="C17" s="465" t="s">
        <v>227</v>
      </c>
      <c r="D17" s="465"/>
    </row>
    <row r="18" spans="2:4" s="120" customFormat="1" x14ac:dyDescent="0.25">
      <c r="B18" s="125" t="s">
        <v>127</v>
      </c>
      <c r="C18" s="463" t="s">
        <v>309</v>
      </c>
      <c r="D18" s="463"/>
    </row>
    <row r="19" spans="2:4" s="120" customFormat="1" x14ac:dyDescent="0.25">
      <c r="B19" s="127" t="s">
        <v>61</v>
      </c>
      <c r="C19" s="464" t="s">
        <v>228</v>
      </c>
      <c r="D19" s="464"/>
    </row>
    <row r="20" spans="2:4" s="120" customFormat="1" x14ac:dyDescent="0.25">
      <c r="B20" s="127" t="s">
        <v>129</v>
      </c>
      <c r="C20" s="464" t="s">
        <v>229</v>
      </c>
      <c r="D20" s="464"/>
    </row>
    <row r="21" spans="2:4" s="120" customFormat="1" ht="30" x14ac:dyDescent="0.25">
      <c r="B21" s="127" t="s">
        <v>130</v>
      </c>
      <c r="C21" s="464" t="s">
        <v>310</v>
      </c>
      <c r="D21" s="464"/>
    </row>
    <row r="22" spans="2:4" s="120" customFormat="1" x14ac:dyDescent="0.25">
      <c r="B22" s="122"/>
      <c r="C22" s="123"/>
      <c r="D22" s="124"/>
    </row>
    <row r="23" spans="2:4" s="120" customFormat="1" x14ac:dyDescent="0.25">
      <c r="B23" s="191" t="s">
        <v>193</v>
      </c>
      <c r="C23" s="467" t="s">
        <v>141</v>
      </c>
      <c r="D23" s="467"/>
    </row>
    <row r="24" spans="2:4" s="120" customFormat="1" x14ac:dyDescent="0.25">
      <c r="B24" s="191" t="s">
        <v>196</v>
      </c>
      <c r="C24" s="467"/>
      <c r="D24" s="467"/>
    </row>
    <row r="25" spans="2:4" s="120" customFormat="1" x14ac:dyDescent="0.25">
      <c r="B25" s="128" t="s">
        <v>131</v>
      </c>
      <c r="C25" s="465" t="s">
        <v>230</v>
      </c>
      <c r="D25" s="465"/>
    </row>
    <row r="26" spans="2:4" s="120" customFormat="1" ht="36" customHeight="1" x14ac:dyDescent="0.25">
      <c r="B26" s="127" t="s">
        <v>132</v>
      </c>
      <c r="C26" s="468" t="s">
        <v>250</v>
      </c>
      <c r="D26" s="468"/>
    </row>
    <row r="27" spans="2:4" s="120" customFormat="1" x14ac:dyDescent="0.25">
      <c r="B27" s="128" t="s">
        <v>65</v>
      </c>
      <c r="C27" s="465" t="s">
        <v>311</v>
      </c>
      <c r="D27" s="465"/>
    </row>
    <row r="28" spans="2:4" s="120" customFormat="1" x14ac:dyDescent="0.25">
      <c r="B28" s="128" t="s">
        <v>197</v>
      </c>
      <c r="C28" s="465" t="s">
        <v>236</v>
      </c>
      <c r="D28" s="465"/>
    </row>
    <row r="29" spans="2:4" s="120" customFormat="1" x14ac:dyDescent="0.25">
      <c r="B29" s="128" t="s">
        <v>198</v>
      </c>
      <c r="C29" s="463" t="s">
        <v>312</v>
      </c>
      <c r="D29" s="463"/>
    </row>
    <row r="30" spans="2:4" s="120" customFormat="1" x14ac:dyDescent="0.25">
      <c r="B30" s="128" t="s">
        <v>68</v>
      </c>
      <c r="C30" s="468" t="s">
        <v>237</v>
      </c>
      <c r="D30" s="468"/>
    </row>
    <row r="31" spans="2:4" s="120" customFormat="1" x14ac:dyDescent="0.25">
      <c r="B31" s="128" t="s">
        <v>133</v>
      </c>
      <c r="C31" s="465" t="s">
        <v>231</v>
      </c>
      <c r="D31" s="465"/>
    </row>
    <row r="32" spans="2:4" s="120" customFormat="1" x14ac:dyDescent="0.25">
      <c r="B32" s="128" t="s">
        <v>69</v>
      </c>
      <c r="C32" s="465" t="s">
        <v>232</v>
      </c>
      <c r="D32" s="465"/>
    </row>
    <row r="33" spans="2:4" s="120" customFormat="1" x14ac:dyDescent="0.25">
      <c r="B33" s="125"/>
      <c r="C33" s="126"/>
      <c r="D33" s="127"/>
    </row>
    <row r="34" spans="2:4" s="120" customFormat="1" x14ac:dyDescent="0.25">
      <c r="B34" s="191" t="s">
        <v>193</v>
      </c>
      <c r="C34" s="466" t="s">
        <v>141</v>
      </c>
      <c r="D34" s="466"/>
    </row>
    <row r="35" spans="2:4" s="120" customFormat="1" x14ac:dyDescent="0.25">
      <c r="B35" s="191" t="s">
        <v>199</v>
      </c>
      <c r="C35" s="466"/>
      <c r="D35" s="466"/>
    </row>
    <row r="36" spans="2:4" s="120" customFormat="1" ht="52.5" customHeight="1" x14ac:dyDescent="0.25">
      <c r="B36" s="193" t="s">
        <v>93</v>
      </c>
      <c r="C36" s="465" t="s">
        <v>233</v>
      </c>
      <c r="D36" s="465"/>
    </row>
    <row r="37" spans="2:4" s="120" customFormat="1" ht="169.5" customHeight="1" x14ac:dyDescent="0.25">
      <c r="B37" s="193" t="s">
        <v>95</v>
      </c>
      <c r="C37" s="465" t="s">
        <v>234</v>
      </c>
      <c r="D37" s="465"/>
    </row>
    <row r="38" spans="2:4" s="120" customFormat="1" x14ac:dyDescent="0.25">
      <c r="B38" s="128"/>
      <c r="C38" s="127"/>
      <c r="D38" s="127"/>
    </row>
    <row r="39" spans="2:4" s="120" customFormat="1" x14ac:dyDescent="0.25">
      <c r="B39" s="191" t="s">
        <v>193</v>
      </c>
      <c r="C39" s="466" t="s">
        <v>141</v>
      </c>
      <c r="D39" s="466"/>
    </row>
    <row r="40" spans="2:4" s="120" customFormat="1" x14ac:dyDescent="0.25">
      <c r="B40" s="191" t="s">
        <v>200</v>
      </c>
      <c r="C40" s="466"/>
      <c r="D40" s="466"/>
    </row>
    <row r="41" spans="2:4" s="120" customFormat="1" ht="75" customHeight="1" x14ac:dyDescent="0.25">
      <c r="B41" s="122" t="s">
        <v>98</v>
      </c>
      <c r="C41" s="465" t="s">
        <v>313</v>
      </c>
      <c r="D41" s="465"/>
    </row>
    <row r="42" spans="2:4" s="120" customFormat="1" ht="32.25" customHeight="1" x14ac:dyDescent="0.25">
      <c r="B42" s="193" t="s">
        <v>99</v>
      </c>
      <c r="C42" s="465" t="s">
        <v>216</v>
      </c>
      <c r="D42" s="465"/>
    </row>
    <row r="43" spans="2:4" s="120" customFormat="1" x14ac:dyDescent="0.25">
      <c r="B43" s="193" t="s">
        <v>100</v>
      </c>
      <c r="C43" s="465" t="s">
        <v>215</v>
      </c>
      <c r="D43" s="465"/>
    </row>
    <row r="44" spans="2:4" s="120" customFormat="1" x14ac:dyDescent="0.25">
      <c r="B44" s="129"/>
      <c r="C44" s="130"/>
      <c r="D44" s="127"/>
    </row>
    <row r="45" spans="2:4" s="120" customFormat="1" x14ac:dyDescent="0.25">
      <c r="B45" s="191" t="s">
        <v>193</v>
      </c>
      <c r="C45" s="466" t="s">
        <v>141</v>
      </c>
      <c r="D45" s="466"/>
    </row>
    <row r="46" spans="2:4" s="120" customFormat="1" x14ac:dyDescent="0.25">
      <c r="B46" s="191" t="s">
        <v>201</v>
      </c>
      <c r="C46" s="466"/>
      <c r="D46" s="466"/>
    </row>
    <row r="47" spans="2:4" s="120" customFormat="1" x14ac:dyDescent="0.25">
      <c r="B47" s="126" t="s">
        <v>1</v>
      </c>
      <c r="C47" s="469" t="s">
        <v>316</v>
      </c>
      <c r="D47" s="469"/>
    </row>
    <row r="48" spans="2:4" s="120" customFormat="1" x14ac:dyDescent="0.25">
      <c r="B48" s="129" t="s">
        <v>2</v>
      </c>
      <c r="C48" s="469" t="s">
        <v>315</v>
      </c>
      <c r="D48" s="469"/>
    </row>
    <row r="49" spans="2:4" s="120" customFormat="1" ht="15.75" customHeight="1" x14ac:dyDescent="0.25">
      <c r="B49" s="129" t="s">
        <v>3</v>
      </c>
      <c r="C49" s="469" t="s">
        <v>317</v>
      </c>
      <c r="D49" s="469"/>
    </row>
    <row r="50" spans="2:4" s="120" customFormat="1" ht="14.25" customHeight="1" x14ac:dyDescent="0.25">
      <c r="B50" s="129" t="s">
        <v>4</v>
      </c>
      <c r="C50" s="469" t="s">
        <v>314</v>
      </c>
      <c r="D50" s="469"/>
    </row>
    <row r="51" spans="2:4" s="120" customFormat="1" x14ac:dyDescent="0.25">
      <c r="B51" s="129" t="s">
        <v>5</v>
      </c>
      <c r="C51" s="469" t="s">
        <v>318</v>
      </c>
      <c r="D51" s="469"/>
    </row>
    <row r="52" spans="2:4" s="120" customFormat="1" x14ac:dyDescent="0.25">
      <c r="B52" s="129" t="s">
        <v>6</v>
      </c>
      <c r="C52" s="469" t="s">
        <v>319</v>
      </c>
      <c r="D52" s="469"/>
    </row>
    <row r="53" spans="2:4" s="120" customFormat="1" x14ac:dyDescent="0.25">
      <c r="B53" s="129" t="s">
        <v>7</v>
      </c>
      <c r="C53" s="469" t="s">
        <v>320</v>
      </c>
      <c r="D53" s="469"/>
    </row>
    <row r="54" spans="2:4" s="120" customFormat="1" x14ac:dyDescent="0.25">
      <c r="B54" s="129" t="s">
        <v>52</v>
      </c>
      <c r="C54" s="469" t="s">
        <v>321</v>
      </c>
      <c r="D54" s="469"/>
    </row>
    <row r="55" spans="2:4" s="120" customFormat="1" x14ac:dyDescent="0.25">
      <c r="B55" s="129" t="s">
        <v>8</v>
      </c>
      <c r="C55" s="469" t="s">
        <v>322</v>
      </c>
      <c r="D55" s="469"/>
    </row>
    <row r="56" spans="2:4" s="120" customFormat="1" x14ac:dyDescent="0.25">
      <c r="B56" s="120" t="s">
        <v>9</v>
      </c>
      <c r="C56" s="469" t="s">
        <v>323</v>
      </c>
      <c r="D56" s="469"/>
    </row>
    <row r="57" spans="2:4" s="120" customFormat="1" x14ac:dyDescent="0.25"/>
    <row r="58" spans="2:4" s="120" customFormat="1" x14ac:dyDescent="0.25">
      <c r="B58" s="191" t="s">
        <v>193</v>
      </c>
      <c r="C58" s="131" t="s">
        <v>141</v>
      </c>
      <c r="D58" s="194"/>
    </row>
    <row r="59" spans="2:4" s="120" customFormat="1" x14ac:dyDescent="0.25">
      <c r="B59" s="191" t="s">
        <v>202</v>
      </c>
      <c r="C59" s="131"/>
      <c r="D59" s="194"/>
    </row>
    <row r="60" spans="2:4" s="120" customFormat="1" ht="53.25" customHeight="1" x14ac:dyDescent="0.25">
      <c r="B60" s="193" t="s">
        <v>36</v>
      </c>
      <c r="C60" s="469" t="s">
        <v>325</v>
      </c>
      <c r="D60" s="469"/>
    </row>
    <row r="61" spans="2:4" s="120" customFormat="1" ht="64.5" customHeight="1" x14ac:dyDescent="0.25">
      <c r="B61" s="193" t="s">
        <v>37</v>
      </c>
      <c r="C61" s="469" t="s">
        <v>326</v>
      </c>
      <c r="D61" s="469"/>
    </row>
    <row r="62" spans="2:4" s="120" customFormat="1" ht="101.25" customHeight="1" x14ac:dyDescent="0.25">
      <c r="B62" s="193" t="s">
        <v>235</v>
      </c>
      <c r="C62" s="469" t="s">
        <v>327</v>
      </c>
      <c r="D62" s="469"/>
    </row>
    <row r="63" spans="2:4" s="120" customFormat="1" ht="49.5" customHeight="1" x14ac:dyDescent="0.25">
      <c r="B63" s="193" t="s">
        <v>38</v>
      </c>
      <c r="C63" s="469" t="s">
        <v>328</v>
      </c>
      <c r="D63" s="469"/>
    </row>
    <row r="64" spans="2:4" s="120" customFormat="1" ht="15" customHeight="1" x14ac:dyDescent="0.25">
      <c r="B64" s="193" t="s">
        <v>39</v>
      </c>
      <c r="C64" s="469" t="s">
        <v>217</v>
      </c>
      <c r="D64" s="469"/>
    </row>
    <row r="65" spans="1:4" s="120" customFormat="1" x14ac:dyDescent="0.25">
      <c r="B65" s="193" t="s">
        <v>40</v>
      </c>
      <c r="C65" s="469" t="s">
        <v>218</v>
      </c>
      <c r="D65" s="469"/>
    </row>
    <row r="66" spans="1:4" s="120" customFormat="1" x14ac:dyDescent="0.25">
      <c r="B66" s="193" t="s">
        <v>9</v>
      </c>
      <c r="C66" s="469" t="s">
        <v>214</v>
      </c>
      <c r="D66" s="469"/>
    </row>
    <row r="67" spans="1:4" s="120" customFormat="1" x14ac:dyDescent="0.25"/>
    <row r="68" spans="1:4" s="120" customFormat="1" x14ac:dyDescent="0.25">
      <c r="B68" s="191" t="s">
        <v>193</v>
      </c>
      <c r="C68" s="466" t="s">
        <v>141</v>
      </c>
      <c r="D68" s="466"/>
    </row>
    <row r="69" spans="1:4" s="120" customFormat="1" x14ac:dyDescent="0.25">
      <c r="B69" s="191" t="s">
        <v>203</v>
      </c>
      <c r="C69" s="466"/>
      <c r="D69" s="466"/>
    </row>
    <row r="70" spans="1:4" s="120" customFormat="1" x14ac:dyDescent="0.25">
      <c r="B70" s="129" t="s">
        <v>204</v>
      </c>
      <c r="C70" s="469" t="s">
        <v>241</v>
      </c>
      <c r="D70" s="469"/>
    </row>
    <row r="71" spans="1:4" s="120" customFormat="1" x14ac:dyDescent="0.25">
      <c r="B71" s="129"/>
      <c r="C71" s="127"/>
      <c r="D71" s="127"/>
    </row>
    <row r="72" spans="1:4" s="120" customFormat="1" x14ac:dyDescent="0.25">
      <c r="B72" s="132"/>
      <c r="C72" s="133"/>
      <c r="D72" s="133"/>
    </row>
    <row r="73" spans="1:4" s="120" customFormat="1" x14ac:dyDescent="0.25">
      <c r="B73" s="132"/>
      <c r="C73" s="133"/>
      <c r="D73" s="134" t="s">
        <v>162</v>
      </c>
    </row>
    <row r="74" spans="1:4" s="120" customFormat="1" x14ac:dyDescent="0.25">
      <c r="B74" s="129"/>
      <c r="C74" s="133"/>
      <c r="D74" s="133"/>
    </row>
    <row r="75" spans="1:4" x14ac:dyDescent="0.25">
      <c r="A75" s="43"/>
      <c r="B75" s="6"/>
      <c r="C75" s="6"/>
      <c r="D75" s="6"/>
    </row>
    <row r="76" spans="1:4" x14ac:dyDescent="0.25">
      <c r="A76" s="43"/>
      <c r="B76" s="43"/>
      <c r="C76" s="43"/>
      <c r="D76" s="43"/>
    </row>
  </sheetData>
  <mergeCells count="51">
    <mergeCell ref="C66:D66"/>
    <mergeCell ref="C68:D69"/>
    <mergeCell ref="C70:D70"/>
    <mergeCell ref="C61:D61"/>
    <mergeCell ref="C62:D62"/>
    <mergeCell ref="C63:D63"/>
    <mergeCell ref="C64:D64"/>
    <mergeCell ref="C65:D65"/>
    <mergeCell ref="C60:D60"/>
    <mergeCell ref="C43:D43"/>
    <mergeCell ref="C45:D46"/>
    <mergeCell ref="C48:D48"/>
    <mergeCell ref="C49:D49"/>
    <mergeCell ref="C50:D50"/>
    <mergeCell ref="C51:D51"/>
    <mergeCell ref="C52:D52"/>
    <mergeCell ref="C53:D53"/>
    <mergeCell ref="C54:D54"/>
    <mergeCell ref="C55:D55"/>
    <mergeCell ref="C56:D56"/>
    <mergeCell ref="C47:D47"/>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26:D26"/>
    <mergeCell ref="C12:D12"/>
    <mergeCell ref="C6:D7"/>
    <mergeCell ref="C8:D8"/>
    <mergeCell ref="C9:D9"/>
    <mergeCell ref="C10:D10"/>
    <mergeCell ref="C11:D11"/>
    <mergeCell ref="C18:D18"/>
    <mergeCell ref="C19:D19"/>
    <mergeCell ref="C20:D20"/>
    <mergeCell ref="C13:D13"/>
    <mergeCell ref="C14:D14"/>
    <mergeCell ref="C15:D15"/>
    <mergeCell ref="C16:D16"/>
    <mergeCell ref="C17:D17"/>
  </mergeCells>
  <hyperlinks>
    <hyperlink ref="D73" location="Frontpage!A1" display="To Frontpage"/>
  </hyperlinks>
  <pageMargins left="0.7" right="0.7" top="0.75" bottom="0.75" header="0.3" footer="0.3"/>
  <pageSetup paperSize="9" scale="37"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N112"/>
  <sheetViews>
    <sheetView zoomScale="80" zoomScaleNormal="80" workbookViewId="0">
      <selection activeCell="A27" sqref="A27"/>
    </sheetView>
  </sheetViews>
  <sheetFormatPr defaultColWidth="8.85546875" defaultRowHeight="15" outlineLevelRow="1" x14ac:dyDescent="0.25"/>
  <cols>
    <col min="1" max="1" width="13.28515625" style="280" customWidth="1"/>
    <col min="2" max="2" width="60.5703125" style="280" bestFit="1" customWidth="1"/>
    <col min="3" max="3" width="41" style="280" customWidth="1"/>
    <col min="4" max="4" width="64.140625" style="280" customWidth="1"/>
    <col min="5" max="7" width="41" style="280" customWidth="1"/>
    <col min="8" max="8" width="7.28515625" style="280" customWidth="1"/>
    <col min="9" max="9" width="92" style="280" customWidth="1"/>
    <col min="10" max="11" width="47.7109375" style="280" customWidth="1"/>
    <col min="12" max="12" width="7.28515625" style="280" customWidth="1"/>
    <col min="13" max="13" width="25.7109375" style="280" customWidth="1"/>
    <col min="14" max="14" width="25.7109375" style="277" customWidth="1"/>
    <col min="15" max="16384" width="8.85546875" style="301"/>
  </cols>
  <sheetData>
    <row r="1" spans="1:13" ht="45" customHeight="1" x14ac:dyDescent="0.25">
      <c r="A1" s="470" t="s">
        <v>2049</v>
      </c>
      <c r="B1" s="470"/>
    </row>
    <row r="2" spans="1:13" ht="31.5" x14ac:dyDescent="0.25">
      <c r="A2" s="276" t="s">
        <v>2050</v>
      </c>
      <c r="B2" s="276"/>
      <c r="C2" s="277"/>
      <c r="D2" s="277"/>
      <c r="E2" s="277"/>
      <c r="F2" s="278" t="s">
        <v>613</v>
      </c>
      <c r="G2" s="326"/>
      <c r="H2" s="277"/>
      <c r="I2" s="243"/>
      <c r="J2" s="277"/>
      <c r="K2" s="277"/>
      <c r="L2" s="277"/>
      <c r="M2" s="277"/>
    </row>
    <row r="3" spans="1:13" ht="15.75" thickBot="1" x14ac:dyDescent="0.3">
      <c r="A3" s="277"/>
      <c r="B3" s="279"/>
      <c r="C3" s="279"/>
      <c r="D3" s="277"/>
      <c r="E3" s="277"/>
      <c r="F3" s="277"/>
      <c r="G3" s="277"/>
      <c r="H3" s="277"/>
      <c r="L3" s="277"/>
      <c r="M3" s="277"/>
    </row>
    <row r="4" spans="1:13" ht="19.5" thickBot="1" x14ac:dyDescent="0.3">
      <c r="A4" s="281"/>
      <c r="B4" s="282" t="s">
        <v>614</v>
      </c>
      <c r="C4" s="283" t="s">
        <v>79</v>
      </c>
      <c r="D4" s="281"/>
      <c r="E4" s="281"/>
      <c r="F4" s="277"/>
      <c r="G4" s="277"/>
      <c r="H4" s="277"/>
      <c r="I4" s="291" t="s">
        <v>2051</v>
      </c>
      <c r="J4" s="417" t="s">
        <v>2030</v>
      </c>
      <c r="L4" s="277"/>
      <c r="M4" s="277"/>
    </row>
    <row r="5" spans="1:13" ht="15.75" thickBot="1" x14ac:dyDescent="0.3">
      <c r="H5" s="277"/>
      <c r="I5" s="422" t="s">
        <v>2032</v>
      </c>
      <c r="J5" s="280" t="s">
        <v>667</v>
      </c>
      <c r="L5" s="277"/>
      <c r="M5" s="277"/>
    </row>
    <row r="6" spans="1:13" ht="18.75" x14ac:dyDescent="0.25">
      <c r="A6" s="284"/>
      <c r="B6" s="285" t="s">
        <v>2052</v>
      </c>
      <c r="C6" s="284"/>
      <c r="E6" s="286"/>
      <c r="F6" s="286"/>
      <c r="G6" s="286"/>
      <c r="H6" s="277"/>
      <c r="I6" s="422" t="s">
        <v>2034</v>
      </c>
      <c r="J6" s="280" t="s">
        <v>1998</v>
      </c>
      <c r="L6" s="277"/>
      <c r="M6" s="277"/>
    </row>
    <row r="7" spans="1:13" x14ac:dyDescent="0.25">
      <c r="B7" s="287" t="s">
        <v>2053</v>
      </c>
      <c r="H7" s="277"/>
      <c r="I7" s="422" t="s">
        <v>2036</v>
      </c>
      <c r="J7" s="280" t="s">
        <v>2037</v>
      </c>
      <c r="L7" s="277"/>
      <c r="M7" s="277"/>
    </row>
    <row r="8" spans="1:13" x14ac:dyDescent="0.25">
      <c r="B8" s="287" t="s">
        <v>2054</v>
      </c>
      <c r="H8" s="277"/>
      <c r="I8" s="422" t="s">
        <v>2055</v>
      </c>
      <c r="J8" s="280" t="s">
        <v>2056</v>
      </c>
      <c r="L8" s="277"/>
      <c r="M8" s="277"/>
    </row>
    <row r="9" spans="1:13" ht="15.75" thickBot="1" x14ac:dyDescent="0.3">
      <c r="B9" s="289" t="s">
        <v>2057</v>
      </c>
      <c r="H9" s="277"/>
      <c r="L9" s="277"/>
      <c r="M9" s="277"/>
    </row>
    <row r="10" spans="1:13" x14ac:dyDescent="0.25">
      <c r="B10" s="290"/>
      <c r="H10" s="277"/>
      <c r="I10" s="423" t="s">
        <v>2058</v>
      </c>
      <c r="L10" s="277"/>
      <c r="M10" s="277"/>
    </row>
    <row r="11" spans="1:13" x14ac:dyDescent="0.25">
      <c r="B11" s="290"/>
      <c r="H11" s="277"/>
      <c r="I11" s="423" t="s">
        <v>2059</v>
      </c>
      <c r="L11" s="277"/>
      <c r="M11" s="277"/>
    </row>
    <row r="12" spans="1:13" ht="37.5" x14ac:dyDescent="0.25">
      <c r="A12" s="291" t="s">
        <v>623</v>
      </c>
      <c r="B12" s="291" t="s">
        <v>2060</v>
      </c>
      <c r="C12" s="292"/>
      <c r="D12" s="292"/>
      <c r="E12" s="292"/>
      <c r="F12" s="292"/>
      <c r="G12" s="292"/>
      <c r="H12" s="277"/>
      <c r="L12" s="277"/>
      <c r="M12" s="277"/>
    </row>
    <row r="13" spans="1:13" ht="15" customHeight="1" x14ac:dyDescent="0.25">
      <c r="A13" s="303"/>
      <c r="B13" s="304" t="s">
        <v>2061</v>
      </c>
      <c r="C13" s="303" t="s">
        <v>2062</v>
      </c>
      <c r="D13" s="303" t="s">
        <v>2063</v>
      </c>
      <c r="E13" s="305"/>
      <c r="F13" s="306"/>
      <c r="G13" s="306"/>
      <c r="H13" s="277"/>
      <c r="L13" s="277"/>
      <c r="M13" s="277"/>
    </row>
    <row r="14" spans="1:13" x14ac:dyDescent="0.25">
      <c r="A14" s="280" t="s">
        <v>2064</v>
      </c>
      <c r="B14" s="300" t="s">
        <v>2065</v>
      </c>
      <c r="C14" s="350" t="s">
        <v>1998</v>
      </c>
      <c r="D14" s="350" t="s">
        <v>1998</v>
      </c>
      <c r="E14" s="286"/>
      <c r="F14" s="286"/>
      <c r="G14" s="286"/>
      <c r="H14" s="277"/>
      <c r="L14" s="277"/>
      <c r="M14" s="277"/>
    </row>
    <row r="15" spans="1:13" x14ac:dyDescent="0.25">
      <c r="A15" s="280" t="s">
        <v>2066</v>
      </c>
      <c r="B15" s="300" t="s">
        <v>1064</v>
      </c>
      <c r="C15" s="295" t="s">
        <v>2067</v>
      </c>
      <c r="D15" s="295" t="s">
        <v>1998</v>
      </c>
      <c r="E15" s="286"/>
      <c r="F15" s="286"/>
      <c r="G15" s="286"/>
      <c r="H15" s="277"/>
      <c r="L15" s="277"/>
      <c r="M15" s="277"/>
    </row>
    <row r="16" spans="1:13" x14ac:dyDescent="0.25">
      <c r="A16" s="280" t="s">
        <v>2068</v>
      </c>
      <c r="B16" s="300" t="s">
        <v>2069</v>
      </c>
      <c r="C16" s="295" t="s">
        <v>1998</v>
      </c>
      <c r="D16" s="295" t="s">
        <v>1998</v>
      </c>
      <c r="E16" s="286"/>
      <c r="F16" s="286"/>
      <c r="G16" s="286"/>
      <c r="H16" s="277"/>
      <c r="L16" s="277"/>
      <c r="M16" s="277"/>
    </row>
    <row r="17" spans="1:13" x14ac:dyDescent="0.25">
      <c r="A17" s="280" t="s">
        <v>2070</v>
      </c>
      <c r="B17" s="300" t="s">
        <v>2071</v>
      </c>
      <c r="C17" s="295" t="s">
        <v>1998</v>
      </c>
      <c r="D17" s="295" t="s">
        <v>1998</v>
      </c>
      <c r="E17" s="286"/>
      <c r="F17" s="286"/>
      <c r="G17" s="286"/>
      <c r="H17" s="277"/>
      <c r="L17" s="277"/>
      <c r="M17" s="277"/>
    </row>
    <row r="18" spans="1:13" x14ac:dyDescent="0.25">
      <c r="A18" s="280" t="s">
        <v>2072</v>
      </c>
      <c r="B18" s="300" t="s">
        <v>2073</v>
      </c>
      <c r="C18" s="295" t="s">
        <v>2067</v>
      </c>
      <c r="D18" s="295" t="s">
        <v>1998</v>
      </c>
      <c r="E18" s="286"/>
      <c r="F18" s="286"/>
      <c r="G18" s="286"/>
      <c r="H18" s="277"/>
      <c r="L18" s="277"/>
      <c r="M18" s="277"/>
    </row>
    <row r="19" spans="1:13" x14ac:dyDescent="0.25">
      <c r="A19" s="280" t="s">
        <v>2074</v>
      </c>
      <c r="B19" s="300" t="s">
        <v>2075</v>
      </c>
      <c r="C19" s="295" t="s">
        <v>1998</v>
      </c>
      <c r="D19" s="295" t="s">
        <v>1998</v>
      </c>
      <c r="E19" s="286"/>
      <c r="F19" s="286"/>
      <c r="G19" s="286"/>
      <c r="H19" s="277"/>
      <c r="L19" s="277"/>
      <c r="M19" s="277"/>
    </row>
    <row r="20" spans="1:13" x14ac:dyDescent="0.25">
      <c r="A20" s="280" t="s">
        <v>2076</v>
      </c>
      <c r="B20" s="300" t="s">
        <v>2077</v>
      </c>
      <c r="C20" s="295" t="s">
        <v>2187</v>
      </c>
      <c r="D20" s="295" t="s">
        <v>2188</v>
      </c>
      <c r="E20" s="286"/>
      <c r="F20" s="286"/>
      <c r="G20" s="286"/>
      <c r="H20" s="277"/>
      <c r="L20" s="277"/>
      <c r="M20" s="277"/>
    </row>
    <row r="21" spans="1:13" x14ac:dyDescent="0.25">
      <c r="A21" s="280" t="s">
        <v>2078</v>
      </c>
      <c r="B21" s="300" t="s">
        <v>2079</v>
      </c>
      <c r="C21" s="295" t="s">
        <v>1998</v>
      </c>
      <c r="D21" s="295" t="s">
        <v>1998</v>
      </c>
      <c r="E21" s="286"/>
      <c r="F21" s="286"/>
      <c r="G21" s="286"/>
      <c r="H21" s="277"/>
      <c r="L21" s="277"/>
      <c r="M21" s="277"/>
    </row>
    <row r="22" spans="1:13" x14ac:dyDescent="0.25">
      <c r="A22" s="280" t="s">
        <v>2080</v>
      </c>
      <c r="B22" s="300" t="s">
        <v>2081</v>
      </c>
      <c r="C22" s="295" t="s">
        <v>1998</v>
      </c>
      <c r="D22" s="295" t="s">
        <v>1998</v>
      </c>
      <c r="E22" s="286"/>
      <c r="F22" s="286"/>
      <c r="G22" s="286"/>
      <c r="H22" s="277"/>
      <c r="L22" s="277"/>
      <c r="M22" s="277"/>
    </row>
    <row r="23" spans="1:13" x14ac:dyDescent="0.25">
      <c r="A23" s="280" t="s">
        <v>2082</v>
      </c>
      <c r="B23" s="300" t="s">
        <v>2083</v>
      </c>
      <c r="C23" s="295" t="s">
        <v>1998</v>
      </c>
      <c r="D23" s="295" t="s">
        <v>1998</v>
      </c>
      <c r="E23" s="286"/>
      <c r="F23" s="286"/>
      <c r="G23" s="286"/>
      <c r="H23" s="277"/>
      <c r="L23" s="277"/>
      <c r="M23" s="277"/>
    </row>
    <row r="24" spans="1:13" x14ac:dyDescent="0.25">
      <c r="A24" s="280" t="s">
        <v>2084</v>
      </c>
      <c r="B24" s="300" t="s">
        <v>2085</v>
      </c>
      <c r="C24" s="295" t="s">
        <v>2067</v>
      </c>
      <c r="D24" s="295" t="s">
        <v>1998</v>
      </c>
      <c r="E24" s="286"/>
      <c r="F24" s="286"/>
      <c r="G24" s="286"/>
      <c r="H24" s="277"/>
      <c r="L24" s="277"/>
      <c r="M24" s="277"/>
    </row>
    <row r="25" spans="1:13" outlineLevel="1" x14ac:dyDescent="0.25">
      <c r="A25" s="280" t="s">
        <v>2086</v>
      </c>
      <c r="B25" s="298"/>
      <c r="E25" s="286"/>
      <c r="F25" s="286"/>
      <c r="G25" s="286"/>
      <c r="H25" s="277"/>
      <c r="L25" s="277"/>
      <c r="M25" s="277"/>
    </row>
    <row r="26" spans="1:13" outlineLevel="1" x14ac:dyDescent="0.25">
      <c r="A26" s="280" t="s">
        <v>2087</v>
      </c>
      <c r="B26" s="298"/>
      <c r="E26" s="286"/>
      <c r="F26" s="286"/>
      <c r="G26" s="286"/>
      <c r="H26" s="277"/>
      <c r="L26" s="277"/>
      <c r="M26" s="277"/>
    </row>
    <row r="27" spans="1:13" outlineLevel="1" x14ac:dyDescent="0.25">
      <c r="A27" s="280" t="s">
        <v>2088</v>
      </c>
      <c r="B27" s="298"/>
      <c r="E27" s="286"/>
      <c r="F27" s="286"/>
      <c r="G27" s="286"/>
      <c r="H27" s="277"/>
      <c r="L27" s="277"/>
      <c r="M27" s="277"/>
    </row>
    <row r="28" spans="1:13" outlineLevel="1" x14ac:dyDescent="0.25">
      <c r="A28" s="280" t="s">
        <v>2089</v>
      </c>
      <c r="B28" s="298"/>
      <c r="E28" s="286"/>
      <c r="F28" s="286"/>
      <c r="G28" s="286"/>
      <c r="H28" s="277"/>
      <c r="L28" s="277"/>
      <c r="M28" s="277"/>
    </row>
    <row r="29" spans="1:13" outlineLevel="1" x14ac:dyDescent="0.25">
      <c r="A29" s="280" t="s">
        <v>2090</v>
      </c>
      <c r="B29" s="298"/>
      <c r="E29" s="286"/>
      <c r="F29" s="286"/>
      <c r="G29" s="286"/>
      <c r="H29" s="277"/>
      <c r="L29" s="277"/>
      <c r="M29" s="277"/>
    </row>
    <row r="30" spans="1:13" outlineLevel="1" x14ac:dyDescent="0.25">
      <c r="A30" s="280" t="s">
        <v>2091</v>
      </c>
      <c r="B30" s="298"/>
      <c r="E30" s="286"/>
      <c r="F30" s="286"/>
      <c r="G30" s="286"/>
      <c r="H30" s="277"/>
      <c r="L30" s="277"/>
      <c r="M30" s="277"/>
    </row>
    <row r="31" spans="1:13" outlineLevel="1" x14ac:dyDescent="0.25">
      <c r="A31" s="280" t="s">
        <v>2092</v>
      </c>
      <c r="B31" s="298"/>
      <c r="E31" s="286"/>
      <c r="F31" s="286"/>
      <c r="G31" s="286"/>
      <c r="H31" s="277"/>
      <c r="L31" s="277"/>
      <c r="M31" s="277"/>
    </row>
    <row r="32" spans="1:13" outlineLevel="1" x14ac:dyDescent="0.25">
      <c r="A32" s="280" t="s">
        <v>2093</v>
      </c>
      <c r="B32" s="298"/>
      <c r="E32" s="286"/>
      <c r="F32" s="286"/>
      <c r="G32" s="286"/>
      <c r="H32" s="277"/>
      <c r="L32" s="277"/>
      <c r="M32" s="277"/>
    </row>
    <row r="33" spans="1:13" ht="18.75" x14ac:dyDescent="0.25">
      <c r="A33" s="292"/>
      <c r="B33" s="291" t="s">
        <v>2054</v>
      </c>
      <c r="C33" s="292"/>
      <c r="D33" s="292"/>
      <c r="E33" s="292"/>
      <c r="F33" s="292"/>
      <c r="G33" s="292"/>
      <c r="H33" s="277"/>
      <c r="L33" s="277"/>
      <c r="M33" s="277"/>
    </row>
    <row r="34" spans="1:13" ht="15" customHeight="1" x14ac:dyDescent="0.25">
      <c r="A34" s="303"/>
      <c r="B34" s="304" t="s">
        <v>2094</v>
      </c>
      <c r="C34" s="303" t="s">
        <v>2095</v>
      </c>
      <c r="D34" s="303" t="s">
        <v>2063</v>
      </c>
      <c r="E34" s="303" t="s">
        <v>2096</v>
      </c>
      <c r="F34" s="306"/>
      <c r="G34" s="306"/>
      <c r="H34" s="277"/>
      <c r="L34" s="277"/>
      <c r="M34" s="277"/>
    </row>
    <row r="35" spans="1:13" x14ac:dyDescent="0.25">
      <c r="A35" s="280" t="s">
        <v>2097</v>
      </c>
      <c r="B35" s="424" t="s">
        <v>2098</v>
      </c>
      <c r="C35" s="350" t="s">
        <v>1998</v>
      </c>
      <c r="D35" s="350" t="s">
        <v>1998</v>
      </c>
      <c r="E35" s="350" t="s">
        <v>1998</v>
      </c>
      <c r="F35" s="425"/>
      <c r="G35" s="425"/>
      <c r="H35" s="277"/>
      <c r="L35" s="277"/>
      <c r="M35" s="277"/>
    </row>
    <row r="36" spans="1:13" x14ac:dyDescent="0.25">
      <c r="A36" s="280" t="s">
        <v>2099</v>
      </c>
      <c r="B36" s="300" t="s">
        <v>2100</v>
      </c>
      <c r="C36" s="350" t="s">
        <v>1998</v>
      </c>
      <c r="D36" s="350" t="s">
        <v>1998</v>
      </c>
      <c r="E36" s="350" t="s">
        <v>1998</v>
      </c>
      <c r="H36" s="277"/>
      <c r="L36" s="277"/>
      <c r="M36" s="277"/>
    </row>
    <row r="37" spans="1:13" x14ac:dyDescent="0.25">
      <c r="A37" s="280" t="s">
        <v>2101</v>
      </c>
      <c r="B37" s="300" t="s">
        <v>2102</v>
      </c>
      <c r="C37" s="350" t="s">
        <v>1998</v>
      </c>
      <c r="D37" s="350" t="s">
        <v>1998</v>
      </c>
      <c r="E37" s="350" t="s">
        <v>1998</v>
      </c>
      <c r="H37" s="277"/>
      <c r="L37" s="277"/>
      <c r="M37" s="277"/>
    </row>
    <row r="38" spans="1:13" x14ac:dyDescent="0.25">
      <c r="A38" s="280" t="s">
        <v>2103</v>
      </c>
      <c r="B38" s="300" t="s">
        <v>2104</v>
      </c>
      <c r="C38" s="350" t="s">
        <v>1998</v>
      </c>
      <c r="D38" s="350" t="s">
        <v>1998</v>
      </c>
      <c r="E38" s="350" t="s">
        <v>1998</v>
      </c>
      <c r="H38" s="277"/>
      <c r="L38" s="277"/>
      <c r="M38" s="277"/>
    </row>
    <row r="39" spans="1:13" x14ac:dyDescent="0.25">
      <c r="A39" s="280" t="s">
        <v>2105</v>
      </c>
      <c r="B39" s="300" t="s">
        <v>2106</v>
      </c>
      <c r="C39" s="350" t="s">
        <v>1998</v>
      </c>
      <c r="D39" s="350" t="s">
        <v>1998</v>
      </c>
      <c r="E39" s="350" t="s">
        <v>1998</v>
      </c>
      <c r="H39" s="277"/>
      <c r="L39" s="277"/>
      <c r="M39" s="277"/>
    </row>
    <row r="40" spans="1:13" x14ac:dyDescent="0.25">
      <c r="A40" s="280" t="s">
        <v>2107</v>
      </c>
      <c r="B40" s="300" t="s">
        <v>2108</v>
      </c>
      <c r="C40" s="350" t="s">
        <v>1998</v>
      </c>
      <c r="D40" s="350" t="s">
        <v>1998</v>
      </c>
      <c r="E40" s="350" t="s">
        <v>1998</v>
      </c>
      <c r="H40" s="277"/>
      <c r="L40" s="277"/>
      <c r="M40" s="277"/>
    </row>
    <row r="41" spans="1:13" x14ac:dyDescent="0.25">
      <c r="A41" s="280" t="s">
        <v>2109</v>
      </c>
      <c r="B41" s="300" t="s">
        <v>2110</v>
      </c>
      <c r="C41" s="350" t="s">
        <v>1998</v>
      </c>
      <c r="D41" s="350" t="s">
        <v>1998</v>
      </c>
      <c r="E41" s="350" t="s">
        <v>1998</v>
      </c>
      <c r="H41" s="277"/>
      <c r="L41" s="277"/>
      <c r="M41" s="277"/>
    </row>
    <row r="42" spans="1:13" x14ac:dyDescent="0.25">
      <c r="A42" s="280" t="s">
        <v>2111</v>
      </c>
      <c r="B42" s="300" t="s">
        <v>2112</v>
      </c>
      <c r="C42" s="350" t="s">
        <v>1998</v>
      </c>
      <c r="D42" s="350" t="s">
        <v>1998</v>
      </c>
      <c r="E42" s="350" t="s">
        <v>1998</v>
      </c>
      <c r="H42" s="277"/>
      <c r="L42" s="277"/>
      <c r="M42" s="277"/>
    </row>
    <row r="43" spans="1:13" x14ac:dyDescent="0.25">
      <c r="A43" s="280" t="s">
        <v>2113</v>
      </c>
      <c r="B43" s="300" t="s">
        <v>2114</v>
      </c>
      <c r="C43" s="350" t="s">
        <v>1998</v>
      </c>
      <c r="D43" s="350" t="s">
        <v>1998</v>
      </c>
      <c r="E43" s="350" t="s">
        <v>1998</v>
      </c>
      <c r="H43" s="277"/>
      <c r="L43" s="277"/>
      <c r="M43" s="277"/>
    </row>
    <row r="44" spans="1:13" x14ac:dyDescent="0.25">
      <c r="A44" s="280" t="s">
        <v>2115</v>
      </c>
      <c r="B44" s="300" t="s">
        <v>2116</v>
      </c>
      <c r="C44" s="350" t="s">
        <v>1998</v>
      </c>
      <c r="D44" s="350" t="s">
        <v>1998</v>
      </c>
      <c r="E44" s="350" t="s">
        <v>1998</v>
      </c>
      <c r="H44" s="277"/>
      <c r="L44" s="277"/>
      <c r="M44" s="277"/>
    </row>
    <row r="45" spans="1:13" x14ac:dyDescent="0.25">
      <c r="A45" s="280" t="s">
        <v>2117</v>
      </c>
      <c r="B45" s="300" t="s">
        <v>2118</v>
      </c>
      <c r="C45" s="350" t="s">
        <v>1998</v>
      </c>
      <c r="D45" s="350" t="s">
        <v>1998</v>
      </c>
      <c r="E45" s="350" t="s">
        <v>1998</v>
      </c>
      <c r="H45" s="277"/>
      <c r="L45" s="277"/>
      <c r="M45" s="277"/>
    </row>
    <row r="46" spans="1:13" x14ac:dyDescent="0.25">
      <c r="A46" s="280" t="s">
        <v>2119</v>
      </c>
      <c r="B46" s="300" t="s">
        <v>2120</v>
      </c>
      <c r="C46" s="350" t="s">
        <v>1998</v>
      </c>
      <c r="D46" s="350" t="s">
        <v>1998</v>
      </c>
      <c r="E46" s="350" t="s">
        <v>1998</v>
      </c>
      <c r="H46" s="277"/>
      <c r="L46" s="277"/>
      <c r="M46" s="277"/>
    </row>
    <row r="47" spans="1:13" x14ac:dyDescent="0.25">
      <c r="A47" s="280" t="s">
        <v>2121</v>
      </c>
      <c r="B47" s="300" t="s">
        <v>2122</v>
      </c>
      <c r="C47" s="350" t="s">
        <v>1998</v>
      </c>
      <c r="D47" s="350" t="s">
        <v>1998</v>
      </c>
      <c r="E47" s="350" t="s">
        <v>1998</v>
      </c>
      <c r="H47" s="277"/>
      <c r="L47" s="277"/>
      <c r="M47" s="277"/>
    </row>
    <row r="48" spans="1:13" x14ac:dyDescent="0.25">
      <c r="A48" s="280" t="s">
        <v>2123</v>
      </c>
      <c r="B48" s="300" t="s">
        <v>2124</v>
      </c>
      <c r="C48" s="350" t="s">
        <v>1998</v>
      </c>
      <c r="D48" s="350" t="s">
        <v>1998</v>
      </c>
      <c r="E48" s="350" t="s">
        <v>1998</v>
      </c>
      <c r="H48" s="277"/>
      <c r="L48" s="277"/>
      <c r="M48" s="277"/>
    </row>
    <row r="49" spans="1:13" x14ac:dyDescent="0.25">
      <c r="A49" s="280" t="s">
        <v>2125</v>
      </c>
      <c r="B49" s="300" t="s">
        <v>2126</v>
      </c>
      <c r="C49" s="350" t="s">
        <v>1998</v>
      </c>
      <c r="D49" s="350" t="s">
        <v>1998</v>
      </c>
      <c r="E49" s="350" t="s">
        <v>1998</v>
      </c>
      <c r="H49" s="277"/>
      <c r="L49" s="277"/>
      <c r="M49" s="277"/>
    </row>
    <row r="50" spans="1:13" x14ac:dyDescent="0.25">
      <c r="A50" s="280" t="s">
        <v>2127</v>
      </c>
      <c r="B50" s="300" t="s">
        <v>2128</v>
      </c>
      <c r="C50" s="350" t="s">
        <v>1998</v>
      </c>
      <c r="D50" s="350" t="s">
        <v>1998</v>
      </c>
      <c r="E50" s="350" t="s">
        <v>1998</v>
      </c>
      <c r="H50" s="277"/>
      <c r="L50" s="277"/>
      <c r="M50" s="277"/>
    </row>
    <row r="51" spans="1:13" x14ac:dyDescent="0.25">
      <c r="A51" s="280" t="s">
        <v>2129</v>
      </c>
      <c r="B51" s="300" t="s">
        <v>2130</v>
      </c>
      <c r="C51" s="350" t="s">
        <v>1998</v>
      </c>
      <c r="D51" s="350" t="s">
        <v>1998</v>
      </c>
      <c r="E51" s="350" t="s">
        <v>1998</v>
      </c>
      <c r="H51" s="277"/>
      <c r="L51" s="277"/>
      <c r="M51" s="277"/>
    </row>
    <row r="52" spans="1:13" x14ac:dyDescent="0.25">
      <c r="A52" s="280" t="s">
        <v>2131</v>
      </c>
      <c r="B52" s="300" t="s">
        <v>2132</v>
      </c>
      <c r="C52" s="350" t="s">
        <v>1998</v>
      </c>
      <c r="D52" s="350" t="s">
        <v>1998</v>
      </c>
      <c r="E52" s="350" t="s">
        <v>1998</v>
      </c>
      <c r="H52" s="277"/>
      <c r="L52" s="277"/>
      <c r="M52" s="277"/>
    </row>
    <row r="53" spans="1:13" x14ac:dyDescent="0.25">
      <c r="A53" s="280" t="s">
        <v>2133</v>
      </c>
      <c r="B53" s="300" t="s">
        <v>2134</v>
      </c>
      <c r="C53" s="350" t="s">
        <v>1998</v>
      </c>
      <c r="D53" s="350" t="s">
        <v>1998</v>
      </c>
      <c r="E53" s="350" t="s">
        <v>1998</v>
      </c>
      <c r="H53" s="277"/>
      <c r="L53" s="277"/>
      <c r="M53" s="277"/>
    </row>
    <row r="54" spans="1:13" x14ac:dyDescent="0.25">
      <c r="A54" s="280" t="s">
        <v>2135</v>
      </c>
      <c r="B54" s="300" t="s">
        <v>2136</v>
      </c>
      <c r="C54" s="350" t="s">
        <v>1998</v>
      </c>
      <c r="D54" s="350" t="s">
        <v>1998</v>
      </c>
      <c r="E54" s="350" t="s">
        <v>1998</v>
      </c>
      <c r="H54" s="277"/>
      <c r="L54" s="277"/>
      <c r="M54" s="277"/>
    </row>
    <row r="55" spans="1:13" x14ac:dyDescent="0.25">
      <c r="A55" s="280" t="s">
        <v>2137</v>
      </c>
      <c r="B55" s="300" t="s">
        <v>2138</v>
      </c>
      <c r="C55" s="350" t="s">
        <v>1998</v>
      </c>
      <c r="D55" s="350" t="s">
        <v>1998</v>
      </c>
      <c r="E55" s="350" t="s">
        <v>1998</v>
      </c>
      <c r="H55" s="277"/>
      <c r="L55" s="277"/>
      <c r="M55" s="277"/>
    </row>
    <row r="56" spans="1:13" x14ac:dyDescent="0.25">
      <c r="A56" s="280" t="s">
        <v>2139</v>
      </c>
      <c r="B56" s="300" t="s">
        <v>2140</v>
      </c>
      <c r="C56" s="350" t="s">
        <v>1998</v>
      </c>
      <c r="D56" s="350" t="s">
        <v>1998</v>
      </c>
      <c r="E56" s="350" t="s">
        <v>1998</v>
      </c>
      <c r="H56" s="277"/>
      <c r="L56" s="277"/>
      <c r="M56" s="277"/>
    </row>
    <row r="57" spans="1:13" x14ac:dyDescent="0.25">
      <c r="A57" s="280" t="s">
        <v>2141</v>
      </c>
      <c r="B57" s="300" t="s">
        <v>2142</v>
      </c>
      <c r="C57" s="350" t="s">
        <v>1998</v>
      </c>
      <c r="D57" s="350" t="s">
        <v>1998</v>
      </c>
      <c r="E57" s="350" t="s">
        <v>1998</v>
      </c>
      <c r="H57" s="277"/>
      <c r="L57" s="277"/>
      <c r="M57" s="277"/>
    </row>
    <row r="58" spans="1:13" x14ac:dyDescent="0.25">
      <c r="A58" s="280" t="s">
        <v>2143</v>
      </c>
      <c r="B58" s="300" t="s">
        <v>2144</v>
      </c>
      <c r="C58" s="350" t="s">
        <v>1998</v>
      </c>
      <c r="D58" s="350" t="s">
        <v>1998</v>
      </c>
      <c r="E58" s="350" t="s">
        <v>1998</v>
      </c>
      <c r="H58" s="277"/>
      <c r="L58" s="277"/>
      <c r="M58" s="277"/>
    </row>
    <row r="59" spans="1:13" x14ac:dyDescent="0.25">
      <c r="A59" s="280" t="s">
        <v>2145</v>
      </c>
      <c r="B59" s="300" t="s">
        <v>2146</v>
      </c>
      <c r="C59" s="350" t="s">
        <v>1998</v>
      </c>
      <c r="D59" s="350" t="s">
        <v>1998</v>
      </c>
      <c r="E59" s="350" t="s">
        <v>1998</v>
      </c>
      <c r="H59" s="277"/>
      <c r="L59" s="277"/>
      <c r="M59" s="277"/>
    </row>
    <row r="60" spans="1:13" outlineLevel="1" x14ac:dyDescent="0.25">
      <c r="A60" s="280" t="s">
        <v>2147</v>
      </c>
      <c r="B60" s="300"/>
      <c r="E60" s="300"/>
      <c r="F60" s="300"/>
      <c r="G60" s="300"/>
      <c r="H60" s="277"/>
      <c r="L60" s="277"/>
      <c r="M60" s="277"/>
    </row>
    <row r="61" spans="1:13" outlineLevel="1" x14ac:dyDescent="0.25">
      <c r="A61" s="280" t="s">
        <v>2148</v>
      </c>
      <c r="B61" s="300"/>
      <c r="E61" s="300"/>
      <c r="F61" s="300"/>
      <c r="G61" s="300"/>
      <c r="H61" s="277"/>
      <c r="L61" s="277"/>
      <c r="M61" s="277"/>
    </row>
    <row r="62" spans="1:13" outlineLevel="1" x14ac:dyDescent="0.25">
      <c r="A62" s="280" t="s">
        <v>2149</v>
      </c>
      <c r="B62" s="300"/>
      <c r="E62" s="300"/>
      <c r="F62" s="300"/>
      <c r="G62" s="300"/>
      <c r="H62" s="277"/>
      <c r="L62" s="277"/>
      <c r="M62" s="277"/>
    </row>
    <row r="63" spans="1:13" outlineLevel="1" x14ac:dyDescent="0.25">
      <c r="A63" s="280" t="s">
        <v>2150</v>
      </c>
      <c r="B63" s="300"/>
      <c r="E63" s="300"/>
      <c r="F63" s="300"/>
      <c r="G63" s="300"/>
      <c r="H63" s="277"/>
      <c r="L63" s="277"/>
      <c r="M63" s="277"/>
    </row>
    <row r="64" spans="1:13" outlineLevel="1" x14ac:dyDescent="0.25">
      <c r="A64" s="280" t="s">
        <v>2151</v>
      </c>
      <c r="B64" s="300"/>
      <c r="E64" s="300"/>
      <c r="F64" s="300"/>
      <c r="G64" s="300"/>
      <c r="H64" s="277"/>
      <c r="L64" s="277"/>
      <c r="M64" s="277"/>
    </row>
    <row r="65" spans="1:14" outlineLevel="1" x14ac:dyDescent="0.25">
      <c r="A65" s="280" t="s">
        <v>2152</v>
      </c>
      <c r="B65" s="300"/>
      <c r="E65" s="300"/>
      <c r="F65" s="300"/>
      <c r="G65" s="300"/>
      <c r="H65" s="277"/>
      <c r="L65" s="277"/>
      <c r="M65" s="277"/>
    </row>
    <row r="66" spans="1:14" outlineLevel="1" x14ac:dyDescent="0.25">
      <c r="A66" s="280" t="s">
        <v>2153</v>
      </c>
      <c r="B66" s="300"/>
      <c r="E66" s="300"/>
      <c r="F66" s="300"/>
      <c r="G66" s="300"/>
      <c r="H66" s="277"/>
      <c r="L66" s="277"/>
      <c r="M66" s="277"/>
    </row>
    <row r="67" spans="1:14" outlineLevel="1" x14ac:dyDescent="0.25">
      <c r="A67" s="280" t="s">
        <v>2154</v>
      </c>
      <c r="B67" s="300"/>
      <c r="E67" s="300"/>
      <c r="F67" s="300"/>
      <c r="G67" s="300"/>
      <c r="H67" s="277"/>
      <c r="L67" s="277"/>
      <c r="M67" s="277"/>
    </row>
    <row r="68" spans="1:14" outlineLevel="1" x14ac:dyDescent="0.25">
      <c r="A68" s="280" t="s">
        <v>2155</v>
      </c>
      <c r="B68" s="300"/>
      <c r="E68" s="300"/>
      <c r="F68" s="300"/>
      <c r="G68" s="300"/>
      <c r="H68" s="277"/>
      <c r="L68" s="277"/>
      <c r="M68" s="277"/>
    </row>
    <row r="69" spans="1:14" outlineLevel="1" x14ac:dyDescent="0.25">
      <c r="A69" s="280" t="s">
        <v>2156</v>
      </c>
      <c r="B69" s="300"/>
      <c r="E69" s="300"/>
      <c r="F69" s="300"/>
      <c r="G69" s="300"/>
      <c r="H69" s="277"/>
      <c r="L69" s="277"/>
      <c r="M69" s="277"/>
    </row>
    <row r="70" spans="1:14" outlineLevel="1" x14ac:dyDescent="0.25">
      <c r="A70" s="280" t="s">
        <v>2157</v>
      </c>
      <c r="B70" s="300"/>
      <c r="E70" s="300"/>
      <c r="F70" s="300"/>
      <c r="G70" s="300"/>
      <c r="H70" s="277"/>
      <c r="L70" s="277"/>
      <c r="M70" s="277"/>
    </row>
    <row r="71" spans="1:14" outlineLevel="1" x14ac:dyDescent="0.25">
      <c r="A71" s="280" t="s">
        <v>2158</v>
      </c>
      <c r="B71" s="300"/>
      <c r="E71" s="300"/>
      <c r="F71" s="300"/>
      <c r="G71" s="300"/>
      <c r="H71" s="277"/>
      <c r="L71" s="277"/>
      <c r="M71" s="277"/>
    </row>
    <row r="72" spans="1:14" outlineLevel="1" x14ac:dyDescent="0.25">
      <c r="A72" s="280" t="s">
        <v>2159</v>
      </c>
      <c r="B72" s="300"/>
      <c r="E72" s="300"/>
      <c r="F72" s="300"/>
      <c r="G72" s="300"/>
      <c r="H72" s="277"/>
      <c r="L72" s="277"/>
      <c r="M72" s="277"/>
    </row>
    <row r="73" spans="1:14" ht="18.75" x14ac:dyDescent="0.25">
      <c r="A73" s="292"/>
      <c r="B73" s="291" t="s">
        <v>2057</v>
      </c>
      <c r="C73" s="292"/>
      <c r="D73" s="292"/>
      <c r="E73" s="292"/>
      <c r="F73" s="292"/>
      <c r="G73" s="292"/>
      <c r="H73" s="277"/>
    </row>
    <row r="74" spans="1:14" ht="15" customHeight="1" x14ac:dyDescent="0.25">
      <c r="A74" s="303"/>
      <c r="B74" s="304" t="s">
        <v>1598</v>
      </c>
      <c r="C74" s="303" t="s">
        <v>2160</v>
      </c>
      <c r="D74" s="303"/>
      <c r="E74" s="306"/>
      <c r="F74" s="306"/>
      <c r="G74" s="306"/>
      <c r="H74" s="301"/>
      <c r="I74" s="301"/>
      <c r="J74" s="301"/>
      <c r="K74" s="301"/>
      <c r="L74" s="301"/>
      <c r="M74" s="301"/>
      <c r="N74" s="301"/>
    </row>
    <row r="75" spans="1:14" x14ac:dyDescent="0.25">
      <c r="A75" s="280" t="s">
        <v>2161</v>
      </c>
      <c r="B75" s="280" t="s">
        <v>2162</v>
      </c>
      <c r="C75" s="277">
        <v>258</v>
      </c>
      <c r="H75" s="277"/>
    </row>
    <row r="76" spans="1:14" x14ac:dyDescent="0.25">
      <c r="A76" s="280" t="s">
        <v>2163</v>
      </c>
      <c r="B76" s="280" t="s">
        <v>2164</v>
      </c>
      <c r="C76" s="280">
        <v>280</v>
      </c>
      <c r="H76" s="277"/>
    </row>
    <row r="77" spans="1:14" outlineLevel="1" x14ac:dyDescent="0.25">
      <c r="A77" s="280" t="s">
        <v>2165</v>
      </c>
      <c r="H77" s="277"/>
    </row>
    <row r="78" spans="1:14" outlineLevel="1" x14ac:dyDescent="0.25">
      <c r="A78" s="280" t="s">
        <v>2166</v>
      </c>
      <c r="H78" s="277"/>
    </row>
    <row r="79" spans="1:14" outlineLevel="1" x14ac:dyDescent="0.25">
      <c r="A79" s="280" t="s">
        <v>2167</v>
      </c>
      <c r="H79" s="277"/>
    </row>
    <row r="80" spans="1:14" outlineLevel="1" x14ac:dyDescent="0.25">
      <c r="A80" s="280" t="s">
        <v>2168</v>
      </c>
      <c r="H80" s="277"/>
    </row>
    <row r="81" spans="1:8" x14ac:dyDescent="0.25">
      <c r="A81" s="303"/>
      <c r="B81" s="304" t="s">
        <v>2169</v>
      </c>
      <c r="C81" s="303" t="s">
        <v>1157</v>
      </c>
      <c r="D81" s="303" t="s">
        <v>1158</v>
      </c>
      <c r="E81" s="306" t="s">
        <v>1610</v>
      </c>
      <c r="F81" s="306" t="s">
        <v>1797</v>
      </c>
      <c r="G81" s="306" t="s">
        <v>2170</v>
      </c>
      <c r="H81" s="277"/>
    </row>
    <row r="82" spans="1:8" x14ac:dyDescent="0.25">
      <c r="A82" s="280" t="s">
        <v>2171</v>
      </c>
      <c r="B82" s="280" t="s">
        <v>2172</v>
      </c>
      <c r="C82" s="427">
        <v>0</v>
      </c>
      <c r="D82" s="427">
        <v>0</v>
      </c>
      <c r="E82" s="428" t="s">
        <v>1998</v>
      </c>
      <c r="F82" s="428" t="s">
        <v>1998</v>
      </c>
      <c r="G82" s="427">
        <v>0</v>
      </c>
      <c r="H82" s="277"/>
    </row>
    <row r="83" spans="1:8" x14ac:dyDescent="0.25">
      <c r="A83" s="280" t="s">
        <v>2173</v>
      </c>
      <c r="B83" s="280" t="s">
        <v>2174</v>
      </c>
      <c r="C83" s="426">
        <v>0</v>
      </c>
      <c r="D83" s="426">
        <v>0</v>
      </c>
      <c r="E83" s="429" t="s">
        <v>1998</v>
      </c>
      <c r="F83" s="429" t="s">
        <v>1998</v>
      </c>
      <c r="G83" s="311">
        <v>0</v>
      </c>
      <c r="H83" s="277"/>
    </row>
    <row r="84" spans="1:8" x14ac:dyDescent="0.25">
      <c r="A84" s="280" t="s">
        <v>2175</v>
      </c>
      <c r="B84" s="280" t="s">
        <v>2176</v>
      </c>
      <c r="C84" s="426">
        <v>0</v>
      </c>
      <c r="D84" s="426">
        <v>0</v>
      </c>
      <c r="E84" s="429" t="s">
        <v>1998</v>
      </c>
      <c r="F84" s="429" t="s">
        <v>1998</v>
      </c>
      <c r="G84" s="311">
        <v>0</v>
      </c>
      <c r="H84" s="277"/>
    </row>
    <row r="85" spans="1:8" x14ac:dyDescent="0.25">
      <c r="A85" s="280" t="s">
        <v>2177</v>
      </c>
      <c r="B85" s="280" t="s">
        <v>2178</v>
      </c>
      <c r="C85" s="426">
        <v>2E-3</v>
      </c>
      <c r="D85" s="426">
        <v>4.0000000000000001E-3</v>
      </c>
      <c r="E85" s="429" t="s">
        <v>1998</v>
      </c>
      <c r="F85" s="429" t="s">
        <v>1998</v>
      </c>
      <c r="G85" s="311">
        <v>3.0000000000000001E-3</v>
      </c>
      <c r="H85" s="277"/>
    </row>
    <row r="86" spans="1:8" x14ac:dyDescent="0.25">
      <c r="A86" s="280" t="s">
        <v>2179</v>
      </c>
      <c r="B86" s="280" t="s">
        <v>2180</v>
      </c>
      <c r="C86" s="426">
        <v>1E-3</v>
      </c>
      <c r="D86" s="426">
        <v>0</v>
      </c>
      <c r="E86" s="429" t="s">
        <v>1998</v>
      </c>
      <c r="F86" s="429" t="s">
        <v>1998</v>
      </c>
      <c r="G86" s="311">
        <v>1E-3</v>
      </c>
      <c r="H86" s="277"/>
    </row>
    <row r="87" spans="1:8" outlineLevel="1" x14ac:dyDescent="0.25">
      <c r="A87" s="280" t="s">
        <v>2181</v>
      </c>
      <c r="H87" s="277"/>
    </row>
    <row r="88" spans="1:8" outlineLevel="1" x14ac:dyDescent="0.25">
      <c r="A88" s="280" t="s">
        <v>2182</v>
      </c>
      <c r="H88" s="277"/>
    </row>
    <row r="89" spans="1:8" outlineLevel="1" x14ac:dyDescent="0.25">
      <c r="A89" s="280" t="s">
        <v>2183</v>
      </c>
      <c r="H89" s="277"/>
    </row>
    <row r="90" spans="1:8" outlineLevel="1" x14ac:dyDescent="0.25">
      <c r="A90" s="280" t="s">
        <v>2184</v>
      </c>
      <c r="H90" s="277"/>
    </row>
    <row r="91" spans="1:8" x14ac:dyDescent="0.25">
      <c r="H91" s="277"/>
    </row>
    <row r="92" spans="1:8" x14ac:dyDescent="0.25">
      <c r="H92" s="277"/>
    </row>
    <row r="93" spans="1:8" x14ac:dyDescent="0.25">
      <c r="H93" s="277"/>
    </row>
    <row r="94" spans="1:8" x14ac:dyDescent="0.25">
      <c r="H94" s="277"/>
    </row>
    <row r="95" spans="1:8" x14ac:dyDescent="0.25">
      <c r="H95" s="277"/>
    </row>
    <row r="96" spans="1:8" x14ac:dyDescent="0.25">
      <c r="H96" s="277"/>
    </row>
    <row r="97" spans="8:8" x14ac:dyDescent="0.25">
      <c r="H97" s="277"/>
    </row>
    <row r="98" spans="8:8" x14ac:dyDescent="0.25">
      <c r="H98" s="277"/>
    </row>
    <row r="99" spans="8:8" x14ac:dyDescent="0.25">
      <c r="H99" s="277"/>
    </row>
    <row r="100" spans="8:8" x14ac:dyDescent="0.25">
      <c r="H100" s="277"/>
    </row>
    <row r="101" spans="8:8" x14ac:dyDescent="0.25">
      <c r="H101" s="277"/>
    </row>
    <row r="102" spans="8:8" x14ac:dyDescent="0.25">
      <c r="H102" s="277"/>
    </row>
    <row r="103" spans="8:8" x14ac:dyDescent="0.25">
      <c r="H103" s="277"/>
    </row>
    <row r="104" spans="8:8" x14ac:dyDescent="0.25">
      <c r="H104" s="277"/>
    </row>
    <row r="105" spans="8:8" x14ac:dyDescent="0.25">
      <c r="H105" s="277"/>
    </row>
    <row r="106" spans="8:8" x14ac:dyDescent="0.25">
      <c r="H106" s="277"/>
    </row>
    <row r="107" spans="8:8" x14ac:dyDescent="0.25">
      <c r="H107" s="277"/>
    </row>
    <row r="108" spans="8:8" x14ac:dyDescent="0.25">
      <c r="H108" s="277"/>
    </row>
    <row r="109" spans="8:8" x14ac:dyDescent="0.25">
      <c r="H109" s="277"/>
    </row>
    <row r="110" spans="8:8" x14ac:dyDescent="0.25">
      <c r="H110" s="277"/>
    </row>
    <row r="111" spans="8:8" x14ac:dyDescent="0.25">
      <c r="H111" s="277"/>
    </row>
    <row r="112" spans="8:8" x14ac:dyDescent="0.25">
      <c r="H112" s="277"/>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29"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heetViews>
  <sheetFormatPr defaultRowHeight="15" x14ac:dyDescent="0.25"/>
  <cols>
    <col min="1" max="1" width="9.140625" style="244"/>
    <col min="2" max="7" width="12.42578125" style="244" customWidth="1"/>
    <col min="8" max="8" width="15.140625" style="244" customWidth="1"/>
    <col min="9" max="10" width="12.42578125" style="244" customWidth="1"/>
    <col min="11" max="18" width="9.140625" style="244"/>
  </cols>
  <sheetData>
    <row r="1" spans="2:10" ht="15.75" thickBot="1" x14ac:dyDescent="0.3"/>
    <row r="2" spans="2:10" x14ac:dyDescent="0.25">
      <c r="B2" s="258"/>
      <c r="C2" s="259"/>
      <c r="D2" s="259"/>
      <c r="E2" s="259"/>
      <c r="F2" s="259"/>
      <c r="G2" s="259"/>
      <c r="H2" s="259"/>
      <c r="I2" s="259"/>
      <c r="J2" s="260"/>
    </row>
    <row r="3" spans="2:10" x14ac:dyDescent="0.25">
      <c r="B3" s="261"/>
      <c r="C3" s="262"/>
      <c r="D3" s="262"/>
      <c r="E3" s="262"/>
      <c r="F3" s="262"/>
      <c r="G3" s="262"/>
      <c r="H3" s="262"/>
      <c r="I3" s="262"/>
      <c r="J3" s="263"/>
    </row>
    <row r="4" spans="2:10" x14ac:dyDescent="0.25">
      <c r="B4" s="261"/>
      <c r="C4" s="262"/>
      <c r="D4" s="262"/>
      <c r="E4" s="262"/>
      <c r="F4" s="262"/>
      <c r="G4" s="262"/>
      <c r="H4" s="262"/>
      <c r="I4" s="262"/>
      <c r="J4" s="263"/>
    </row>
    <row r="5" spans="2:10" ht="31.5" x14ac:dyDescent="0.3">
      <c r="B5" s="261"/>
      <c r="C5" s="262"/>
      <c r="D5" s="262"/>
      <c r="E5" s="264"/>
      <c r="F5" s="265" t="s">
        <v>598</v>
      </c>
      <c r="G5" s="262"/>
      <c r="H5" s="262"/>
      <c r="I5" s="262"/>
      <c r="J5" s="263"/>
    </row>
    <row r="6" spans="2:10" ht="41.25" customHeight="1" x14ac:dyDescent="0.25">
      <c r="B6" s="261"/>
      <c r="C6" s="262"/>
      <c r="D6" s="262"/>
      <c r="E6" s="434" t="s">
        <v>599</v>
      </c>
      <c r="F6" s="434"/>
      <c r="G6" s="434"/>
      <c r="H6" s="262"/>
      <c r="I6" s="262"/>
      <c r="J6" s="263"/>
    </row>
    <row r="7" spans="2:10" ht="26.25" x14ac:dyDescent="0.25">
      <c r="B7" s="261"/>
      <c r="C7" s="262"/>
      <c r="D7" s="262"/>
      <c r="E7" s="266"/>
      <c r="F7" s="267" t="s">
        <v>600</v>
      </c>
      <c r="G7" s="266"/>
      <c r="H7" s="262"/>
      <c r="I7" s="262"/>
      <c r="J7" s="263"/>
    </row>
    <row r="8" spans="2:10" ht="26.25" x14ac:dyDescent="0.25">
      <c r="B8" s="261"/>
      <c r="C8" s="262"/>
      <c r="D8" s="262"/>
      <c r="E8" s="266"/>
      <c r="F8" s="267" t="s">
        <v>601</v>
      </c>
      <c r="G8" s="266"/>
      <c r="H8" s="262"/>
      <c r="I8" s="262"/>
      <c r="J8" s="263"/>
    </row>
    <row r="9" spans="2:10" ht="21" x14ac:dyDescent="0.25">
      <c r="B9" s="261"/>
      <c r="C9" s="262"/>
      <c r="D9" s="262"/>
      <c r="E9" s="262"/>
      <c r="F9" s="268" t="s">
        <v>2185</v>
      </c>
      <c r="G9" s="262"/>
      <c r="H9" s="262"/>
      <c r="I9" s="262"/>
      <c r="J9" s="263"/>
    </row>
    <row r="10" spans="2:10" ht="21" x14ac:dyDescent="0.25">
      <c r="B10" s="261"/>
      <c r="C10" s="262"/>
      <c r="D10" s="262"/>
      <c r="E10" s="262"/>
      <c r="F10" s="268" t="s">
        <v>2186</v>
      </c>
      <c r="G10" s="262"/>
      <c r="H10" s="262"/>
      <c r="I10" s="262"/>
      <c r="J10" s="263"/>
    </row>
    <row r="11" spans="2:10" ht="21" x14ac:dyDescent="0.25">
      <c r="B11" s="261"/>
      <c r="C11" s="262"/>
      <c r="D11" s="262"/>
      <c r="E11" s="262"/>
      <c r="F11" s="268"/>
      <c r="G11" s="262"/>
      <c r="H11" s="262"/>
      <c r="I11" s="262"/>
      <c r="J11" s="263"/>
    </row>
    <row r="12" spans="2:10" x14ac:dyDescent="0.25">
      <c r="B12" s="261"/>
      <c r="C12" s="262"/>
      <c r="D12" s="262"/>
      <c r="E12" s="262"/>
      <c r="F12" s="262"/>
      <c r="G12" s="262"/>
      <c r="H12" s="262"/>
      <c r="I12" s="262"/>
      <c r="J12" s="263"/>
    </row>
    <row r="13" spans="2:10" x14ac:dyDescent="0.25">
      <c r="B13" s="261"/>
      <c r="C13" s="262"/>
      <c r="D13" s="262"/>
      <c r="E13" s="262"/>
      <c r="F13" s="262"/>
      <c r="G13" s="262"/>
      <c r="H13" s="262"/>
      <c r="I13" s="262"/>
      <c r="J13" s="263"/>
    </row>
    <row r="14" spans="2:10" x14ac:dyDescent="0.25">
      <c r="B14" s="261"/>
      <c r="C14" s="262"/>
      <c r="D14" s="262"/>
      <c r="E14" s="262"/>
      <c r="F14" s="262"/>
      <c r="G14" s="262"/>
      <c r="H14" s="262"/>
      <c r="I14" s="262"/>
      <c r="J14" s="263"/>
    </row>
    <row r="15" spans="2:10" x14ac:dyDescent="0.25">
      <c r="B15" s="261"/>
      <c r="C15" s="262"/>
      <c r="D15" s="262"/>
      <c r="E15" s="262"/>
      <c r="F15" s="262"/>
      <c r="G15" s="262"/>
      <c r="H15" s="262"/>
      <c r="I15" s="262"/>
      <c r="J15" s="263"/>
    </row>
    <row r="16" spans="2:10" x14ac:dyDescent="0.25">
      <c r="B16" s="261"/>
      <c r="C16" s="262"/>
      <c r="D16" s="262"/>
      <c r="E16" s="262"/>
      <c r="F16" s="262"/>
      <c r="G16" s="262"/>
      <c r="H16" s="262"/>
      <c r="I16" s="262"/>
      <c r="J16" s="263"/>
    </row>
    <row r="17" spans="2:10" x14ac:dyDescent="0.25">
      <c r="B17" s="261"/>
      <c r="C17" s="262"/>
      <c r="D17" s="262"/>
      <c r="E17" s="262"/>
      <c r="F17" s="262"/>
      <c r="G17" s="262"/>
      <c r="H17" s="262"/>
      <c r="I17" s="262"/>
      <c r="J17" s="263"/>
    </row>
    <row r="18" spans="2:10" x14ac:dyDescent="0.25">
      <c r="B18" s="261"/>
      <c r="C18" s="262"/>
      <c r="D18" s="262"/>
      <c r="E18" s="262"/>
      <c r="F18" s="262"/>
      <c r="G18" s="262"/>
      <c r="H18" s="262"/>
      <c r="I18" s="262"/>
      <c r="J18" s="263"/>
    </row>
    <row r="19" spans="2:10" x14ac:dyDescent="0.25">
      <c r="B19" s="261"/>
      <c r="C19" s="262"/>
      <c r="D19" s="262"/>
      <c r="E19" s="262"/>
      <c r="F19" s="262"/>
      <c r="G19" s="262"/>
      <c r="H19" s="262"/>
      <c r="I19" s="262"/>
      <c r="J19" s="263"/>
    </row>
    <row r="20" spans="2:10" x14ac:dyDescent="0.25">
      <c r="B20" s="261"/>
      <c r="C20" s="262"/>
      <c r="D20" s="262"/>
      <c r="E20" s="262"/>
      <c r="F20" s="262"/>
      <c r="G20" s="262"/>
      <c r="H20" s="262"/>
      <c r="I20" s="262"/>
      <c r="J20" s="263"/>
    </row>
    <row r="21" spans="2:10" x14ac:dyDescent="0.25">
      <c r="B21" s="261"/>
      <c r="C21" s="262"/>
      <c r="D21" s="262"/>
      <c r="E21" s="262"/>
      <c r="F21" s="262"/>
      <c r="G21" s="262"/>
      <c r="H21" s="262"/>
      <c r="I21" s="262"/>
      <c r="J21" s="263"/>
    </row>
    <row r="22" spans="2:10" x14ac:dyDescent="0.25">
      <c r="B22" s="261"/>
      <c r="C22" s="262"/>
      <c r="D22" s="262"/>
      <c r="E22" s="262"/>
      <c r="F22" s="269" t="s">
        <v>602</v>
      </c>
      <c r="G22" s="262"/>
      <c r="H22" s="262"/>
      <c r="I22" s="262"/>
      <c r="J22" s="263"/>
    </row>
    <row r="23" spans="2:10" x14ac:dyDescent="0.25">
      <c r="B23" s="261"/>
      <c r="C23" s="262"/>
      <c r="D23" s="262"/>
      <c r="E23" s="262"/>
      <c r="F23" s="270"/>
      <c r="G23" s="262"/>
      <c r="H23" s="262"/>
      <c r="I23" s="262"/>
      <c r="J23" s="263"/>
    </row>
    <row r="24" spans="2:10" x14ac:dyDescent="0.25">
      <c r="B24" s="261"/>
      <c r="C24" s="262"/>
      <c r="D24" s="430" t="s">
        <v>603</v>
      </c>
      <c r="E24" s="431" t="s">
        <v>604</v>
      </c>
      <c r="F24" s="431"/>
      <c r="G24" s="431"/>
      <c r="H24" s="431"/>
      <c r="I24" s="262"/>
      <c r="J24" s="263"/>
    </row>
    <row r="25" spans="2:10" x14ac:dyDescent="0.25">
      <c r="B25" s="261"/>
      <c r="C25" s="262"/>
      <c r="D25" s="262"/>
      <c r="E25" s="271"/>
      <c r="F25" s="271"/>
      <c r="G25" s="271"/>
      <c r="H25" s="262"/>
      <c r="I25" s="262"/>
      <c r="J25" s="263"/>
    </row>
    <row r="26" spans="2:10" x14ac:dyDescent="0.25">
      <c r="B26" s="261"/>
      <c r="C26" s="262"/>
      <c r="D26" s="430" t="s">
        <v>605</v>
      </c>
      <c r="E26" s="431"/>
      <c r="F26" s="431"/>
      <c r="G26" s="431"/>
      <c r="H26" s="431"/>
      <c r="I26" s="262"/>
      <c r="J26" s="263"/>
    </row>
    <row r="27" spans="2:10" x14ac:dyDescent="0.25">
      <c r="B27" s="261"/>
      <c r="C27" s="262"/>
      <c r="D27" s="272"/>
      <c r="E27" s="272"/>
      <c r="F27" s="272"/>
      <c r="G27" s="272"/>
      <c r="H27" s="272"/>
      <c r="I27" s="262"/>
      <c r="J27" s="263"/>
    </row>
    <row r="28" spans="2:10" x14ac:dyDescent="0.25">
      <c r="B28" s="261"/>
      <c r="C28" s="262"/>
      <c r="D28" s="430" t="s">
        <v>606</v>
      </c>
      <c r="E28" s="431" t="s">
        <v>604</v>
      </c>
      <c r="F28" s="431"/>
      <c r="G28" s="431"/>
      <c r="H28" s="431"/>
      <c r="I28" s="262"/>
      <c r="J28" s="263"/>
    </row>
    <row r="29" spans="2:10" x14ac:dyDescent="0.25">
      <c r="B29" s="261"/>
      <c r="C29" s="262"/>
      <c r="D29" s="272"/>
      <c r="E29" s="272"/>
      <c r="F29" s="272"/>
      <c r="G29" s="272"/>
      <c r="H29" s="272"/>
      <c r="I29" s="262"/>
      <c r="J29" s="263"/>
    </row>
    <row r="30" spans="2:10" x14ac:dyDescent="0.25">
      <c r="B30" s="261"/>
      <c r="C30" s="262"/>
      <c r="D30" s="430" t="s">
        <v>607</v>
      </c>
      <c r="E30" s="431" t="s">
        <v>604</v>
      </c>
      <c r="F30" s="431"/>
      <c r="G30" s="431"/>
      <c r="H30" s="431"/>
      <c r="I30" s="262"/>
      <c r="J30" s="263"/>
    </row>
    <row r="31" spans="2:10" x14ac:dyDescent="0.25">
      <c r="B31" s="261"/>
      <c r="C31" s="262"/>
      <c r="D31" s="272"/>
      <c r="E31" s="272"/>
      <c r="F31" s="272"/>
      <c r="G31" s="272"/>
      <c r="H31" s="272"/>
      <c r="I31" s="262"/>
      <c r="J31" s="263"/>
    </row>
    <row r="32" spans="2:10" x14ac:dyDescent="0.25">
      <c r="B32" s="261"/>
      <c r="C32" s="262"/>
      <c r="D32" s="430" t="s">
        <v>608</v>
      </c>
      <c r="E32" s="431" t="s">
        <v>604</v>
      </c>
      <c r="F32" s="431"/>
      <c r="G32" s="431"/>
      <c r="H32" s="431"/>
      <c r="I32" s="262"/>
      <c r="J32" s="263"/>
    </row>
    <row r="33" spans="2:10" x14ac:dyDescent="0.25">
      <c r="B33" s="261"/>
      <c r="C33" s="262"/>
      <c r="D33" s="271"/>
      <c r="E33" s="271"/>
      <c r="F33" s="271"/>
      <c r="G33" s="271"/>
      <c r="H33" s="271"/>
      <c r="I33" s="262"/>
      <c r="J33" s="263"/>
    </row>
    <row r="34" spans="2:10" x14ac:dyDescent="0.25">
      <c r="B34" s="261"/>
      <c r="C34" s="262"/>
      <c r="D34" s="430" t="s">
        <v>609</v>
      </c>
      <c r="E34" s="431" t="s">
        <v>604</v>
      </c>
      <c r="F34" s="431"/>
      <c r="G34" s="431"/>
      <c r="H34" s="431"/>
      <c r="I34" s="262"/>
      <c r="J34" s="263"/>
    </row>
    <row r="35" spans="2:10" x14ac:dyDescent="0.25">
      <c r="B35" s="261"/>
      <c r="C35" s="262"/>
      <c r="D35" s="262"/>
      <c r="E35" s="262"/>
      <c r="F35" s="262"/>
      <c r="G35" s="262"/>
      <c r="H35" s="262"/>
      <c r="I35" s="262"/>
      <c r="J35" s="263"/>
    </row>
    <row r="36" spans="2:10" x14ac:dyDescent="0.25">
      <c r="B36" s="261"/>
      <c r="C36" s="262"/>
      <c r="D36" s="432" t="s">
        <v>610</v>
      </c>
      <c r="E36" s="433"/>
      <c r="F36" s="433"/>
      <c r="G36" s="433"/>
      <c r="H36" s="433"/>
      <c r="I36" s="262"/>
      <c r="J36" s="263"/>
    </row>
    <row r="37" spans="2:10" x14ac:dyDescent="0.25">
      <c r="B37" s="261"/>
      <c r="C37" s="262"/>
      <c r="D37" s="262"/>
      <c r="E37" s="262"/>
      <c r="F37" s="270"/>
      <c r="G37" s="262"/>
      <c r="H37" s="262"/>
      <c r="I37" s="262"/>
      <c r="J37" s="263"/>
    </row>
    <row r="38" spans="2:10" x14ac:dyDescent="0.25">
      <c r="B38" s="261"/>
      <c r="C38" s="262"/>
      <c r="D38" s="432" t="s">
        <v>611</v>
      </c>
      <c r="E38" s="433"/>
      <c r="F38" s="433"/>
      <c r="G38" s="433"/>
      <c r="H38" s="433"/>
      <c r="I38" s="262"/>
      <c r="J38" s="263"/>
    </row>
    <row r="39" spans="2:10" x14ac:dyDescent="0.25">
      <c r="B39" s="261"/>
      <c r="C39" s="262"/>
      <c r="D39" s="271"/>
      <c r="E39" s="271"/>
      <c r="F39" s="271"/>
      <c r="G39" s="271"/>
      <c r="H39" s="271"/>
      <c r="I39" s="262"/>
      <c r="J39" s="263"/>
    </row>
    <row r="40" spans="2:10" ht="15.75" thickBot="1" x14ac:dyDescent="0.3">
      <c r="B40" s="273"/>
      <c r="C40" s="274"/>
      <c r="D40" s="274"/>
      <c r="E40" s="274"/>
      <c r="F40" s="274"/>
      <c r="G40" s="274"/>
      <c r="H40" s="274"/>
      <c r="I40" s="274"/>
      <c r="J40" s="275"/>
    </row>
  </sheetData>
  <mergeCells count="9">
    <mergeCell ref="D34:H34"/>
    <mergeCell ref="D36:H36"/>
    <mergeCell ref="D38:H38"/>
    <mergeCell ref="E6:G6"/>
    <mergeCell ref="D24:H24"/>
    <mergeCell ref="D26:H26"/>
    <mergeCell ref="D28:H28"/>
    <mergeCell ref="D30:H30"/>
    <mergeCell ref="D32:H32"/>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zoomScaleSheetLayoutView="50" zoomScalePageLayoutView="60" workbookViewId="0">
      <selection activeCell="A2" sqref="A2"/>
    </sheetView>
  </sheetViews>
  <sheetFormatPr defaultColWidth="8.85546875" defaultRowHeight="15" outlineLevelRow="1" x14ac:dyDescent="0.25"/>
  <cols>
    <col min="1" max="1" width="13.28515625" style="280" customWidth="1"/>
    <col min="2" max="2" width="68.85546875" style="280" bestFit="1" customWidth="1"/>
    <col min="3" max="3" width="39.140625" style="280" bestFit="1" customWidth="1"/>
    <col min="4" max="4" width="35.140625" style="280" bestFit="1" customWidth="1"/>
    <col min="5" max="5" width="6.7109375" style="280" customWidth="1"/>
    <col min="6" max="6" width="41.7109375" style="280" customWidth="1"/>
    <col min="7" max="7" width="41.7109375" style="277" customWidth="1"/>
    <col min="8" max="8" width="7.28515625" style="280" customWidth="1"/>
    <col min="9" max="9" width="71.85546875" style="280" customWidth="1"/>
    <col min="10" max="11" width="47.7109375" style="280" customWidth="1"/>
    <col min="12" max="12" width="7.28515625" style="280" customWidth="1"/>
    <col min="13" max="13" width="25.7109375" style="280" customWidth="1"/>
    <col min="14" max="14" width="25.7109375" style="277" customWidth="1"/>
    <col min="15" max="16384" width="8.85546875" style="301"/>
  </cols>
  <sheetData>
    <row r="1" spans="1:13" ht="31.5" x14ac:dyDescent="0.25">
      <c r="A1" s="276" t="s">
        <v>612</v>
      </c>
      <c r="B1" s="276"/>
      <c r="C1" s="277"/>
      <c r="D1" s="277"/>
      <c r="E1" s="277"/>
      <c r="F1" s="278" t="s">
        <v>613</v>
      </c>
      <c r="H1" s="277"/>
      <c r="I1" s="276"/>
      <c r="J1" s="277"/>
      <c r="K1" s="277"/>
      <c r="L1" s="277"/>
      <c r="M1" s="277"/>
    </row>
    <row r="2" spans="1:13" ht="15.75" thickBot="1" x14ac:dyDescent="0.3">
      <c r="A2" s="277"/>
      <c r="B2" s="279"/>
      <c r="C2" s="279"/>
      <c r="D2" s="277"/>
      <c r="E2" s="277"/>
      <c r="F2" s="277"/>
      <c r="H2" s="277"/>
      <c r="L2" s="277"/>
      <c r="M2" s="277"/>
    </row>
    <row r="3" spans="1:13" ht="19.5" thickBot="1" x14ac:dyDescent="0.3">
      <c r="A3" s="281"/>
      <c r="B3" s="282" t="s">
        <v>614</v>
      </c>
      <c r="C3" s="283" t="s">
        <v>79</v>
      </c>
      <c r="D3" s="281"/>
      <c r="E3" s="281"/>
      <c r="F3" s="277"/>
      <c r="G3" s="281"/>
      <c r="H3" s="277"/>
      <c r="L3" s="277"/>
      <c r="M3" s="277"/>
    </row>
    <row r="4" spans="1:13" ht="15.75" thickBot="1" x14ac:dyDescent="0.3">
      <c r="H4" s="277"/>
      <c r="L4" s="277"/>
      <c r="M4" s="277"/>
    </row>
    <row r="5" spans="1:13" ht="18.75" x14ac:dyDescent="0.25">
      <c r="A5" s="284"/>
      <c r="B5" s="285" t="s">
        <v>615</v>
      </c>
      <c r="C5" s="284"/>
      <c r="E5" s="286"/>
      <c r="F5" s="286"/>
      <c r="H5" s="277"/>
      <c r="L5" s="277"/>
      <c r="M5" s="277"/>
    </row>
    <row r="6" spans="1:13" x14ac:dyDescent="0.25">
      <c r="B6" s="287" t="s">
        <v>616</v>
      </c>
      <c r="H6" s="277"/>
      <c r="L6" s="277"/>
      <c r="M6" s="277"/>
    </row>
    <row r="7" spans="1:13" x14ac:dyDescent="0.25">
      <c r="B7" s="288" t="s">
        <v>617</v>
      </c>
      <c r="H7" s="277"/>
      <c r="L7" s="277"/>
      <c r="M7" s="277"/>
    </row>
    <row r="8" spans="1:13" x14ac:dyDescent="0.25">
      <c r="B8" s="288" t="s">
        <v>618</v>
      </c>
      <c r="F8" s="280" t="s">
        <v>619</v>
      </c>
      <c r="H8" s="277"/>
      <c r="L8" s="277"/>
      <c r="M8" s="277"/>
    </row>
    <row r="9" spans="1:13" x14ac:dyDescent="0.25">
      <c r="B9" s="287" t="s">
        <v>620</v>
      </c>
      <c r="H9" s="277"/>
      <c r="L9" s="277"/>
      <c r="M9" s="277"/>
    </row>
    <row r="10" spans="1:13" x14ac:dyDescent="0.25">
      <c r="B10" s="287" t="s">
        <v>621</v>
      </c>
      <c r="H10" s="277"/>
      <c r="L10" s="277"/>
      <c r="M10" s="277"/>
    </row>
    <row r="11" spans="1:13" ht="15.75" thickBot="1" x14ac:dyDescent="0.3">
      <c r="B11" s="289" t="s">
        <v>622</v>
      </c>
      <c r="H11" s="277"/>
      <c r="L11" s="277"/>
      <c r="M11" s="277"/>
    </row>
    <row r="12" spans="1:13" x14ac:dyDescent="0.25">
      <c r="B12" s="290"/>
      <c r="H12" s="277"/>
      <c r="L12" s="277"/>
      <c r="M12" s="277"/>
    </row>
    <row r="13" spans="1:13" ht="37.5" x14ac:dyDescent="0.25">
      <c r="A13" s="291" t="s">
        <v>623</v>
      </c>
      <c r="B13" s="291" t="s">
        <v>616</v>
      </c>
      <c r="C13" s="292"/>
      <c r="D13" s="292"/>
      <c r="E13" s="292"/>
      <c r="F13" s="292"/>
      <c r="G13" s="293"/>
      <c r="H13" s="277"/>
      <c r="L13" s="277"/>
      <c r="M13" s="277"/>
    </row>
    <row r="14" spans="1:13" x14ac:dyDescent="0.25">
      <c r="A14" s="280" t="s">
        <v>624</v>
      </c>
      <c r="B14" s="294" t="s">
        <v>625</v>
      </c>
      <c r="C14" s="295" t="s">
        <v>600</v>
      </c>
      <c r="E14" s="286"/>
      <c r="F14" s="286"/>
      <c r="H14" s="277"/>
      <c r="L14" s="277"/>
      <c r="M14" s="277"/>
    </row>
    <row r="15" spans="1:13" x14ac:dyDescent="0.25">
      <c r="A15" s="280" t="s">
        <v>626</v>
      </c>
      <c r="B15" s="294" t="s">
        <v>627</v>
      </c>
      <c r="C15" s="295" t="s">
        <v>601</v>
      </c>
      <c r="E15" s="286"/>
      <c r="F15" s="286"/>
      <c r="H15" s="277"/>
      <c r="L15" s="277"/>
      <c r="M15" s="277"/>
    </row>
    <row r="16" spans="1:13" x14ac:dyDescent="0.25">
      <c r="A16" s="280" t="s">
        <v>628</v>
      </c>
      <c r="B16" s="294" t="s">
        <v>629</v>
      </c>
      <c r="C16" s="296" t="s">
        <v>630</v>
      </c>
      <c r="E16" s="286"/>
      <c r="F16" s="286"/>
      <c r="H16" s="277"/>
      <c r="L16" s="277"/>
      <c r="M16" s="277"/>
    </row>
    <row r="17" spans="1:13" x14ac:dyDescent="0.25">
      <c r="A17" s="280" t="s">
        <v>631</v>
      </c>
      <c r="B17" s="294" t="s">
        <v>632</v>
      </c>
      <c r="C17" s="297">
        <v>43921</v>
      </c>
      <c r="E17" s="286"/>
      <c r="F17" s="286"/>
      <c r="H17" s="277"/>
      <c r="L17" s="277"/>
      <c r="M17" s="277"/>
    </row>
    <row r="18" spans="1:13" outlineLevel="1" x14ac:dyDescent="0.25">
      <c r="A18" s="280" t="s">
        <v>633</v>
      </c>
      <c r="B18" s="298" t="s">
        <v>634</v>
      </c>
      <c r="C18" s="295" t="s">
        <v>635</v>
      </c>
      <c r="E18" s="286"/>
      <c r="F18" s="286"/>
      <c r="H18" s="277"/>
      <c r="L18" s="277"/>
      <c r="M18" s="277"/>
    </row>
    <row r="19" spans="1:13" outlineLevel="1" x14ac:dyDescent="0.25">
      <c r="A19" s="280" t="s">
        <v>636</v>
      </c>
      <c r="B19" s="298" t="s">
        <v>637</v>
      </c>
      <c r="C19" s="296" t="s">
        <v>638</v>
      </c>
      <c r="E19" s="286"/>
      <c r="F19" s="286"/>
      <c r="H19" s="277"/>
      <c r="L19" s="277"/>
      <c r="M19" s="277"/>
    </row>
    <row r="20" spans="1:13" outlineLevel="1" x14ac:dyDescent="0.25">
      <c r="A20" s="280" t="s">
        <v>639</v>
      </c>
      <c r="B20" s="298"/>
      <c r="E20" s="286"/>
      <c r="F20" s="286"/>
      <c r="H20" s="277"/>
      <c r="L20" s="277"/>
      <c r="M20" s="277"/>
    </row>
    <row r="21" spans="1:13" outlineLevel="1" x14ac:dyDescent="0.25">
      <c r="A21" s="280" t="s">
        <v>640</v>
      </c>
      <c r="B21" s="298"/>
      <c r="E21" s="286"/>
      <c r="F21" s="286"/>
      <c r="H21" s="277"/>
      <c r="L21" s="277"/>
      <c r="M21" s="277"/>
    </row>
    <row r="22" spans="1:13" outlineLevel="1" x14ac:dyDescent="0.25">
      <c r="A22" s="280" t="s">
        <v>641</v>
      </c>
      <c r="B22" s="298"/>
      <c r="E22" s="286"/>
      <c r="F22" s="286"/>
      <c r="H22" s="277"/>
      <c r="L22" s="277"/>
      <c r="M22" s="277"/>
    </row>
    <row r="23" spans="1:13" outlineLevel="1" x14ac:dyDescent="0.25">
      <c r="A23" s="280" t="s">
        <v>642</v>
      </c>
      <c r="B23" s="298"/>
      <c r="E23" s="286"/>
      <c r="F23" s="286"/>
      <c r="H23" s="277"/>
      <c r="L23" s="277"/>
      <c r="M23" s="277"/>
    </row>
    <row r="24" spans="1:13" outlineLevel="1" x14ac:dyDescent="0.25">
      <c r="A24" s="280" t="s">
        <v>643</v>
      </c>
      <c r="B24" s="298"/>
      <c r="E24" s="286"/>
      <c r="F24" s="286"/>
      <c r="H24" s="277"/>
      <c r="L24" s="277"/>
      <c r="M24" s="277"/>
    </row>
    <row r="25" spans="1:13" outlineLevel="1" x14ac:dyDescent="0.25">
      <c r="A25" s="280" t="s">
        <v>644</v>
      </c>
      <c r="B25" s="298"/>
      <c r="E25" s="286"/>
      <c r="F25" s="286"/>
      <c r="H25" s="277"/>
      <c r="L25" s="277"/>
      <c r="M25" s="277"/>
    </row>
    <row r="26" spans="1:13" ht="18.75" x14ac:dyDescent="0.25">
      <c r="A26" s="292"/>
      <c r="B26" s="291" t="s">
        <v>617</v>
      </c>
      <c r="C26" s="292"/>
      <c r="D26" s="292"/>
      <c r="E26" s="292"/>
      <c r="F26" s="292"/>
      <c r="G26" s="293"/>
      <c r="H26" s="277"/>
      <c r="L26" s="277"/>
      <c r="M26" s="277"/>
    </row>
    <row r="27" spans="1:13" x14ac:dyDescent="0.25">
      <c r="A27" s="280" t="s">
        <v>645</v>
      </c>
      <c r="B27" s="299" t="s">
        <v>646</v>
      </c>
      <c r="C27" s="295" t="s">
        <v>647</v>
      </c>
      <c r="D27" s="300"/>
      <c r="E27" s="300"/>
      <c r="F27" s="300"/>
      <c r="H27" s="277"/>
      <c r="L27" s="277"/>
      <c r="M27" s="277"/>
    </row>
    <row r="28" spans="1:13" x14ac:dyDescent="0.25">
      <c r="A28" s="280" t="s">
        <v>648</v>
      </c>
      <c r="B28" s="299" t="s">
        <v>649</v>
      </c>
      <c r="C28" s="295" t="s">
        <v>647</v>
      </c>
      <c r="D28" s="300"/>
      <c r="E28" s="300"/>
      <c r="F28" s="300"/>
      <c r="H28" s="277"/>
      <c r="L28" s="277"/>
      <c r="M28" s="277"/>
    </row>
    <row r="29" spans="1:13" x14ac:dyDescent="0.25">
      <c r="A29" s="280" t="s">
        <v>650</v>
      </c>
      <c r="B29" s="299" t="s">
        <v>651</v>
      </c>
      <c r="C29" s="295" t="s">
        <v>652</v>
      </c>
      <c r="E29" s="300"/>
      <c r="F29" s="300"/>
      <c r="H29" s="277"/>
      <c r="L29" s="277"/>
      <c r="M29" s="277"/>
    </row>
    <row r="30" spans="1:13" outlineLevel="1" x14ac:dyDescent="0.25">
      <c r="A30" s="280" t="s">
        <v>653</v>
      </c>
      <c r="B30" s="299"/>
      <c r="E30" s="300"/>
      <c r="F30" s="300"/>
      <c r="H30" s="277"/>
      <c r="L30" s="277"/>
      <c r="M30" s="277"/>
    </row>
    <row r="31" spans="1:13" outlineLevel="1" x14ac:dyDescent="0.25">
      <c r="A31" s="280" t="s">
        <v>654</v>
      </c>
      <c r="B31" s="299"/>
      <c r="E31" s="300"/>
      <c r="F31" s="300"/>
      <c r="H31" s="277"/>
      <c r="L31" s="277"/>
      <c r="M31" s="277"/>
    </row>
    <row r="32" spans="1:13" outlineLevel="1" x14ac:dyDescent="0.25">
      <c r="A32" s="280" t="s">
        <v>655</v>
      </c>
      <c r="B32" s="299"/>
      <c r="E32" s="300"/>
      <c r="F32" s="300"/>
      <c r="H32" s="277"/>
      <c r="L32" s="277"/>
      <c r="M32" s="277"/>
    </row>
    <row r="33" spans="1:14" outlineLevel="1" x14ac:dyDescent="0.25">
      <c r="A33" s="280" t="s">
        <v>656</v>
      </c>
      <c r="B33" s="299"/>
      <c r="E33" s="300"/>
      <c r="F33" s="300"/>
      <c r="H33" s="277"/>
      <c r="L33" s="277"/>
      <c r="M33" s="277"/>
    </row>
    <row r="34" spans="1:14" outlineLevel="1" x14ac:dyDescent="0.25">
      <c r="A34" s="280" t="s">
        <v>657</v>
      </c>
      <c r="B34" s="299"/>
      <c r="E34" s="300"/>
      <c r="F34" s="300"/>
      <c r="H34" s="277"/>
      <c r="L34" s="277"/>
      <c r="M34" s="277"/>
    </row>
    <row r="35" spans="1:14" outlineLevel="1" x14ac:dyDescent="0.25">
      <c r="A35" s="280" t="s">
        <v>658</v>
      </c>
      <c r="B35" s="302"/>
      <c r="E35" s="300"/>
      <c r="F35" s="300"/>
      <c r="H35" s="277"/>
      <c r="L35" s="277"/>
      <c r="M35" s="277"/>
    </row>
    <row r="36" spans="1:14" ht="18.75" x14ac:dyDescent="0.25">
      <c r="A36" s="291"/>
      <c r="B36" s="291" t="s">
        <v>618</v>
      </c>
      <c r="C36" s="291"/>
      <c r="D36" s="292"/>
      <c r="E36" s="292"/>
      <c r="F36" s="292"/>
      <c r="G36" s="293"/>
      <c r="H36" s="277"/>
      <c r="L36" s="277"/>
      <c r="M36" s="277"/>
    </row>
    <row r="37" spans="1:14" ht="15" customHeight="1" x14ac:dyDescent="0.25">
      <c r="A37" s="303"/>
      <c r="B37" s="304" t="s">
        <v>659</v>
      </c>
      <c r="C37" s="303" t="s">
        <v>660</v>
      </c>
      <c r="D37" s="305"/>
      <c r="E37" s="305"/>
      <c r="F37" s="305"/>
      <c r="G37" s="306"/>
      <c r="H37" s="277"/>
      <c r="L37" s="277"/>
      <c r="M37" s="277"/>
    </row>
    <row r="38" spans="1:14" x14ac:dyDescent="0.25">
      <c r="A38" s="280" t="s">
        <v>661</v>
      </c>
      <c r="B38" s="300" t="s">
        <v>662</v>
      </c>
      <c r="C38" s="307">
        <v>179182.9</v>
      </c>
      <c r="F38" s="300"/>
      <c r="H38" s="277"/>
      <c r="L38" s="277"/>
      <c r="M38" s="277"/>
    </row>
    <row r="39" spans="1:14" x14ac:dyDescent="0.25">
      <c r="A39" s="280" t="s">
        <v>663</v>
      </c>
      <c r="B39" s="300" t="s">
        <v>664</v>
      </c>
      <c r="C39" s="307">
        <v>163410</v>
      </c>
      <c r="F39" s="300"/>
      <c r="H39" s="277"/>
      <c r="L39" s="277"/>
      <c r="M39" s="277"/>
      <c r="N39" s="301"/>
    </row>
    <row r="40" spans="1:14" outlineLevel="1" x14ac:dyDescent="0.25">
      <c r="A40" s="280" t="s">
        <v>665</v>
      </c>
      <c r="B40" s="308" t="s">
        <v>666</v>
      </c>
      <c r="C40" s="309" t="s">
        <v>667</v>
      </c>
      <c r="F40" s="300"/>
      <c r="H40" s="277"/>
      <c r="L40" s="277"/>
      <c r="M40" s="277"/>
      <c r="N40" s="301"/>
    </row>
    <row r="41" spans="1:14" outlineLevel="1" x14ac:dyDescent="0.25">
      <c r="A41" s="280" t="s">
        <v>668</v>
      </c>
      <c r="B41" s="308" t="s">
        <v>669</v>
      </c>
      <c r="C41" s="309" t="s">
        <v>667</v>
      </c>
      <c r="F41" s="300"/>
      <c r="H41" s="277"/>
      <c r="L41" s="277"/>
      <c r="M41" s="277"/>
      <c r="N41" s="301"/>
    </row>
    <row r="42" spans="1:14" outlineLevel="1" x14ac:dyDescent="0.25">
      <c r="A42" s="280" t="s">
        <v>670</v>
      </c>
      <c r="B42" s="308"/>
      <c r="C42" s="307"/>
      <c r="F42" s="300"/>
      <c r="H42" s="277"/>
      <c r="L42" s="277"/>
      <c r="M42" s="277"/>
      <c r="N42" s="301"/>
    </row>
    <row r="43" spans="1:14" outlineLevel="1" x14ac:dyDescent="0.25">
      <c r="A43" s="301" t="s">
        <v>671</v>
      </c>
      <c r="B43" s="300"/>
      <c r="F43" s="300"/>
      <c r="H43" s="277"/>
      <c r="L43" s="277"/>
      <c r="M43" s="277"/>
      <c r="N43" s="301"/>
    </row>
    <row r="44" spans="1:14" ht="15" customHeight="1" x14ac:dyDescent="0.25">
      <c r="A44" s="303"/>
      <c r="B44" s="304" t="s">
        <v>672</v>
      </c>
      <c r="C44" s="310" t="s">
        <v>673</v>
      </c>
      <c r="D44" s="303" t="s">
        <v>674</v>
      </c>
      <c r="E44" s="305"/>
      <c r="F44" s="306" t="s">
        <v>675</v>
      </c>
      <c r="G44" s="306" t="s">
        <v>676</v>
      </c>
      <c r="H44" s="277"/>
      <c r="L44" s="277"/>
      <c r="M44" s="277"/>
      <c r="N44" s="301"/>
    </row>
    <row r="45" spans="1:14" x14ac:dyDescent="0.25">
      <c r="A45" s="280" t="s">
        <v>677</v>
      </c>
      <c r="B45" s="300" t="s">
        <v>678</v>
      </c>
      <c r="C45" s="311">
        <v>0.08</v>
      </c>
      <c r="D45" s="311">
        <f>IF(OR(C38="[For completion]",C39="[For completion]"),"Please complete G.3.1.1 and G.3.1.2",(C38/C39-1))</f>
        <v>9.6523468575974603E-2</v>
      </c>
      <c r="E45" s="311"/>
      <c r="F45" s="311">
        <v>0</v>
      </c>
      <c r="G45" s="280" t="s">
        <v>667</v>
      </c>
      <c r="H45" s="277"/>
      <c r="L45" s="277"/>
      <c r="M45" s="277"/>
      <c r="N45" s="301"/>
    </row>
    <row r="46" spans="1:14" outlineLevel="1" x14ac:dyDescent="0.25">
      <c r="A46" s="280" t="s">
        <v>679</v>
      </c>
      <c r="B46" s="298" t="s">
        <v>680</v>
      </c>
      <c r="C46" s="311"/>
      <c r="D46" s="311"/>
      <c r="E46" s="311"/>
      <c r="F46" s="311"/>
      <c r="G46" s="312"/>
      <c r="H46" s="277"/>
      <c r="L46" s="277"/>
      <c r="M46" s="277"/>
      <c r="N46" s="301"/>
    </row>
    <row r="47" spans="1:14" outlineLevel="1" x14ac:dyDescent="0.25">
      <c r="A47" s="280" t="s">
        <v>681</v>
      </c>
      <c r="B47" s="298" t="s">
        <v>682</v>
      </c>
      <c r="C47" s="311"/>
      <c r="D47" s="311"/>
      <c r="E47" s="311"/>
      <c r="F47" s="311"/>
      <c r="G47" s="312"/>
      <c r="H47" s="277"/>
      <c r="L47" s="277"/>
      <c r="M47" s="277"/>
      <c r="N47" s="301"/>
    </row>
    <row r="48" spans="1:14" outlineLevel="1" x14ac:dyDescent="0.25">
      <c r="A48" s="280" t="s">
        <v>683</v>
      </c>
      <c r="B48" s="298" t="s">
        <v>684</v>
      </c>
      <c r="C48" s="312"/>
      <c r="D48" s="311">
        <v>0.1489</v>
      </c>
      <c r="E48" s="312"/>
      <c r="F48" s="312"/>
      <c r="G48" s="312"/>
      <c r="H48" s="277"/>
      <c r="L48" s="277"/>
      <c r="M48" s="277"/>
      <c r="N48" s="301"/>
    </row>
    <row r="49" spans="1:14" outlineLevel="1" x14ac:dyDescent="0.25">
      <c r="A49" s="280" t="s">
        <v>685</v>
      </c>
      <c r="B49" s="298"/>
      <c r="C49" s="312"/>
      <c r="D49" s="312"/>
      <c r="E49" s="312"/>
      <c r="F49" s="312"/>
      <c r="G49" s="312"/>
      <c r="H49" s="277"/>
      <c r="L49" s="277"/>
      <c r="M49" s="277"/>
      <c r="N49" s="301"/>
    </row>
    <row r="50" spans="1:14" outlineLevel="1" x14ac:dyDescent="0.25">
      <c r="A50" s="280" t="s">
        <v>686</v>
      </c>
      <c r="B50" s="298"/>
      <c r="C50" s="312"/>
      <c r="D50" s="312"/>
      <c r="E50" s="312"/>
      <c r="F50" s="312"/>
      <c r="G50" s="312"/>
      <c r="H50" s="277"/>
      <c r="L50" s="277"/>
      <c r="M50" s="277"/>
      <c r="N50" s="301"/>
    </row>
    <row r="51" spans="1:14" outlineLevel="1" x14ac:dyDescent="0.25">
      <c r="A51" s="280" t="s">
        <v>687</v>
      </c>
      <c r="B51" s="298"/>
      <c r="C51" s="312"/>
      <c r="D51" s="312"/>
      <c r="E51" s="312"/>
      <c r="F51" s="312"/>
      <c r="G51" s="312"/>
      <c r="H51" s="277"/>
      <c r="L51" s="277"/>
      <c r="M51" s="277"/>
      <c r="N51" s="301"/>
    </row>
    <row r="52" spans="1:14" ht="15" customHeight="1" x14ac:dyDescent="0.25">
      <c r="A52" s="303"/>
      <c r="B52" s="304" t="s">
        <v>688</v>
      </c>
      <c r="C52" s="303" t="s">
        <v>660</v>
      </c>
      <c r="D52" s="303"/>
      <c r="E52" s="305"/>
      <c r="F52" s="306" t="s">
        <v>689</v>
      </c>
      <c r="G52" s="306"/>
      <c r="H52" s="277"/>
      <c r="L52" s="277"/>
      <c r="M52" s="277"/>
      <c r="N52" s="301"/>
    </row>
    <row r="53" spans="1:14" x14ac:dyDescent="0.25">
      <c r="A53" s="280" t="s">
        <v>690</v>
      </c>
      <c r="B53" s="300" t="s">
        <v>691</v>
      </c>
      <c r="C53" s="307">
        <v>155961.4</v>
      </c>
      <c r="E53" s="313"/>
      <c r="F53" s="314">
        <f>IF($C$58=0,"",IF(C53="[for completion]","",C53/$C$58))</f>
        <v>0.87040336996443302</v>
      </c>
      <c r="G53" s="315"/>
      <c r="H53" s="277"/>
      <c r="L53" s="277"/>
      <c r="M53" s="277"/>
      <c r="N53" s="301"/>
    </row>
    <row r="54" spans="1:14" x14ac:dyDescent="0.25">
      <c r="A54" s="280" t="s">
        <v>692</v>
      </c>
      <c r="B54" s="300" t="s">
        <v>693</v>
      </c>
      <c r="C54" s="307">
        <v>0</v>
      </c>
      <c r="E54" s="313"/>
      <c r="F54" s="314">
        <f>IF($C$58=0,"",IF(C54="[for completion]","",C54/$C$58))</f>
        <v>0</v>
      </c>
      <c r="G54" s="315"/>
      <c r="H54" s="277"/>
      <c r="L54" s="277"/>
      <c r="M54" s="277"/>
      <c r="N54" s="301"/>
    </row>
    <row r="55" spans="1:14" x14ac:dyDescent="0.25">
      <c r="A55" s="280" t="s">
        <v>694</v>
      </c>
      <c r="B55" s="300" t="s">
        <v>695</v>
      </c>
      <c r="C55" s="307">
        <v>0</v>
      </c>
      <c r="E55" s="313"/>
      <c r="F55" s="316">
        <f t="shared" ref="F55:F56" si="0">IF($C$58=0,"",IF(C55="[for completion]","",C55/$C$58))</f>
        <v>0</v>
      </c>
      <c r="G55" s="315"/>
      <c r="H55" s="277"/>
      <c r="L55" s="277"/>
      <c r="M55" s="277"/>
      <c r="N55" s="301"/>
    </row>
    <row r="56" spans="1:14" x14ac:dyDescent="0.25">
      <c r="A56" s="280" t="s">
        <v>696</v>
      </c>
      <c r="B56" s="300" t="s">
        <v>697</v>
      </c>
      <c r="C56" s="307">
        <v>23221.5</v>
      </c>
      <c r="E56" s="313"/>
      <c r="F56" s="316">
        <f t="shared" si="0"/>
        <v>0.12959663003556701</v>
      </c>
      <c r="G56" s="315"/>
      <c r="H56" s="277"/>
      <c r="L56" s="277"/>
      <c r="M56" s="277"/>
      <c r="N56" s="301"/>
    </row>
    <row r="57" spans="1:14" x14ac:dyDescent="0.25">
      <c r="A57" s="280" t="s">
        <v>698</v>
      </c>
      <c r="B57" s="280" t="s">
        <v>9</v>
      </c>
      <c r="C57" s="307">
        <v>0</v>
      </c>
      <c r="E57" s="313"/>
      <c r="F57" s="314">
        <f>IF($C$58=0,"",IF(C57="[for completion]","",C57/$C$58))</f>
        <v>0</v>
      </c>
      <c r="G57" s="315"/>
      <c r="H57" s="277"/>
      <c r="L57" s="277"/>
      <c r="M57" s="277"/>
      <c r="N57" s="301"/>
    </row>
    <row r="58" spans="1:14" x14ac:dyDescent="0.25">
      <c r="A58" s="280" t="s">
        <v>699</v>
      </c>
      <c r="B58" s="317" t="s">
        <v>10</v>
      </c>
      <c r="C58" s="318">
        <f>SUM(C53:C57)</f>
        <v>179182.9</v>
      </c>
      <c r="D58" s="313"/>
      <c r="E58" s="313"/>
      <c r="F58" s="319">
        <f>SUM(F53:F57)</f>
        <v>1</v>
      </c>
      <c r="G58" s="315"/>
      <c r="H58" s="277"/>
      <c r="L58" s="277"/>
      <c r="M58" s="277"/>
      <c r="N58" s="301"/>
    </row>
    <row r="59" spans="1:14" outlineLevel="1" x14ac:dyDescent="0.25">
      <c r="A59" s="280" t="s">
        <v>700</v>
      </c>
      <c r="B59" s="320" t="s">
        <v>701</v>
      </c>
      <c r="C59" s="307"/>
      <c r="E59" s="313"/>
      <c r="F59" s="314">
        <f t="shared" ref="F59:F64" si="1">IF($C$58=0,"",IF(C59="[for completion]","",C59/$C$58))</f>
        <v>0</v>
      </c>
      <c r="G59" s="315"/>
      <c r="H59" s="277"/>
      <c r="L59" s="277"/>
      <c r="M59" s="277"/>
      <c r="N59" s="301"/>
    </row>
    <row r="60" spans="1:14" outlineLevel="1" x14ac:dyDescent="0.25">
      <c r="A60" s="280" t="s">
        <v>702</v>
      </c>
      <c r="B60" s="320" t="s">
        <v>701</v>
      </c>
      <c r="C60" s="307"/>
      <c r="E60" s="313"/>
      <c r="F60" s="314">
        <f t="shared" si="1"/>
        <v>0</v>
      </c>
      <c r="G60" s="315"/>
      <c r="H60" s="277"/>
      <c r="L60" s="277"/>
      <c r="M60" s="277"/>
      <c r="N60" s="301"/>
    </row>
    <row r="61" spans="1:14" outlineLevel="1" x14ac:dyDescent="0.25">
      <c r="A61" s="280" t="s">
        <v>703</v>
      </c>
      <c r="B61" s="320" t="s">
        <v>701</v>
      </c>
      <c r="C61" s="307"/>
      <c r="E61" s="313"/>
      <c r="F61" s="314">
        <f t="shared" si="1"/>
        <v>0</v>
      </c>
      <c r="G61" s="315"/>
      <c r="H61" s="277"/>
      <c r="L61" s="277"/>
      <c r="M61" s="277"/>
      <c r="N61" s="301"/>
    </row>
    <row r="62" spans="1:14" outlineLevel="1" x14ac:dyDescent="0.25">
      <c r="A62" s="280" t="s">
        <v>704</v>
      </c>
      <c r="B62" s="320" t="s">
        <v>701</v>
      </c>
      <c r="C62" s="307"/>
      <c r="E62" s="313"/>
      <c r="F62" s="314">
        <f t="shared" si="1"/>
        <v>0</v>
      </c>
      <c r="G62" s="315"/>
      <c r="H62" s="277"/>
      <c r="L62" s="277"/>
      <c r="M62" s="277"/>
      <c r="N62" s="301"/>
    </row>
    <row r="63" spans="1:14" outlineLevel="1" x14ac:dyDescent="0.25">
      <c r="A63" s="280" t="s">
        <v>705</v>
      </c>
      <c r="B63" s="320" t="s">
        <v>701</v>
      </c>
      <c r="C63" s="307"/>
      <c r="E63" s="313"/>
      <c r="F63" s="314">
        <f t="shared" si="1"/>
        <v>0</v>
      </c>
      <c r="G63" s="315"/>
      <c r="H63" s="277"/>
      <c r="L63" s="277"/>
      <c r="M63" s="277"/>
      <c r="N63" s="301"/>
    </row>
    <row r="64" spans="1:14" outlineLevel="1" x14ac:dyDescent="0.25">
      <c r="A64" s="280" t="s">
        <v>706</v>
      </c>
      <c r="B64" s="320" t="s">
        <v>701</v>
      </c>
      <c r="C64" s="321"/>
      <c r="D64" s="301"/>
      <c r="E64" s="301"/>
      <c r="F64" s="314">
        <f t="shared" si="1"/>
        <v>0</v>
      </c>
      <c r="G64" s="322"/>
      <c r="H64" s="277"/>
      <c r="L64" s="277"/>
      <c r="M64" s="277"/>
      <c r="N64" s="301"/>
    </row>
    <row r="65" spans="1:14" ht="15" customHeight="1" x14ac:dyDescent="0.25">
      <c r="A65" s="303"/>
      <c r="B65" s="304" t="s">
        <v>707</v>
      </c>
      <c r="C65" s="310" t="s">
        <v>708</v>
      </c>
      <c r="D65" s="310" t="s">
        <v>709</v>
      </c>
      <c r="E65" s="305"/>
      <c r="F65" s="306" t="s">
        <v>710</v>
      </c>
      <c r="G65" s="323" t="s">
        <v>711</v>
      </c>
      <c r="H65" s="277"/>
      <c r="L65" s="277"/>
      <c r="M65" s="277"/>
      <c r="N65" s="301"/>
    </row>
    <row r="66" spans="1:14" x14ac:dyDescent="0.25">
      <c r="A66" s="280" t="s">
        <v>712</v>
      </c>
      <c r="B66" s="300" t="s">
        <v>713</v>
      </c>
      <c r="C66" s="324" t="s">
        <v>714</v>
      </c>
      <c r="D66" s="324" t="s">
        <v>667</v>
      </c>
      <c r="E66" s="294"/>
      <c r="F66" s="325"/>
      <c r="G66" s="326"/>
      <c r="H66" s="277"/>
      <c r="L66" s="277"/>
      <c r="M66" s="277"/>
      <c r="N66" s="301"/>
    </row>
    <row r="67" spans="1:14" x14ac:dyDescent="0.25">
      <c r="B67" s="300"/>
      <c r="E67" s="294"/>
      <c r="F67" s="325"/>
      <c r="G67" s="326"/>
      <c r="H67" s="277"/>
      <c r="L67" s="277"/>
      <c r="M67" s="277"/>
      <c r="N67" s="301"/>
    </row>
    <row r="68" spans="1:14" x14ac:dyDescent="0.25">
      <c r="B68" s="300" t="s">
        <v>715</v>
      </c>
      <c r="C68" s="294"/>
      <c r="D68" s="294"/>
      <c r="E68" s="294"/>
      <c r="F68" s="326"/>
      <c r="G68" s="326"/>
      <c r="H68" s="277"/>
      <c r="L68" s="277"/>
      <c r="M68" s="277"/>
      <c r="N68" s="301"/>
    </row>
    <row r="69" spans="1:14" x14ac:dyDescent="0.25">
      <c r="B69" s="300" t="s">
        <v>716</v>
      </c>
      <c r="E69" s="294"/>
      <c r="F69" s="326"/>
      <c r="G69" s="326"/>
      <c r="H69" s="277"/>
      <c r="L69" s="277"/>
      <c r="M69" s="277"/>
      <c r="N69" s="301"/>
    </row>
    <row r="70" spans="1:14" x14ac:dyDescent="0.25">
      <c r="A70" s="280" t="s">
        <v>717</v>
      </c>
      <c r="B70" s="327" t="s">
        <v>718</v>
      </c>
      <c r="C70" s="307">
        <v>10620.23</v>
      </c>
      <c r="D70" s="307" t="s">
        <v>667</v>
      </c>
      <c r="E70" s="327"/>
      <c r="F70" s="314">
        <f t="shared" ref="F70:F76" si="2">IF($C$77=0,"",IF(C70="[for completion]","",C70/$C$77))</f>
        <v>5.927033546562397E-2</v>
      </c>
      <c r="G70" s="314" t="str">
        <f>IF($D$77=0,"",IF(D70="[Mark as ND1 if not relevant]","",D70/$D$77))</f>
        <v/>
      </c>
      <c r="H70" s="277"/>
      <c r="L70" s="277"/>
      <c r="M70" s="277"/>
      <c r="N70" s="301"/>
    </row>
    <row r="71" spans="1:14" x14ac:dyDescent="0.25">
      <c r="A71" s="280" t="s">
        <v>719</v>
      </c>
      <c r="B71" s="327" t="s">
        <v>720</v>
      </c>
      <c r="C71" s="307">
        <v>5381.53</v>
      </c>
      <c r="D71" s="307" t="s">
        <v>667</v>
      </c>
      <c r="E71" s="327"/>
      <c r="F71" s="314">
        <f t="shared" si="2"/>
        <v>3.0033726992571664E-2</v>
      </c>
      <c r="G71" s="314" t="str">
        <f t="shared" ref="G71:G76" si="3">IF($D$77=0,"",IF(D71="[Mark as ND1 if not relevant]","",D71/$D$77))</f>
        <v/>
      </c>
      <c r="H71" s="277"/>
      <c r="L71" s="277"/>
      <c r="M71" s="277"/>
      <c r="N71" s="301"/>
    </row>
    <row r="72" spans="1:14" x14ac:dyDescent="0.25">
      <c r="A72" s="280" t="s">
        <v>721</v>
      </c>
      <c r="B72" s="327" t="s">
        <v>722</v>
      </c>
      <c r="C72" s="307">
        <v>3331.67</v>
      </c>
      <c r="D72" s="307" t="s">
        <v>667</v>
      </c>
      <c r="E72" s="327"/>
      <c r="F72" s="314">
        <f t="shared" si="2"/>
        <v>1.8593683805412445E-2</v>
      </c>
      <c r="G72" s="314" t="str">
        <f t="shared" si="3"/>
        <v/>
      </c>
      <c r="H72" s="277"/>
      <c r="L72" s="277"/>
      <c r="M72" s="277"/>
      <c r="N72" s="301"/>
    </row>
    <row r="73" spans="1:14" x14ac:dyDescent="0.25">
      <c r="A73" s="280" t="s">
        <v>723</v>
      </c>
      <c r="B73" s="327" t="s">
        <v>724</v>
      </c>
      <c r="C73" s="307">
        <v>2549.59</v>
      </c>
      <c r="D73" s="307" t="s">
        <v>667</v>
      </c>
      <c r="E73" s="327"/>
      <c r="F73" s="314">
        <f t="shared" si="2"/>
        <v>1.422898134972597E-2</v>
      </c>
      <c r="G73" s="314" t="str">
        <f t="shared" si="3"/>
        <v/>
      </c>
      <c r="H73" s="277"/>
      <c r="L73" s="277"/>
      <c r="M73" s="277"/>
      <c r="N73" s="301"/>
    </row>
    <row r="74" spans="1:14" x14ac:dyDescent="0.25">
      <c r="A74" s="280" t="s">
        <v>725</v>
      </c>
      <c r="B74" s="327" t="s">
        <v>726</v>
      </c>
      <c r="C74" s="307">
        <v>1669.14</v>
      </c>
      <c r="D74" s="307" t="s">
        <v>667</v>
      </c>
      <c r="E74" s="327"/>
      <c r="F74" s="314">
        <f t="shared" si="2"/>
        <v>9.3152867441751823E-3</v>
      </c>
      <c r="G74" s="314" t="str">
        <f t="shared" si="3"/>
        <v/>
      </c>
      <c r="H74" s="277"/>
      <c r="L74" s="277"/>
      <c r="M74" s="277"/>
      <c r="N74" s="301"/>
    </row>
    <row r="75" spans="1:14" x14ac:dyDescent="0.25">
      <c r="A75" s="280" t="s">
        <v>727</v>
      </c>
      <c r="B75" s="327" t="s">
        <v>728</v>
      </c>
      <c r="C75" s="307">
        <v>3084</v>
      </c>
      <c r="D75" s="307" t="s">
        <v>667</v>
      </c>
      <c r="E75" s="327"/>
      <c r="F75" s="314">
        <f t="shared" si="2"/>
        <v>1.7211464777691664E-2</v>
      </c>
      <c r="G75" s="314" t="str">
        <f t="shared" si="3"/>
        <v/>
      </c>
      <c r="H75" s="277"/>
      <c r="L75" s="277"/>
      <c r="M75" s="277"/>
      <c r="N75" s="301"/>
    </row>
    <row r="76" spans="1:14" x14ac:dyDescent="0.25">
      <c r="A76" s="280" t="s">
        <v>729</v>
      </c>
      <c r="B76" s="327" t="s">
        <v>730</v>
      </c>
      <c r="C76" s="307">
        <v>152546.73000000001</v>
      </c>
      <c r="D76" s="307" t="s">
        <v>667</v>
      </c>
      <c r="E76" s="327"/>
      <c r="F76" s="314">
        <f t="shared" si="2"/>
        <v>0.85134652086479912</v>
      </c>
      <c r="G76" s="314" t="str">
        <f t="shared" si="3"/>
        <v/>
      </c>
      <c r="H76" s="277"/>
      <c r="L76" s="277"/>
      <c r="M76" s="277"/>
      <c r="N76" s="301"/>
    </row>
    <row r="77" spans="1:14" x14ac:dyDescent="0.25">
      <c r="A77" s="280" t="s">
        <v>731</v>
      </c>
      <c r="B77" s="328" t="s">
        <v>10</v>
      </c>
      <c r="C77" s="318">
        <f>SUM(C70:C76)</f>
        <v>179182.89</v>
      </c>
      <c r="D77" s="318">
        <f>SUM(D70:D76)</f>
        <v>0</v>
      </c>
      <c r="E77" s="300"/>
      <c r="F77" s="319">
        <f>SUM(F70:F76)</f>
        <v>1</v>
      </c>
      <c r="G77" s="319">
        <f>SUM(G70:G76)</f>
        <v>0</v>
      </c>
      <c r="H77" s="277"/>
      <c r="L77" s="277"/>
      <c r="M77" s="277"/>
      <c r="N77" s="301"/>
    </row>
    <row r="78" spans="1:14" outlineLevel="1" x14ac:dyDescent="0.25">
      <c r="A78" s="280" t="s">
        <v>732</v>
      </c>
      <c r="B78" s="329" t="s">
        <v>733</v>
      </c>
      <c r="C78" s="318"/>
      <c r="D78" s="318"/>
      <c r="E78" s="300"/>
      <c r="F78" s="314">
        <f>IF($C$77=0,"",IF(C78="[for completion]","",C78/$C$77))</f>
        <v>0</v>
      </c>
      <c r="G78" s="314" t="str">
        <f t="shared" ref="G78:G87" si="4">IF($D$77=0,"",IF(D78="[for completion]","",D78/$D$77))</f>
        <v/>
      </c>
      <c r="H78" s="277"/>
      <c r="L78" s="277"/>
      <c r="M78" s="277"/>
      <c r="N78" s="301"/>
    </row>
    <row r="79" spans="1:14" outlineLevel="1" x14ac:dyDescent="0.25">
      <c r="A79" s="280" t="s">
        <v>734</v>
      </c>
      <c r="B79" s="329" t="s">
        <v>735</v>
      </c>
      <c r="C79" s="318"/>
      <c r="D79" s="318"/>
      <c r="E79" s="300"/>
      <c r="F79" s="314">
        <f t="shared" ref="F79:F87" si="5">IF($C$77=0,"",IF(C79="[for completion]","",C79/$C$77))</f>
        <v>0</v>
      </c>
      <c r="G79" s="314" t="str">
        <f t="shared" si="4"/>
        <v/>
      </c>
      <c r="H79" s="277"/>
      <c r="L79" s="277"/>
      <c r="M79" s="277"/>
      <c r="N79" s="301"/>
    </row>
    <row r="80" spans="1:14" outlineLevel="1" x14ac:dyDescent="0.25">
      <c r="A80" s="280" t="s">
        <v>736</v>
      </c>
      <c r="B80" s="329" t="s">
        <v>737</v>
      </c>
      <c r="C80" s="318"/>
      <c r="D80" s="318"/>
      <c r="E80" s="300"/>
      <c r="F80" s="314">
        <f t="shared" si="5"/>
        <v>0</v>
      </c>
      <c r="G80" s="314" t="str">
        <f t="shared" si="4"/>
        <v/>
      </c>
      <c r="H80" s="277"/>
      <c r="L80" s="277"/>
      <c r="M80" s="277"/>
      <c r="N80" s="301"/>
    </row>
    <row r="81" spans="1:14" outlineLevel="1" x14ac:dyDescent="0.25">
      <c r="A81" s="280" t="s">
        <v>738</v>
      </c>
      <c r="B81" s="329" t="s">
        <v>739</v>
      </c>
      <c r="C81" s="318"/>
      <c r="D81" s="318"/>
      <c r="E81" s="300"/>
      <c r="F81" s="314">
        <f t="shared" si="5"/>
        <v>0</v>
      </c>
      <c r="G81" s="314" t="str">
        <f t="shared" si="4"/>
        <v/>
      </c>
      <c r="H81" s="277"/>
      <c r="L81" s="277"/>
      <c r="M81" s="277"/>
      <c r="N81" s="301"/>
    </row>
    <row r="82" spans="1:14" outlineLevel="1" x14ac:dyDescent="0.25">
      <c r="A82" s="280" t="s">
        <v>740</v>
      </c>
      <c r="B82" s="329" t="s">
        <v>741</v>
      </c>
      <c r="C82" s="318"/>
      <c r="D82" s="318"/>
      <c r="E82" s="300"/>
      <c r="F82" s="314">
        <f t="shared" si="5"/>
        <v>0</v>
      </c>
      <c r="G82" s="314" t="str">
        <f t="shared" si="4"/>
        <v/>
      </c>
      <c r="H82" s="277"/>
      <c r="L82" s="277"/>
      <c r="M82" s="277"/>
      <c r="N82" s="301"/>
    </row>
    <row r="83" spans="1:14" outlineLevel="1" x14ac:dyDescent="0.25">
      <c r="A83" s="280" t="s">
        <v>742</v>
      </c>
      <c r="B83" s="329"/>
      <c r="C83" s="313"/>
      <c r="D83" s="313"/>
      <c r="E83" s="300"/>
      <c r="F83" s="315"/>
      <c r="G83" s="315"/>
      <c r="H83" s="277"/>
      <c r="L83" s="277"/>
      <c r="M83" s="277"/>
      <c r="N83" s="301"/>
    </row>
    <row r="84" spans="1:14" outlineLevel="1" x14ac:dyDescent="0.25">
      <c r="A84" s="280" t="s">
        <v>743</v>
      </c>
      <c r="B84" s="329"/>
      <c r="C84" s="313"/>
      <c r="D84" s="313"/>
      <c r="E84" s="300"/>
      <c r="F84" s="315"/>
      <c r="G84" s="315"/>
      <c r="H84" s="277"/>
      <c r="L84" s="277"/>
      <c r="M84" s="277"/>
      <c r="N84" s="301"/>
    </row>
    <row r="85" spans="1:14" outlineLevel="1" x14ac:dyDescent="0.25">
      <c r="A85" s="280" t="s">
        <v>744</v>
      </c>
      <c r="B85" s="329"/>
      <c r="C85" s="313"/>
      <c r="D85" s="313"/>
      <c r="E85" s="300"/>
      <c r="F85" s="315"/>
      <c r="G85" s="315"/>
      <c r="H85" s="277"/>
      <c r="L85" s="277"/>
      <c r="M85" s="277"/>
      <c r="N85" s="301"/>
    </row>
    <row r="86" spans="1:14" outlineLevel="1" x14ac:dyDescent="0.25">
      <c r="A86" s="280" t="s">
        <v>745</v>
      </c>
      <c r="B86" s="328"/>
      <c r="C86" s="313"/>
      <c r="D86" s="313"/>
      <c r="E86" s="300"/>
      <c r="F86" s="315">
        <f t="shared" si="5"/>
        <v>0</v>
      </c>
      <c r="G86" s="315" t="str">
        <f t="shared" si="4"/>
        <v/>
      </c>
      <c r="H86" s="277"/>
      <c r="L86" s="277"/>
      <c r="M86" s="277"/>
      <c r="N86" s="301"/>
    </row>
    <row r="87" spans="1:14" outlineLevel="1" x14ac:dyDescent="0.25">
      <c r="A87" s="280" t="s">
        <v>746</v>
      </c>
      <c r="B87" s="329"/>
      <c r="C87" s="313"/>
      <c r="D87" s="313"/>
      <c r="E87" s="300"/>
      <c r="F87" s="315">
        <f t="shared" si="5"/>
        <v>0</v>
      </c>
      <c r="G87" s="315" t="str">
        <f t="shared" si="4"/>
        <v/>
      </c>
      <c r="H87" s="277"/>
      <c r="L87" s="277"/>
      <c r="M87" s="277"/>
      <c r="N87" s="301"/>
    </row>
    <row r="88" spans="1:14" ht="15" customHeight="1" x14ac:dyDescent="0.25">
      <c r="A88" s="303"/>
      <c r="B88" s="304" t="s">
        <v>747</v>
      </c>
      <c r="C88" s="310" t="s">
        <v>748</v>
      </c>
      <c r="D88" s="310" t="s">
        <v>749</v>
      </c>
      <c r="E88" s="305"/>
      <c r="F88" s="306" t="s">
        <v>750</v>
      </c>
      <c r="G88" s="303" t="s">
        <v>751</v>
      </c>
      <c r="H88" s="277"/>
      <c r="L88" s="277"/>
      <c r="M88" s="277"/>
      <c r="N88" s="301"/>
    </row>
    <row r="89" spans="1:14" x14ac:dyDescent="0.25">
      <c r="A89" s="280" t="s">
        <v>752</v>
      </c>
      <c r="B89" s="300" t="s">
        <v>753</v>
      </c>
      <c r="C89" s="324">
        <v>9.39</v>
      </c>
      <c r="D89" s="324" t="s">
        <v>667</v>
      </c>
      <c r="E89" s="294"/>
      <c r="F89" s="330"/>
      <c r="G89" s="331"/>
      <c r="H89" s="277"/>
      <c r="L89" s="277"/>
      <c r="M89" s="277"/>
      <c r="N89" s="301"/>
    </row>
    <row r="90" spans="1:14" x14ac:dyDescent="0.25">
      <c r="B90" s="300"/>
      <c r="C90" s="324"/>
      <c r="D90" s="324"/>
      <c r="E90" s="294"/>
      <c r="F90" s="330"/>
      <c r="G90" s="331"/>
      <c r="H90" s="277"/>
      <c r="L90" s="277"/>
      <c r="M90" s="277"/>
      <c r="N90" s="301"/>
    </row>
    <row r="91" spans="1:14" x14ac:dyDescent="0.25">
      <c r="B91" s="300" t="s">
        <v>754</v>
      </c>
      <c r="C91" s="332"/>
      <c r="D91" s="332"/>
      <c r="E91" s="294"/>
      <c r="F91" s="331"/>
      <c r="G91" s="331"/>
      <c r="H91" s="277"/>
      <c r="L91" s="277"/>
      <c r="M91" s="277"/>
      <c r="N91" s="301"/>
    </row>
    <row r="92" spans="1:14" x14ac:dyDescent="0.25">
      <c r="A92" s="280" t="s">
        <v>755</v>
      </c>
      <c r="B92" s="300" t="s">
        <v>716</v>
      </c>
      <c r="C92" s="324"/>
      <c r="D92" s="324"/>
      <c r="E92" s="294"/>
      <c r="F92" s="331"/>
      <c r="G92" s="331"/>
      <c r="H92" s="277"/>
      <c r="L92" s="277"/>
      <c r="M92" s="277"/>
      <c r="N92" s="301"/>
    </row>
    <row r="93" spans="1:14" x14ac:dyDescent="0.25">
      <c r="A93" s="280" t="s">
        <v>756</v>
      </c>
      <c r="B93" s="327" t="s">
        <v>718</v>
      </c>
      <c r="C93" s="307">
        <v>27588.95</v>
      </c>
      <c r="D93" s="307" t="s">
        <v>667</v>
      </c>
      <c r="E93" s="327"/>
      <c r="F93" s="314">
        <f>IF($C$100=0,"",IF(C93="[for completion]","",IF(C93="","",C93/$C$100)))</f>
        <v>0.16883265978226675</v>
      </c>
      <c r="G93" s="314" t="str">
        <f>IF($D$100=0,"",IF(D93="[Mark as ND1 if not relevant]","",IF(D93="","",D93/$D$100)))</f>
        <v/>
      </c>
      <c r="H93" s="277"/>
      <c r="L93" s="277"/>
      <c r="M93" s="277"/>
      <c r="N93" s="301"/>
    </row>
    <row r="94" spans="1:14" x14ac:dyDescent="0.25">
      <c r="A94" s="280" t="s">
        <v>757</v>
      </c>
      <c r="B94" s="327" t="s">
        <v>720</v>
      </c>
      <c r="C94" s="307">
        <v>24657.29</v>
      </c>
      <c r="D94" s="307" t="s">
        <v>667</v>
      </c>
      <c r="E94" s="327"/>
      <c r="F94" s="314">
        <f t="shared" ref="F94:F99" si="6">IF($C$100=0,"",IF(C94="[for completion]","",IF(C94="","",C94/$C$100)))</f>
        <v>0.15089214535974321</v>
      </c>
      <c r="G94" s="314" t="str">
        <f t="shared" ref="G94:G99" si="7">IF($D$100=0,"",IF(D94="[Mark as ND1 if not relevant]","",IF(D94="","",D94/$D$100)))</f>
        <v/>
      </c>
      <c r="H94" s="277"/>
      <c r="L94" s="277"/>
      <c r="M94" s="277"/>
      <c r="N94" s="301"/>
    </row>
    <row r="95" spans="1:14" x14ac:dyDescent="0.25">
      <c r="A95" s="280" t="s">
        <v>758</v>
      </c>
      <c r="B95" s="327" t="s">
        <v>722</v>
      </c>
      <c r="C95" s="307">
        <v>26448.86</v>
      </c>
      <c r="D95" s="307" t="s">
        <v>667</v>
      </c>
      <c r="E95" s="327"/>
      <c r="F95" s="314">
        <f t="shared" si="6"/>
        <v>0.16185579306239647</v>
      </c>
      <c r="G95" s="314" t="str">
        <f t="shared" si="7"/>
        <v/>
      </c>
      <c r="H95" s="277"/>
      <c r="L95" s="277"/>
      <c r="M95" s="277"/>
      <c r="N95" s="301"/>
    </row>
    <row r="96" spans="1:14" x14ac:dyDescent="0.25">
      <c r="A96" s="280" t="s">
        <v>759</v>
      </c>
      <c r="B96" s="327" t="s">
        <v>724</v>
      </c>
      <c r="C96" s="307">
        <v>19512.54</v>
      </c>
      <c r="D96" s="307" t="s">
        <v>667</v>
      </c>
      <c r="E96" s="327"/>
      <c r="F96" s="314">
        <f t="shared" si="6"/>
        <v>0.11940845981118785</v>
      </c>
      <c r="G96" s="314" t="str">
        <f t="shared" si="7"/>
        <v/>
      </c>
      <c r="H96" s="277"/>
      <c r="L96" s="277"/>
      <c r="M96" s="277"/>
      <c r="N96" s="301"/>
    </row>
    <row r="97" spans="1:14" x14ac:dyDescent="0.25">
      <c r="A97" s="280" t="s">
        <v>760</v>
      </c>
      <c r="B97" s="327" t="s">
        <v>726</v>
      </c>
      <c r="C97" s="307">
        <v>14410.58</v>
      </c>
      <c r="D97" s="307" t="s">
        <v>667</v>
      </c>
      <c r="E97" s="327"/>
      <c r="F97" s="314">
        <f t="shared" si="6"/>
        <v>8.8186630894076704E-2</v>
      </c>
      <c r="G97" s="314" t="str">
        <f t="shared" si="7"/>
        <v/>
      </c>
      <c r="H97" s="277"/>
      <c r="L97" s="277"/>
      <c r="M97" s="277"/>
    </row>
    <row r="98" spans="1:14" x14ac:dyDescent="0.25">
      <c r="A98" s="280" t="s">
        <v>761</v>
      </c>
      <c r="B98" s="327" t="s">
        <v>728</v>
      </c>
      <c r="C98" s="307">
        <v>1561.79</v>
      </c>
      <c r="D98" s="307" t="s">
        <v>667</v>
      </c>
      <c r="E98" s="327"/>
      <c r="F98" s="314">
        <f t="shared" si="6"/>
        <v>9.5574916668211864E-3</v>
      </c>
      <c r="G98" s="314" t="str">
        <f t="shared" si="7"/>
        <v/>
      </c>
      <c r="H98" s="277"/>
      <c r="L98" s="277"/>
      <c r="M98" s="277"/>
    </row>
    <row r="99" spans="1:14" x14ac:dyDescent="0.25">
      <c r="A99" s="280" t="s">
        <v>762</v>
      </c>
      <c r="B99" s="327" t="s">
        <v>730</v>
      </c>
      <c r="C99" s="307">
        <v>49230.02</v>
      </c>
      <c r="D99" s="307" t="s">
        <v>667</v>
      </c>
      <c r="E99" s="327"/>
      <c r="F99" s="314">
        <f t="shared" si="6"/>
        <v>0.3012668194235078</v>
      </c>
      <c r="G99" s="314" t="str">
        <f t="shared" si="7"/>
        <v/>
      </c>
      <c r="H99" s="277"/>
      <c r="L99" s="277"/>
      <c r="M99" s="277"/>
    </row>
    <row r="100" spans="1:14" x14ac:dyDescent="0.25">
      <c r="A100" s="280" t="s">
        <v>763</v>
      </c>
      <c r="B100" s="328" t="s">
        <v>10</v>
      </c>
      <c r="C100" s="318">
        <f>SUM(C93:C99)</f>
        <v>163410.03</v>
      </c>
      <c r="D100" s="318">
        <f>SUM(D93:D99)</f>
        <v>0</v>
      </c>
      <c r="E100" s="300"/>
      <c r="F100" s="319">
        <f>SUM(F93:F99)</f>
        <v>1</v>
      </c>
      <c r="G100" s="319">
        <f>SUM(G93:G99)</f>
        <v>0</v>
      </c>
      <c r="H100" s="277"/>
      <c r="L100" s="277"/>
      <c r="M100" s="277"/>
    </row>
    <row r="101" spans="1:14" outlineLevel="1" x14ac:dyDescent="0.25">
      <c r="A101" s="280" t="s">
        <v>764</v>
      </c>
      <c r="B101" s="329" t="s">
        <v>733</v>
      </c>
      <c r="C101" s="318"/>
      <c r="D101" s="318"/>
      <c r="E101" s="300"/>
      <c r="F101" s="314">
        <f t="shared" ref="F101:F105" si="8">IF($C$100=0,"",IF(C101="[for completion]","",C101/$C$100))</f>
        <v>0</v>
      </c>
      <c r="G101" s="314" t="str">
        <f t="shared" ref="G101:G105" si="9">IF($D$100=0,"",IF(D101="[for completion]","",D101/$D$100))</f>
        <v/>
      </c>
      <c r="H101" s="277"/>
      <c r="L101" s="277"/>
      <c r="M101" s="277"/>
    </row>
    <row r="102" spans="1:14" outlineLevel="1" x14ac:dyDescent="0.25">
      <c r="A102" s="280" t="s">
        <v>765</v>
      </c>
      <c r="B102" s="329" t="s">
        <v>735</v>
      </c>
      <c r="C102" s="318"/>
      <c r="D102" s="318"/>
      <c r="E102" s="300"/>
      <c r="F102" s="314">
        <f t="shared" si="8"/>
        <v>0</v>
      </c>
      <c r="G102" s="314" t="str">
        <f t="shared" si="9"/>
        <v/>
      </c>
      <c r="H102" s="277"/>
      <c r="L102" s="277"/>
      <c r="M102" s="277"/>
    </row>
    <row r="103" spans="1:14" outlineLevel="1" x14ac:dyDescent="0.25">
      <c r="A103" s="280" t="s">
        <v>766</v>
      </c>
      <c r="B103" s="329" t="s">
        <v>737</v>
      </c>
      <c r="C103" s="318"/>
      <c r="D103" s="318"/>
      <c r="E103" s="300"/>
      <c r="F103" s="314">
        <f t="shared" si="8"/>
        <v>0</v>
      </c>
      <c r="G103" s="314" t="str">
        <f t="shared" si="9"/>
        <v/>
      </c>
      <c r="H103" s="277"/>
      <c r="L103" s="277"/>
      <c r="M103" s="277"/>
    </row>
    <row r="104" spans="1:14" outlineLevel="1" x14ac:dyDescent="0.25">
      <c r="A104" s="280" t="s">
        <v>767</v>
      </c>
      <c r="B104" s="329" t="s">
        <v>739</v>
      </c>
      <c r="C104" s="318"/>
      <c r="D104" s="318"/>
      <c r="E104" s="300"/>
      <c r="F104" s="314">
        <f t="shared" si="8"/>
        <v>0</v>
      </c>
      <c r="G104" s="314" t="str">
        <f t="shared" si="9"/>
        <v/>
      </c>
      <c r="H104" s="277"/>
      <c r="L104" s="277"/>
      <c r="M104" s="277"/>
    </row>
    <row r="105" spans="1:14" outlineLevel="1" x14ac:dyDescent="0.25">
      <c r="A105" s="280" t="s">
        <v>768</v>
      </c>
      <c r="B105" s="329" t="s">
        <v>741</v>
      </c>
      <c r="C105" s="318"/>
      <c r="D105" s="318"/>
      <c r="E105" s="300"/>
      <c r="F105" s="314">
        <f t="shared" si="8"/>
        <v>0</v>
      </c>
      <c r="G105" s="314" t="str">
        <f t="shared" si="9"/>
        <v/>
      </c>
      <c r="H105" s="277"/>
      <c r="L105" s="277"/>
      <c r="M105" s="277"/>
    </row>
    <row r="106" spans="1:14" outlineLevel="1" x14ac:dyDescent="0.25">
      <c r="A106" s="280" t="s">
        <v>769</v>
      </c>
      <c r="B106" s="329"/>
      <c r="C106" s="313"/>
      <c r="D106" s="313"/>
      <c r="E106" s="300"/>
      <c r="F106" s="315"/>
      <c r="G106" s="315"/>
      <c r="H106" s="277"/>
      <c r="L106" s="277"/>
      <c r="M106" s="277"/>
    </row>
    <row r="107" spans="1:14" outlineLevel="1" x14ac:dyDescent="0.25">
      <c r="A107" s="280" t="s">
        <v>770</v>
      </c>
      <c r="B107" s="329"/>
      <c r="C107" s="313"/>
      <c r="D107" s="313"/>
      <c r="E107" s="300"/>
      <c r="F107" s="315"/>
      <c r="G107" s="315"/>
      <c r="H107" s="277"/>
      <c r="L107" s="277"/>
      <c r="M107" s="277"/>
    </row>
    <row r="108" spans="1:14" outlineLevel="1" x14ac:dyDescent="0.25">
      <c r="A108" s="280" t="s">
        <v>771</v>
      </c>
      <c r="B108" s="328"/>
      <c r="C108" s="313"/>
      <c r="D108" s="313"/>
      <c r="E108" s="300"/>
      <c r="F108" s="315"/>
      <c r="G108" s="315"/>
      <c r="H108" s="277"/>
      <c r="L108" s="277"/>
      <c r="M108" s="277"/>
    </row>
    <row r="109" spans="1:14" outlineLevel="1" x14ac:dyDescent="0.25">
      <c r="A109" s="280" t="s">
        <v>772</v>
      </c>
      <c r="B109" s="329"/>
      <c r="C109" s="313"/>
      <c r="D109" s="313"/>
      <c r="E109" s="300"/>
      <c r="F109" s="315"/>
      <c r="G109" s="315"/>
      <c r="H109" s="277"/>
      <c r="L109" s="277"/>
      <c r="M109" s="277"/>
    </row>
    <row r="110" spans="1:14" outlineLevel="1" x14ac:dyDescent="0.25">
      <c r="A110" s="280" t="s">
        <v>773</v>
      </c>
      <c r="B110" s="329"/>
      <c r="C110" s="313"/>
      <c r="D110" s="313"/>
      <c r="E110" s="300"/>
      <c r="F110" s="315"/>
      <c r="G110" s="315"/>
      <c r="H110" s="277"/>
      <c r="L110" s="277"/>
      <c r="M110" s="277"/>
    </row>
    <row r="111" spans="1:14" ht="15" customHeight="1" x14ac:dyDescent="0.25">
      <c r="A111" s="303"/>
      <c r="B111" s="333" t="s">
        <v>774</v>
      </c>
      <c r="C111" s="306" t="s">
        <v>775</v>
      </c>
      <c r="D111" s="306" t="s">
        <v>776</v>
      </c>
      <c r="E111" s="305"/>
      <c r="F111" s="306" t="s">
        <v>777</v>
      </c>
      <c r="G111" s="306" t="s">
        <v>778</v>
      </c>
      <c r="H111" s="277"/>
      <c r="L111" s="277"/>
      <c r="M111" s="277"/>
    </row>
    <row r="112" spans="1:14" s="334" customFormat="1" x14ac:dyDescent="0.25">
      <c r="A112" s="280" t="s">
        <v>779</v>
      </c>
      <c r="B112" s="300" t="s">
        <v>80</v>
      </c>
      <c r="C112" s="307">
        <v>2271.9</v>
      </c>
      <c r="D112" s="307">
        <v>2271.9</v>
      </c>
      <c r="E112" s="315"/>
      <c r="F112" s="314">
        <f>IF($C$129=0,"",IF(C112="[for completion]","",IF(C112="","",C112/$C$129)))</f>
        <v>1.4567065953498751E-2</v>
      </c>
      <c r="G112" s="314">
        <f>IF($D$129=0,"",IF(D112="[for completion]","",IF(D112="","",D112/$D$129)))</f>
        <v>1.4567065953498751E-2</v>
      </c>
      <c r="I112" s="280"/>
      <c r="J112" s="280"/>
      <c r="K112" s="280"/>
      <c r="L112" s="277" t="s">
        <v>780</v>
      </c>
      <c r="M112" s="277"/>
      <c r="N112" s="277"/>
    </row>
    <row r="113" spans="1:14" s="334" customFormat="1" x14ac:dyDescent="0.25">
      <c r="A113" s="280" t="s">
        <v>781</v>
      </c>
      <c r="B113" s="300" t="s">
        <v>782</v>
      </c>
      <c r="C113" s="307">
        <v>0</v>
      </c>
      <c r="D113" s="307">
        <v>0</v>
      </c>
      <c r="E113" s="315"/>
      <c r="F113" s="314">
        <f t="shared" ref="F113:F128" si="10">IF($C$129=0,"",IF(C113="[for completion]","",IF(C113="","",C113/$C$129)))</f>
        <v>0</v>
      </c>
      <c r="G113" s="314">
        <f t="shared" ref="G113:G128" si="11">IF($D$129=0,"",IF(D113="[for completion]","",IF(D113="","",D113/$D$129)))</f>
        <v>0</v>
      </c>
      <c r="I113" s="280"/>
      <c r="J113" s="280"/>
      <c r="K113" s="280"/>
      <c r="L113" s="300" t="s">
        <v>782</v>
      </c>
      <c r="M113" s="277"/>
      <c r="N113" s="277"/>
    </row>
    <row r="114" spans="1:14" s="334" customFormat="1" x14ac:dyDescent="0.25">
      <c r="A114" s="280" t="s">
        <v>783</v>
      </c>
      <c r="B114" s="300" t="s">
        <v>784</v>
      </c>
      <c r="C114" s="307">
        <v>0</v>
      </c>
      <c r="D114" s="307">
        <v>0</v>
      </c>
      <c r="E114" s="315"/>
      <c r="F114" s="314">
        <f t="shared" si="10"/>
        <v>0</v>
      </c>
      <c r="G114" s="314">
        <f t="shared" si="11"/>
        <v>0</v>
      </c>
      <c r="I114" s="280"/>
      <c r="J114" s="280"/>
      <c r="K114" s="280"/>
      <c r="L114" s="300" t="s">
        <v>784</v>
      </c>
      <c r="M114" s="277"/>
      <c r="N114" s="277"/>
    </row>
    <row r="115" spans="1:14" s="334" customFormat="1" x14ac:dyDescent="0.25">
      <c r="A115" s="280" t="s">
        <v>785</v>
      </c>
      <c r="B115" s="300" t="s">
        <v>786</v>
      </c>
      <c r="C115" s="307">
        <v>0</v>
      </c>
      <c r="D115" s="307">
        <v>0</v>
      </c>
      <c r="E115" s="315"/>
      <c r="F115" s="314">
        <f t="shared" si="10"/>
        <v>0</v>
      </c>
      <c r="G115" s="314">
        <f t="shared" si="11"/>
        <v>0</v>
      </c>
      <c r="I115" s="280"/>
      <c r="J115" s="280"/>
      <c r="K115" s="280"/>
      <c r="L115" s="300" t="s">
        <v>786</v>
      </c>
      <c r="M115" s="277"/>
      <c r="N115" s="277"/>
    </row>
    <row r="116" spans="1:14" s="334" customFormat="1" x14ac:dyDescent="0.25">
      <c r="A116" s="280" t="s">
        <v>787</v>
      </c>
      <c r="B116" s="300" t="s">
        <v>82</v>
      </c>
      <c r="C116" s="307">
        <v>0</v>
      </c>
      <c r="D116" s="307">
        <v>0</v>
      </c>
      <c r="E116" s="315"/>
      <c r="F116" s="314">
        <f t="shared" si="10"/>
        <v>0</v>
      </c>
      <c r="G116" s="314">
        <f t="shared" si="11"/>
        <v>0</v>
      </c>
      <c r="I116" s="280"/>
      <c r="J116" s="280"/>
      <c r="K116" s="280"/>
      <c r="L116" s="300" t="s">
        <v>82</v>
      </c>
      <c r="M116" s="277"/>
      <c r="N116" s="277"/>
    </row>
    <row r="117" spans="1:14" s="334" customFormat="1" x14ac:dyDescent="0.25">
      <c r="A117" s="280" t="s">
        <v>788</v>
      </c>
      <c r="B117" s="300" t="s">
        <v>789</v>
      </c>
      <c r="C117" s="307">
        <v>0</v>
      </c>
      <c r="D117" s="307">
        <v>0</v>
      </c>
      <c r="E117" s="300"/>
      <c r="F117" s="314">
        <f t="shared" si="10"/>
        <v>0</v>
      </c>
      <c r="G117" s="314">
        <f t="shared" si="11"/>
        <v>0</v>
      </c>
      <c r="I117" s="280"/>
      <c r="J117" s="280"/>
      <c r="K117" s="280"/>
      <c r="L117" s="300" t="s">
        <v>789</v>
      </c>
      <c r="M117" s="277"/>
      <c r="N117" s="277"/>
    </row>
    <row r="118" spans="1:14" x14ac:dyDescent="0.25">
      <c r="A118" s="280" t="s">
        <v>790</v>
      </c>
      <c r="B118" s="300" t="s">
        <v>79</v>
      </c>
      <c r="C118" s="307">
        <v>153689.5</v>
      </c>
      <c r="D118" s="307">
        <v>153689.5</v>
      </c>
      <c r="E118" s="300"/>
      <c r="F118" s="314">
        <f t="shared" si="10"/>
        <v>0.98543293404650134</v>
      </c>
      <c r="G118" s="314">
        <f t="shared" si="11"/>
        <v>0.98543293404650134</v>
      </c>
      <c r="L118" s="300" t="s">
        <v>79</v>
      </c>
      <c r="M118" s="277"/>
    </row>
    <row r="119" spans="1:14" x14ac:dyDescent="0.25">
      <c r="A119" s="280" t="s">
        <v>791</v>
      </c>
      <c r="B119" s="300" t="s">
        <v>792</v>
      </c>
      <c r="C119" s="307">
        <v>0</v>
      </c>
      <c r="D119" s="307">
        <v>0</v>
      </c>
      <c r="E119" s="300"/>
      <c r="F119" s="314">
        <f t="shared" si="10"/>
        <v>0</v>
      </c>
      <c r="G119" s="314">
        <f t="shared" si="11"/>
        <v>0</v>
      </c>
      <c r="L119" s="300" t="s">
        <v>792</v>
      </c>
      <c r="M119" s="277"/>
    </row>
    <row r="120" spans="1:14" x14ac:dyDescent="0.25">
      <c r="A120" s="280" t="s">
        <v>793</v>
      </c>
      <c r="B120" s="300" t="s">
        <v>794</v>
      </c>
      <c r="C120" s="307">
        <v>0</v>
      </c>
      <c r="D120" s="307">
        <v>0</v>
      </c>
      <c r="E120" s="300"/>
      <c r="F120" s="314">
        <f t="shared" si="10"/>
        <v>0</v>
      </c>
      <c r="G120" s="314">
        <f t="shared" si="11"/>
        <v>0</v>
      </c>
      <c r="L120" s="300" t="s">
        <v>794</v>
      </c>
      <c r="M120" s="277"/>
    </row>
    <row r="121" spans="1:14" x14ac:dyDescent="0.25">
      <c r="A121" s="280" t="s">
        <v>795</v>
      </c>
      <c r="B121" s="300" t="s">
        <v>796</v>
      </c>
      <c r="C121" s="307">
        <v>0</v>
      </c>
      <c r="D121" s="307">
        <v>0</v>
      </c>
      <c r="E121" s="300"/>
      <c r="F121" s="314">
        <f t="shared" si="10"/>
        <v>0</v>
      </c>
      <c r="G121" s="314">
        <f t="shared" si="11"/>
        <v>0</v>
      </c>
      <c r="L121" s="300"/>
      <c r="M121" s="277"/>
    </row>
    <row r="122" spans="1:14" x14ac:dyDescent="0.25">
      <c r="A122" s="280" t="s">
        <v>797</v>
      </c>
      <c r="B122" s="300" t="s">
        <v>798</v>
      </c>
      <c r="C122" s="307">
        <v>0</v>
      </c>
      <c r="D122" s="307">
        <v>0</v>
      </c>
      <c r="E122" s="300"/>
      <c r="F122" s="314">
        <f t="shared" si="10"/>
        <v>0</v>
      </c>
      <c r="G122" s="314">
        <f t="shared" si="11"/>
        <v>0</v>
      </c>
      <c r="L122" s="300" t="s">
        <v>798</v>
      </c>
      <c r="M122" s="277"/>
    </row>
    <row r="123" spans="1:14" x14ac:dyDescent="0.25">
      <c r="A123" s="280" t="s">
        <v>799</v>
      </c>
      <c r="B123" s="300" t="s">
        <v>83</v>
      </c>
      <c r="C123" s="307">
        <v>0</v>
      </c>
      <c r="D123" s="307">
        <v>0</v>
      </c>
      <c r="E123" s="300"/>
      <c r="F123" s="314">
        <f t="shared" si="10"/>
        <v>0</v>
      </c>
      <c r="G123" s="314">
        <f t="shared" si="11"/>
        <v>0</v>
      </c>
      <c r="L123" s="300" t="s">
        <v>83</v>
      </c>
      <c r="M123" s="277"/>
    </row>
    <row r="124" spans="1:14" x14ac:dyDescent="0.25">
      <c r="A124" s="280" t="s">
        <v>800</v>
      </c>
      <c r="B124" s="327" t="s">
        <v>801</v>
      </c>
      <c r="C124" s="307">
        <v>0</v>
      </c>
      <c r="D124" s="307">
        <v>0</v>
      </c>
      <c r="E124" s="300"/>
      <c r="F124" s="314">
        <f t="shared" si="10"/>
        <v>0</v>
      </c>
      <c r="G124" s="314">
        <f t="shared" si="11"/>
        <v>0</v>
      </c>
      <c r="L124" s="327" t="s">
        <v>801</v>
      </c>
      <c r="M124" s="277"/>
    </row>
    <row r="125" spans="1:14" x14ac:dyDescent="0.25">
      <c r="A125" s="280" t="s">
        <v>802</v>
      </c>
      <c r="B125" s="300" t="s">
        <v>81</v>
      </c>
      <c r="C125" s="307">
        <v>0</v>
      </c>
      <c r="D125" s="307">
        <v>0</v>
      </c>
      <c r="E125" s="300"/>
      <c r="F125" s="314">
        <f t="shared" si="10"/>
        <v>0</v>
      </c>
      <c r="G125" s="314">
        <f t="shared" si="11"/>
        <v>0</v>
      </c>
      <c r="L125" s="300" t="s">
        <v>81</v>
      </c>
      <c r="M125" s="277"/>
    </row>
    <row r="126" spans="1:14" x14ac:dyDescent="0.25">
      <c r="A126" s="280" t="s">
        <v>803</v>
      </c>
      <c r="B126" s="300" t="s">
        <v>804</v>
      </c>
      <c r="C126" s="307">
        <v>0</v>
      </c>
      <c r="D126" s="307">
        <v>0</v>
      </c>
      <c r="E126" s="300"/>
      <c r="F126" s="314">
        <f t="shared" si="10"/>
        <v>0</v>
      </c>
      <c r="G126" s="314">
        <f t="shared" si="11"/>
        <v>0</v>
      </c>
      <c r="H126" s="301"/>
      <c r="L126" s="300" t="s">
        <v>804</v>
      </c>
      <c r="M126" s="277"/>
    </row>
    <row r="127" spans="1:14" x14ac:dyDescent="0.25">
      <c r="A127" s="280" t="s">
        <v>805</v>
      </c>
      <c r="B127" s="300" t="s">
        <v>219</v>
      </c>
      <c r="C127" s="307">
        <v>0</v>
      </c>
      <c r="D127" s="307">
        <v>0</v>
      </c>
      <c r="E127" s="300"/>
      <c r="F127" s="314">
        <f t="shared" si="10"/>
        <v>0</v>
      </c>
      <c r="G127" s="314">
        <f t="shared" si="11"/>
        <v>0</v>
      </c>
      <c r="H127" s="277"/>
      <c r="L127" s="300" t="s">
        <v>219</v>
      </c>
      <c r="M127" s="277"/>
    </row>
    <row r="128" spans="1:14" x14ac:dyDescent="0.25">
      <c r="A128" s="280" t="s">
        <v>806</v>
      </c>
      <c r="B128" s="300" t="s">
        <v>9</v>
      </c>
      <c r="C128" s="307">
        <v>0</v>
      </c>
      <c r="D128" s="307">
        <v>0</v>
      </c>
      <c r="E128" s="300"/>
      <c r="F128" s="314">
        <f t="shared" si="10"/>
        <v>0</v>
      </c>
      <c r="G128" s="314">
        <f t="shared" si="11"/>
        <v>0</v>
      </c>
      <c r="H128" s="277"/>
      <c r="L128" s="277"/>
      <c r="M128" s="277"/>
    </row>
    <row r="129" spans="1:14" x14ac:dyDescent="0.25">
      <c r="A129" s="280" t="s">
        <v>807</v>
      </c>
      <c r="B129" s="328" t="s">
        <v>10</v>
      </c>
      <c r="C129" s="307">
        <f>SUM(C112:C128)</f>
        <v>155961.4</v>
      </c>
      <c r="D129" s="307">
        <f>SUM(D112:D128)</f>
        <v>155961.4</v>
      </c>
      <c r="E129" s="300"/>
      <c r="F129" s="311">
        <f>SUM(F112:F128)</f>
        <v>1</v>
      </c>
      <c r="G129" s="311">
        <f>SUM(G112:G128)</f>
        <v>1</v>
      </c>
      <c r="H129" s="277"/>
      <c r="L129" s="277"/>
      <c r="M129" s="277"/>
    </row>
    <row r="130" spans="1:14" outlineLevel="1" x14ac:dyDescent="0.25">
      <c r="A130" s="280" t="s">
        <v>808</v>
      </c>
      <c r="B130" s="320" t="s">
        <v>701</v>
      </c>
      <c r="C130" s="307"/>
      <c r="D130" s="307"/>
      <c r="E130" s="300"/>
      <c r="F130" s="314" t="str">
        <f>IF($C$129=0,"",IF(C130="[for completion]","",IF(C130="","",C130/$C$129)))</f>
        <v/>
      </c>
      <c r="G130" s="314" t="str">
        <f>IF($D$129=0,"",IF(D130="[for completion]","",IF(D130="","",D130/$D$129)))</f>
        <v/>
      </c>
      <c r="H130" s="277"/>
      <c r="L130" s="277"/>
      <c r="M130" s="277"/>
    </row>
    <row r="131" spans="1:14" outlineLevel="1" x14ac:dyDescent="0.25">
      <c r="A131" s="280" t="s">
        <v>809</v>
      </c>
      <c r="B131" s="320" t="s">
        <v>701</v>
      </c>
      <c r="C131" s="307"/>
      <c r="D131" s="307"/>
      <c r="E131" s="300"/>
      <c r="F131" s="314">
        <f t="shared" ref="F131:F136" si="12">IF($C$129=0,"",IF(C131="[for completion]","",C131/$C$129))</f>
        <v>0</v>
      </c>
      <c r="G131" s="314">
        <f t="shared" ref="G131:G136" si="13">IF($D$129=0,"",IF(D131="[for completion]","",D131/$D$129))</f>
        <v>0</v>
      </c>
      <c r="H131" s="277"/>
      <c r="L131" s="277"/>
      <c r="M131" s="277"/>
    </row>
    <row r="132" spans="1:14" outlineLevel="1" x14ac:dyDescent="0.25">
      <c r="A132" s="280" t="s">
        <v>810</v>
      </c>
      <c r="B132" s="320" t="s">
        <v>701</v>
      </c>
      <c r="C132" s="307"/>
      <c r="D132" s="307"/>
      <c r="E132" s="300"/>
      <c r="F132" s="314">
        <f t="shared" si="12"/>
        <v>0</v>
      </c>
      <c r="G132" s="314">
        <f t="shared" si="13"/>
        <v>0</v>
      </c>
      <c r="H132" s="277"/>
      <c r="L132" s="277"/>
      <c r="M132" s="277"/>
    </row>
    <row r="133" spans="1:14" outlineLevel="1" x14ac:dyDescent="0.25">
      <c r="A133" s="280" t="s">
        <v>811</v>
      </c>
      <c r="B133" s="320" t="s">
        <v>701</v>
      </c>
      <c r="C133" s="307"/>
      <c r="D133" s="307"/>
      <c r="E133" s="300"/>
      <c r="F133" s="314">
        <f t="shared" si="12"/>
        <v>0</v>
      </c>
      <c r="G133" s="314">
        <f t="shared" si="13"/>
        <v>0</v>
      </c>
      <c r="H133" s="277"/>
      <c r="L133" s="277"/>
      <c r="M133" s="277"/>
    </row>
    <row r="134" spans="1:14" outlineLevel="1" x14ac:dyDescent="0.25">
      <c r="A134" s="280" t="s">
        <v>812</v>
      </c>
      <c r="B134" s="320" t="s">
        <v>701</v>
      </c>
      <c r="C134" s="307"/>
      <c r="D134" s="307"/>
      <c r="E134" s="300"/>
      <c r="F134" s="314">
        <f t="shared" si="12"/>
        <v>0</v>
      </c>
      <c r="G134" s="314">
        <f t="shared" si="13"/>
        <v>0</v>
      </c>
      <c r="H134" s="277"/>
      <c r="L134" s="277"/>
      <c r="M134" s="277"/>
    </row>
    <row r="135" spans="1:14" outlineLevel="1" x14ac:dyDescent="0.25">
      <c r="A135" s="280" t="s">
        <v>813</v>
      </c>
      <c r="B135" s="320" t="s">
        <v>701</v>
      </c>
      <c r="C135" s="307"/>
      <c r="D135" s="307"/>
      <c r="E135" s="300"/>
      <c r="F135" s="314">
        <f t="shared" si="12"/>
        <v>0</v>
      </c>
      <c r="G135" s="314">
        <f t="shared" si="13"/>
        <v>0</v>
      </c>
      <c r="H135" s="277"/>
      <c r="L135" s="277"/>
      <c r="M135" s="277"/>
    </row>
    <row r="136" spans="1:14" outlineLevel="1" x14ac:dyDescent="0.25">
      <c r="A136" s="280" t="s">
        <v>814</v>
      </c>
      <c r="B136" s="320" t="s">
        <v>701</v>
      </c>
      <c r="C136" s="307"/>
      <c r="D136" s="307"/>
      <c r="E136" s="300"/>
      <c r="F136" s="314">
        <f t="shared" si="12"/>
        <v>0</v>
      </c>
      <c r="G136" s="314">
        <f t="shared" si="13"/>
        <v>0</v>
      </c>
      <c r="H136" s="277"/>
      <c r="L136" s="277"/>
      <c r="M136" s="277"/>
    </row>
    <row r="137" spans="1:14" ht="15" customHeight="1" x14ac:dyDescent="0.25">
      <c r="A137" s="303"/>
      <c r="B137" s="304" t="s">
        <v>815</v>
      </c>
      <c r="C137" s="306" t="s">
        <v>775</v>
      </c>
      <c r="D137" s="306" t="s">
        <v>776</v>
      </c>
      <c r="E137" s="305"/>
      <c r="F137" s="306" t="s">
        <v>777</v>
      </c>
      <c r="G137" s="306" t="s">
        <v>778</v>
      </c>
      <c r="H137" s="277"/>
      <c r="L137" s="277"/>
      <c r="M137" s="277"/>
    </row>
    <row r="138" spans="1:14" s="334" customFormat="1" x14ac:dyDescent="0.25">
      <c r="A138" s="280" t="s">
        <v>816</v>
      </c>
      <c r="B138" s="300" t="s">
        <v>80</v>
      </c>
      <c r="C138" s="307">
        <v>2460.7600000000002</v>
      </c>
      <c r="D138" s="307">
        <v>2460.7600000000002</v>
      </c>
      <c r="E138" s="315"/>
      <c r="F138" s="314">
        <f>IF($C$155=0,"",IF(C138="[for completion]","",IF(C138="","",C138/$C$155)))</f>
        <v>1.5058807287337704E-2</v>
      </c>
      <c r="G138" s="314">
        <f>IF($D$155=0,"",IF(D138="[for completion]","",IF(D138="","",D138/$D$155)))</f>
        <v>1.5058807287337704E-2</v>
      </c>
      <c r="H138" s="277"/>
      <c r="I138" s="280"/>
      <c r="J138" s="280"/>
      <c r="K138" s="280"/>
      <c r="L138" s="277"/>
      <c r="M138" s="277"/>
      <c r="N138" s="277"/>
    </row>
    <row r="139" spans="1:14" s="334" customFormat="1" x14ac:dyDescent="0.25">
      <c r="A139" s="280" t="s">
        <v>817</v>
      </c>
      <c r="B139" s="300" t="s">
        <v>782</v>
      </c>
      <c r="C139" s="307">
        <v>0</v>
      </c>
      <c r="D139" s="307">
        <v>0</v>
      </c>
      <c r="E139" s="315"/>
      <c r="F139" s="314">
        <f t="shared" ref="F139:F154" si="14">IF($C$155=0,"",IF(C139="[for completion]","",IF(C139="","",C139/$C$155)))</f>
        <v>0</v>
      </c>
      <c r="G139" s="314">
        <f t="shared" ref="G139:G154" si="15">IF($D$155=0,"",IF(D139="[for completion]","",IF(D139="","",D139/$D$155)))</f>
        <v>0</v>
      </c>
      <c r="H139" s="277"/>
      <c r="I139" s="280"/>
      <c r="J139" s="280"/>
      <c r="K139" s="280"/>
      <c r="L139" s="277"/>
      <c r="M139" s="277"/>
      <c r="N139" s="277"/>
    </row>
    <row r="140" spans="1:14" s="334" customFormat="1" x14ac:dyDescent="0.25">
      <c r="A140" s="280" t="s">
        <v>818</v>
      </c>
      <c r="B140" s="300" t="s">
        <v>784</v>
      </c>
      <c r="C140" s="307">
        <v>0</v>
      </c>
      <c r="D140" s="307">
        <v>0</v>
      </c>
      <c r="E140" s="315"/>
      <c r="F140" s="314">
        <f t="shared" si="14"/>
        <v>0</v>
      </c>
      <c r="G140" s="314">
        <f t="shared" si="15"/>
        <v>0</v>
      </c>
      <c r="H140" s="277"/>
      <c r="I140" s="280"/>
      <c r="J140" s="280"/>
      <c r="K140" s="280"/>
      <c r="L140" s="277"/>
      <c r="M140" s="277"/>
      <c r="N140" s="277"/>
    </row>
    <row r="141" spans="1:14" s="334" customFormat="1" x14ac:dyDescent="0.25">
      <c r="A141" s="280" t="s">
        <v>819</v>
      </c>
      <c r="B141" s="300" t="s">
        <v>786</v>
      </c>
      <c r="C141" s="307">
        <v>0</v>
      </c>
      <c r="D141" s="307">
        <v>0</v>
      </c>
      <c r="E141" s="315"/>
      <c r="F141" s="314">
        <f t="shared" si="14"/>
        <v>0</v>
      </c>
      <c r="G141" s="314">
        <f t="shared" si="15"/>
        <v>0</v>
      </c>
      <c r="H141" s="277"/>
      <c r="I141" s="280"/>
      <c r="J141" s="280"/>
      <c r="K141" s="280"/>
      <c r="L141" s="277"/>
      <c r="M141" s="277"/>
      <c r="N141" s="277"/>
    </row>
    <row r="142" spans="1:14" s="334" customFormat="1" x14ac:dyDescent="0.25">
      <c r="A142" s="280" t="s">
        <v>820</v>
      </c>
      <c r="B142" s="300" t="s">
        <v>82</v>
      </c>
      <c r="C142" s="307">
        <v>0</v>
      </c>
      <c r="D142" s="307">
        <v>0</v>
      </c>
      <c r="E142" s="315"/>
      <c r="F142" s="314">
        <f t="shared" si="14"/>
        <v>0</v>
      </c>
      <c r="G142" s="314">
        <f t="shared" si="15"/>
        <v>0</v>
      </c>
      <c r="H142" s="277"/>
      <c r="I142" s="280"/>
      <c r="J142" s="280"/>
      <c r="K142" s="280"/>
      <c r="L142" s="277"/>
      <c r="M142" s="277"/>
      <c r="N142" s="277"/>
    </row>
    <row r="143" spans="1:14" s="334" customFormat="1" x14ac:dyDescent="0.25">
      <c r="A143" s="280" t="s">
        <v>821</v>
      </c>
      <c r="B143" s="300" t="s">
        <v>789</v>
      </c>
      <c r="C143" s="307">
        <v>0</v>
      </c>
      <c r="D143" s="307">
        <v>0</v>
      </c>
      <c r="E143" s="300"/>
      <c r="F143" s="314">
        <f t="shared" si="14"/>
        <v>0</v>
      </c>
      <c r="G143" s="314">
        <f t="shared" si="15"/>
        <v>0</v>
      </c>
      <c r="H143" s="277"/>
      <c r="I143" s="280"/>
      <c r="J143" s="280"/>
      <c r="K143" s="280"/>
      <c r="L143" s="277"/>
      <c r="M143" s="277"/>
      <c r="N143" s="277"/>
    </row>
    <row r="144" spans="1:14" x14ac:dyDescent="0.25">
      <c r="A144" s="280" t="s">
        <v>822</v>
      </c>
      <c r="B144" s="300" t="s">
        <v>79</v>
      </c>
      <c r="C144" s="307">
        <v>160949.26</v>
      </c>
      <c r="D144" s="307">
        <v>160949.26</v>
      </c>
      <c r="E144" s="300"/>
      <c r="F144" s="314">
        <f t="shared" si="14"/>
        <v>0.98494119271266223</v>
      </c>
      <c r="G144" s="314">
        <f t="shared" si="15"/>
        <v>0.98494119271266223</v>
      </c>
      <c r="H144" s="277"/>
      <c r="L144" s="277"/>
      <c r="M144" s="277"/>
    </row>
    <row r="145" spans="1:14" x14ac:dyDescent="0.25">
      <c r="A145" s="280" t="s">
        <v>823</v>
      </c>
      <c r="B145" s="300" t="s">
        <v>792</v>
      </c>
      <c r="C145" s="307">
        <v>0</v>
      </c>
      <c r="D145" s="307">
        <v>0</v>
      </c>
      <c r="E145" s="300"/>
      <c r="F145" s="314">
        <f t="shared" si="14"/>
        <v>0</v>
      </c>
      <c r="G145" s="314">
        <f t="shared" si="15"/>
        <v>0</v>
      </c>
      <c r="H145" s="277"/>
      <c r="L145" s="277"/>
      <c r="M145" s="277"/>
      <c r="N145" s="301"/>
    </row>
    <row r="146" spans="1:14" x14ac:dyDescent="0.25">
      <c r="A146" s="280" t="s">
        <v>824</v>
      </c>
      <c r="B146" s="300" t="s">
        <v>794</v>
      </c>
      <c r="C146" s="307">
        <v>0</v>
      </c>
      <c r="D146" s="307">
        <v>0</v>
      </c>
      <c r="E146" s="300"/>
      <c r="F146" s="314">
        <f t="shared" si="14"/>
        <v>0</v>
      </c>
      <c r="G146" s="314">
        <f t="shared" si="15"/>
        <v>0</v>
      </c>
      <c r="H146" s="277"/>
      <c r="L146" s="277"/>
      <c r="M146" s="277"/>
      <c r="N146" s="301"/>
    </row>
    <row r="147" spans="1:14" x14ac:dyDescent="0.25">
      <c r="A147" s="280" t="s">
        <v>825</v>
      </c>
      <c r="B147" s="300" t="s">
        <v>796</v>
      </c>
      <c r="C147" s="307">
        <v>0</v>
      </c>
      <c r="D147" s="307">
        <v>0</v>
      </c>
      <c r="E147" s="300"/>
      <c r="F147" s="314">
        <f t="shared" si="14"/>
        <v>0</v>
      </c>
      <c r="G147" s="314">
        <f t="shared" si="15"/>
        <v>0</v>
      </c>
      <c r="H147" s="277"/>
      <c r="L147" s="277"/>
      <c r="M147" s="277"/>
      <c r="N147" s="301"/>
    </row>
    <row r="148" spans="1:14" x14ac:dyDescent="0.25">
      <c r="A148" s="280" t="s">
        <v>826</v>
      </c>
      <c r="B148" s="300" t="s">
        <v>798</v>
      </c>
      <c r="C148" s="307">
        <v>0</v>
      </c>
      <c r="D148" s="307">
        <v>0</v>
      </c>
      <c r="E148" s="300"/>
      <c r="F148" s="314">
        <f t="shared" si="14"/>
        <v>0</v>
      </c>
      <c r="G148" s="314">
        <f t="shared" si="15"/>
        <v>0</v>
      </c>
      <c r="H148" s="277"/>
      <c r="L148" s="277"/>
      <c r="M148" s="277"/>
      <c r="N148" s="301"/>
    </row>
    <row r="149" spans="1:14" x14ac:dyDescent="0.25">
      <c r="A149" s="280" t="s">
        <v>827</v>
      </c>
      <c r="B149" s="300" t="s">
        <v>83</v>
      </c>
      <c r="C149" s="307">
        <v>0</v>
      </c>
      <c r="D149" s="307">
        <v>0</v>
      </c>
      <c r="E149" s="300"/>
      <c r="F149" s="314">
        <f t="shared" si="14"/>
        <v>0</v>
      </c>
      <c r="G149" s="314">
        <f t="shared" si="15"/>
        <v>0</v>
      </c>
      <c r="H149" s="277"/>
      <c r="L149" s="277"/>
      <c r="M149" s="277"/>
      <c r="N149" s="301"/>
    </row>
    <row r="150" spans="1:14" x14ac:dyDescent="0.25">
      <c r="A150" s="280" t="s">
        <v>828</v>
      </c>
      <c r="B150" s="327" t="s">
        <v>801</v>
      </c>
      <c r="C150" s="307">
        <v>0</v>
      </c>
      <c r="D150" s="307">
        <v>0</v>
      </c>
      <c r="E150" s="300"/>
      <c r="F150" s="314">
        <f t="shared" si="14"/>
        <v>0</v>
      </c>
      <c r="G150" s="314">
        <f t="shared" si="15"/>
        <v>0</v>
      </c>
      <c r="H150" s="277"/>
      <c r="L150" s="277"/>
      <c r="M150" s="277"/>
      <c r="N150" s="301"/>
    </row>
    <row r="151" spans="1:14" x14ac:dyDescent="0.25">
      <c r="A151" s="280" t="s">
        <v>829</v>
      </c>
      <c r="B151" s="300" t="s">
        <v>81</v>
      </c>
      <c r="C151" s="307">
        <v>0</v>
      </c>
      <c r="D151" s="307">
        <v>0</v>
      </c>
      <c r="E151" s="300"/>
      <c r="F151" s="314">
        <f t="shared" si="14"/>
        <v>0</v>
      </c>
      <c r="G151" s="314">
        <f t="shared" si="15"/>
        <v>0</v>
      </c>
      <c r="H151" s="277"/>
      <c r="L151" s="277"/>
      <c r="M151" s="277"/>
      <c r="N151" s="301"/>
    </row>
    <row r="152" spans="1:14" x14ac:dyDescent="0.25">
      <c r="A152" s="280" t="s">
        <v>830</v>
      </c>
      <c r="B152" s="300" t="s">
        <v>804</v>
      </c>
      <c r="C152" s="307">
        <v>0</v>
      </c>
      <c r="D152" s="307">
        <v>0</v>
      </c>
      <c r="E152" s="300"/>
      <c r="F152" s="314">
        <f t="shared" si="14"/>
        <v>0</v>
      </c>
      <c r="G152" s="314">
        <f t="shared" si="15"/>
        <v>0</v>
      </c>
      <c r="H152" s="277"/>
      <c r="L152" s="277"/>
      <c r="M152" s="277"/>
      <c r="N152" s="301"/>
    </row>
    <row r="153" spans="1:14" x14ac:dyDescent="0.25">
      <c r="A153" s="280" t="s">
        <v>831</v>
      </c>
      <c r="B153" s="300" t="s">
        <v>219</v>
      </c>
      <c r="C153" s="307">
        <v>0</v>
      </c>
      <c r="D153" s="307">
        <v>0</v>
      </c>
      <c r="E153" s="300"/>
      <c r="F153" s="314">
        <f t="shared" si="14"/>
        <v>0</v>
      </c>
      <c r="G153" s="314">
        <f t="shared" si="15"/>
        <v>0</v>
      </c>
      <c r="H153" s="277"/>
      <c r="L153" s="277"/>
      <c r="M153" s="277"/>
      <c r="N153" s="301"/>
    </row>
    <row r="154" spans="1:14" x14ac:dyDescent="0.25">
      <c r="A154" s="280" t="s">
        <v>832</v>
      </c>
      <c r="B154" s="300" t="s">
        <v>9</v>
      </c>
      <c r="C154" s="307">
        <v>0</v>
      </c>
      <c r="D154" s="307">
        <v>0</v>
      </c>
      <c r="E154" s="300"/>
      <c r="F154" s="314">
        <f t="shared" si="14"/>
        <v>0</v>
      </c>
      <c r="G154" s="314">
        <f t="shared" si="15"/>
        <v>0</v>
      </c>
      <c r="H154" s="277"/>
      <c r="L154" s="277"/>
      <c r="M154" s="277"/>
      <c r="N154" s="301"/>
    </row>
    <row r="155" spans="1:14" x14ac:dyDescent="0.25">
      <c r="A155" s="280" t="s">
        <v>833</v>
      </c>
      <c r="B155" s="328" t="s">
        <v>10</v>
      </c>
      <c r="C155" s="307">
        <f>SUM(C138:C154)</f>
        <v>163410.02000000002</v>
      </c>
      <c r="D155" s="307">
        <f>SUM(D138:D154)</f>
        <v>163410.02000000002</v>
      </c>
      <c r="E155" s="300"/>
      <c r="F155" s="311">
        <f>SUM(F138:F154)</f>
        <v>0.99999999999999989</v>
      </c>
      <c r="G155" s="311">
        <f>SUM(G138:G154)</f>
        <v>0.99999999999999989</v>
      </c>
      <c r="H155" s="277"/>
      <c r="L155" s="277"/>
      <c r="M155" s="277"/>
      <c r="N155" s="301"/>
    </row>
    <row r="156" spans="1:14" outlineLevel="1" x14ac:dyDescent="0.25">
      <c r="A156" s="280" t="s">
        <v>834</v>
      </c>
      <c r="B156" s="320" t="s">
        <v>701</v>
      </c>
      <c r="C156" s="307"/>
      <c r="D156" s="307"/>
      <c r="E156" s="300"/>
      <c r="F156" s="314" t="str">
        <f>IF($C$155=0,"",IF(C156="[for completion]","",IF(C156="","",C156/$C$155)))</f>
        <v/>
      </c>
      <c r="G156" s="314" t="str">
        <f>IF($D$155=0,"",IF(D156="[for completion]","",IF(D156="","",D156/$D$155)))</f>
        <v/>
      </c>
      <c r="H156" s="277"/>
      <c r="L156" s="277"/>
      <c r="M156" s="277"/>
      <c r="N156" s="301"/>
    </row>
    <row r="157" spans="1:14" outlineLevel="1" x14ac:dyDescent="0.25">
      <c r="A157" s="280" t="s">
        <v>835</v>
      </c>
      <c r="B157" s="320" t="s">
        <v>701</v>
      </c>
      <c r="C157" s="307"/>
      <c r="D157" s="307"/>
      <c r="E157" s="300"/>
      <c r="F157" s="314" t="str">
        <f t="shared" ref="F157:F162" si="16">IF($C$155=0,"",IF(C157="[for completion]","",IF(C157="","",C157/$C$155)))</f>
        <v/>
      </c>
      <c r="G157" s="314" t="str">
        <f t="shared" ref="G157:G162" si="17">IF($D$155=0,"",IF(D157="[for completion]","",IF(D157="","",D157/$D$155)))</f>
        <v/>
      </c>
      <c r="H157" s="277"/>
      <c r="L157" s="277"/>
      <c r="M157" s="277"/>
      <c r="N157" s="301"/>
    </row>
    <row r="158" spans="1:14" outlineLevel="1" x14ac:dyDescent="0.25">
      <c r="A158" s="280" t="s">
        <v>836</v>
      </c>
      <c r="B158" s="320" t="s">
        <v>701</v>
      </c>
      <c r="C158" s="307"/>
      <c r="D158" s="307"/>
      <c r="E158" s="300"/>
      <c r="F158" s="314" t="str">
        <f t="shared" si="16"/>
        <v/>
      </c>
      <c r="G158" s="314" t="str">
        <f t="shared" si="17"/>
        <v/>
      </c>
      <c r="H158" s="277"/>
      <c r="L158" s="277"/>
      <c r="M158" s="277"/>
      <c r="N158" s="301"/>
    </row>
    <row r="159" spans="1:14" outlineLevel="1" x14ac:dyDescent="0.25">
      <c r="A159" s="280" t="s">
        <v>837</v>
      </c>
      <c r="B159" s="320" t="s">
        <v>701</v>
      </c>
      <c r="C159" s="307"/>
      <c r="D159" s="307"/>
      <c r="E159" s="300"/>
      <c r="F159" s="314" t="str">
        <f t="shared" si="16"/>
        <v/>
      </c>
      <c r="G159" s="314" t="str">
        <f t="shared" si="17"/>
        <v/>
      </c>
      <c r="H159" s="277"/>
      <c r="L159" s="277"/>
      <c r="M159" s="277"/>
      <c r="N159" s="301"/>
    </row>
    <row r="160" spans="1:14" outlineLevel="1" x14ac:dyDescent="0.25">
      <c r="A160" s="280" t="s">
        <v>838</v>
      </c>
      <c r="B160" s="320" t="s">
        <v>701</v>
      </c>
      <c r="C160" s="307"/>
      <c r="D160" s="307"/>
      <c r="E160" s="300"/>
      <c r="F160" s="314" t="str">
        <f t="shared" si="16"/>
        <v/>
      </c>
      <c r="G160" s="314" t="str">
        <f t="shared" si="17"/>
        <v/>
      </c>
      <c r="H160" s="277"/>
      <c r="L160" s="277"/>
      <c r="M160" s="277"/>
      <c r="N160" s="301"/>
    </row>
    <row r="161" spans="1:14" outlineLevel="1" x14ac:dyDescent="0.25">
      <c r="A161" s="280" t="s">
        <v>839</v>
      </c>
      <c r="B161" s="320" t="s">
        <v>701</v>
      </c>
      <c r="C161" s="307"/>
      <c r="D161" s="307"/>
      <c r="E161" s="300"/>
      <c r="F161" s="314" t="str">
        <f t="shared" si="16"/>
        <v/>
      </c>
      <c r="G161" s="314" t="str">
        <f t="shared" si="17"/>
        <v/>
      </c>
      <c r="H161" s="277"/>
      <c r="L161" s="277"/>
      <c r="M161" s="277"/>
      <c r="N161" s="301"/>
    </row>
    <row r="162" spans="1:14" outlineLevel="1" x14ac:dyDescent="0.25">
      <c r="A162" s="280" t="s">
        <v>840</v>
      </c>
      <c r="B162" s="320" t="s">
        <v>701</v>
      </c>
      <c r="C162" s="307"/>
      <c r="D162" s="307"/>
      <c r="E162" s="300"/>
      <c r="F162" s="314" t="str">
        <f t="shared" si="16"/>
        <v/>
      </c>
      <c r="G162" s="314" t="str">
        <f t="shared" si="17"/>
        <v/>
      </c>
      <c r="H162" s="277"/>
      <c r="L162" s="277"/>
      <c r="M162" s="277"/>
      <c r="N162" s="301"/>
    </row>
    <row r="163" spans="1:14" ht="15" customHeight="1" x14ac:dyDescent="0.25">
      <c r="A163" s="303"/>
      <c r="B163" s="304" t="s">
        <v>841</v>
      </c>
      <c r="C163" s="310" t="s">
        <v>775</v>
      </c>
      <c r="D163" s="310" t="s">
        <v>776</v>
      </c>
      <c r="E163" s="305"/>
      <c r="F163" s="310" t="s">
        <v>777</v>
      </c>
      <c r="G163" s="310" t="s">
        <v>778</v>
      </c>
      <c r="H163" s="277"/>
      <c r="L163" s="277"/>
      <c r="M163" s="277"/>
      <c r="N163" s="301"/>
    </row>
    <row r="164" spans="1:14" x14ac:dyDescent="0.25">
      <c r="A164" s="280" t="s">
        <v>842</v>
      </c>
      <c r="B164" s="277" t="s">
        <v>843</v>
      </c>
      <c r="C164" s="307">
        <v>104744.84</v>
      </c>
      <c r="D164" s="307">
        <v>104744.84</v>
      </c>
      <c r="E164" s="335"/>
      <c r="F164" s="314">
        <f>IF($C$167=0,"",IF(C164="[for completion]","",IF(C164="","",C164/$C$167)))</f>
        <v>0.64099398555853548</v>
      </c>
      <c r="G164" s="314">
        <f>IF($D$167=0,"",IF(D164="[for completion]","",IF(D164="","",D164/$D$167)))</f>
        <v>0.64099398555853548</v>
      </c>
      <c r="H164" s="277"/>
      <c r="L164" s="277"/>
      <c r="M164" s="277"/>
      <c r="N164" s="301"/>
    </row>
    <row r="165" spans="1:14" x14ac:dyDescent="0.25">
      <c r="A165" s="280" t="s">
        <v>844</v>
      </c>
      <c r="B165" s="277" t="s">
        <v>845</v>
      </c>
      <c r="C165" s="307">
        <v>58665.18</v>
      </c>
      <c r="D165" s="307">
        <v>58665.18</v>
      </c>
      <c r="E165" s="335"/>
      <c r="F165" s="314">
        <f t="shared" ref="F165:F166" si="18">IF($C$167=0,"",IF(C165="[for completion]","",IF(C165="","",C165/$C$167)))</f>
        <v>0.35900601444146452</v>
      </c>
      <c r="G165" s="314">
        <f t="shared" ref="G165:G166" si="19">IF($D$167=0,"",IF(D165="[for completion]","",IF(D165="","",D165/$D$167)))</f>
        <v>0.35900601444146452</v>
      </c>
      <c r="H165" s="277"/>
      <c r="L165" s="277"/>
      <c r="M165" s="277"/>
      <c r="N165" s="301"/>
    </row>
    <row r="166" spans="1:14" x14ac:dyDescent="0.25">
      <c r="A166" s="280" t="s">
        <v>846</v>
      </c>
      <c r="B166" s="277" t="s">
        <v>9</v>
      </c>
      <c r="C166" s="307">
        <v>0</v>
      </c>
      <c r="D166" s="307">
        <v>0</v>
      </c>
      <c r="E166" s="335"/>
      <c r="F166" s="314">
        <f t="shared" si="18"/>
        <v>0</v>
      </c>
      <c r="G166" s="314">
        <f t="shared" si="19"/>
        <v>0</v>
      </c>
      <c r="H166" s="277"/>
      <c r="L166" s="277"/>
      <c r="M166" s="277"/>
      <c r="N166" s="301"/>
    </row>
    <row r="167" spans="1:14" x14ac:dyDescent="0.25">
      <c r="A167" s="280" t="s">
        <v>847</v>
      </c>
      <c r="B167" s="336" t="s">
        <v>10</v>
      </c>
      <c r="C167" s="337">
        <f>SUM(C164:C166)</f>
        <v>163410.01999999999</v>
      </c>
      <c r="D167" s="337">
        <f>SUM(D164:D166)</f>
        <v>163410.01999999999</v>
      </c>
      <c r="E167" s="335"/>
      <c r="F167" s="338">
        <f>SUM(F164:F166)</f>
        <v>1</v>
      </c>
      <c r="G167" s="338">
        <f>SUM(G164:G166)</f>
        <v>1</v>
      </c>
      <c r="H167" s="277"/>
      <c r="L167" s="277"/>
      <c r="M167" s="277"/>
      <c r="N167" s="301"/>
    </row>
    <row r="168" spans="1:14" outlineLevel="1" x14ac:dyDescent="0.25">
      <c r="A168" s="280" t="s">
        <v>848</v>
      </c>
      <c r="B168" s="336"/>
      <c r="C168" s="337"/>
      <c r="D168" s="337"/>
      <c r="E168" s="335"/>
      <c r="F168" s="335"/>
      <c r="G168" s="327"/>
      <c r="H168" s="277"/>
      <c r="L168" s="277"/>
      <c r="M168" s="277"/>
      <c r="N168" s="301"/>
    </row>
    <row r="169" spans="1:14" outlineLevel="1" x14ac:dyDescent="0.25">
      <c r="A169" s="280" t="s">
        <v>849</v>
      </c>
      <c r="B169" s="336"/>
      <c r="C169" s="337"/>
      <c r="D169" s="337"/>
      <c r="E169" s="335"/>
      <c r="F169" s="335"/>
      <c r="G169" s="327"/>
      <c r="H169" s="277"/>
      <c r="L169" s="277"/>
      <c r="M169" s="277"/>
      <c r="N169" s="301"/>
    </row>
    <row r="170" spans="1:14" outlineLevel="1" x14ac:dyDescent="0.25">
      <c r="A170" s="280" t="s">
        <v>850</v>
      </c>
      <c r="B170" s="336"/>
      <c r="C170" s="337"/>
      <c r="D170" s="337"/>
      <c r="E170" s="335"/>
      <c r="F170" s="335"/>
      <c r="G170" s="327"/>
      <c r="H170" s="277"/>
      <c r="L170" s="277"/>
      <c r="M170" s="277"/>
      <c r="N170" s="301"/>
    </row>
    <row r="171" spans="1:14" outlineLevel="1" x14ac:dyDescent="0.25">
      <c r="A171" s="280" t="s">
        <v>851</v>
      </c>
      <c r="B171" s="336"/>
      <c r="C171" s="337"/>
      <c r="D171" s="337"/>
      <c r="E171" s="335"/>
      <c r="F171" s="335"/>
      <c r="G171" s="327"/>
      <c r="H171" s="277"/>
      <c r="L171" s="277"/>
      <c r="M171" s="277"/>
      <c r="N171" s="301"/>
    </row>
    <row r="172" spans="1:14" outlineLevel="1" x14ac:dyDescent="0.25">
      <c r="A172" s="280" t="s">
        <v>852</v>
      </c>
      <c r="B172" s="336"/>
      <c r="C172" s="337"/>
      <c r="D172" s="337"/>
      <c r="E172" s="335"/>
      <c r="F172" s="335"/>
      <c r="G172" s="327"/>
      <c r="H172" s="277"/>
      <c r="L172" s="277"/>
      <c r="M172" s="277"/>
      <c r="N172" s="301"/>
    </row>
    <row r="173" spans="1:14" ht="15" customHeight="1" x14ac:dyDescent="0.25">
      <c r="A173" s="303"/>
      <c r="B173" s="304" t="s">
        <v>853</v>
      </c>
      <c r="C173" s="303" t="s">
        <v>660</v>
      </c>
      <c r="D173" s="303"/>
      <c r="E173" s="305"/>
      <c r="F173" s="306" t="s">
        <v>854</v>
      </c>
      <c r="G173" s="306"/>
      <c r="H173" s="277"/>
      <c r="L173" s="277"/>
      <c r="M173" s="277"/>
      <c r="N173" s="301"/>
    </row>
    <row r="174" spans="1:14" ht="15" customHeight="1" x14ac:dyDescent="0.25">
      <c r="A174" s="280" t="s">
        <v>855</v>
      </c>
      <c r="B174" s="300" t="s">
        <v>856</v>
      </c>
      <c r="C174" s="307">
        <v>0</v>
      </c>
      <c r="D174" s="294"/>
      <c r="E174" s="286"/>
      <c r="F174" s="314">
        <f>IF($C$179=0,"",IF(C174="[for completion]","",C174/$C$179))</f>
        <v>0</v>
      </c>
      <c r="G174" s="315"/>
      <c r="H174" s="277"/>
      <c r="L174" s="277"/>
      <c r="M174" s="277"/>
      <c r="N174" s="301"/>
    </row>
    <row r="175" spans="1:14" x14ac:dyDescent="0.25">
      <c r="A175" s="280" t="s">
        <v>857</v>
      </c>
      <c r="B175" s="300" t="s">
        <v>858</v>
      </c>
      <c r="C175" s="307">
        <v>691.5</v>
      </c>
      <c r="E175" s="322"/>
      <c r="F175" s="314">
        <f>IF($C$179=0,"",IF(C175="[for completion]","",C175/$C$179))</f>
        <v>2.9778438085395001E-2</v>
      </c>
      <c r="G175" s="315"/>
      <c r="H175" s="277"/>
      <c r="L175" s="277"/>
      <c r="M175" s="277"/>
      <c r="N175" s="301"/>
    </row>
    <row r="176" spans="1:14" x14ac:dyDescent="0.25">
      <c r="A176" s="280" t="s">
        <v>859</v>
      </c>
      <c r="B176" s="300" t="s">
        <v>860</v>
      </c>
      <c r="C176" s="307">
        <v>2150.1999999999998</v>
      </c>
      <c r="E176" s="322"/>
      <c r="F176" s="314"/>
      <c r="G176" s="315"/>
      <c r="H176" s="277"/>
      <c r="L176" s="277"/>
      <c r="M176" s="277"/>
      <c r="N176" s="301"/>
    </row>
    <row r="177" spans="1:14" x14ac:dyDescent="0.25">
      <c r="A177" s="280" t="s">
        <v>861</v>
      </c>
      <c r="B177" s="300" t="s">
        <v>862</v>
      </c>
      <c r="C177" s="307">
        <v>0</v>
      </c>
      <c r="E177" s="322"/>
      <c r="F177" s="314">
        <f t="shared" ref="F177:F187" si="20">IF($C$179=0,"",IF(C177="[for completion]","",C177/$C$179))</f>
        <v>0</v>
      </c>
      <c r="G177" s="315"/>
      <c r="H177" s="277"/>
      <c r="L177" s="277"/>
      <c r="M177" s="277"/>
      <c r="N177" s="301"/>
    </row>
    <row r="178" spans="1:14" x14ac:dyDescent="0.25">
      <c r="A178" s="280" t="s">
        <v>863</v>
      </c>
      <c r="B178" s="300" t="s">
        <v>9</v>
      </c>
      <c r="C178" s="307">
        <v>20379.8</v>
      </c>
      <c r="E178" s="322"/>
      <c r="F178" s="314">
        <f t="shared" si="20"/>
        <v>0.87762633766121911</v>
      </c>
      <c r="G178" s="315"/>
      <c r="H178" s="277"/>
      <c r="L178" s="277"/>
      <c r="M178" s="277"/>
      <c r="N178" s="301"/>
    </row>
    <row r="179" spans="1:14" x14ac:dyDescent="0.25">
      <c r="A179" s="280" t="s">
        <v>864</v>
      </c>
      <c r="B179" s="328" t="s">
        <v>10</v>
      </c>
      <c r="C179" s="318">
        <f>SUM(C174:C178)</f>
        <v>23221.5</v>
      </c>
      <c r="E179" s="322"/>
      <c r="F179" s="319">
        <f>SUM(F174:F178)</f>
        <v>0.90740477574661416</v>
      </c>
      <c r="G179" s="315"/>
      <c r="H179" s="277"/>
      <c r="L179" s="277"/>
      <c r="M179" s="277"/>
      <c r="N179" s="301"/>
    </row>
    <row r="180" spans="1:14" outlineLevel="1" x14ac:dyDescent="0.25">
      <c r="A180" s="280" t="s">
        <v>865</v>
      </c>
      <c r="B180" s="339" t="s">
        <v>866</v>
      </c>
      <c r="C180" s="307">
        <v>691.5</v>
      </c>
      <c r="E180" s="322"/>
      <c r="F180" s="314">
        <f t="shared" si="20"/>
        <v>2.9778438085395001E-2</v>
      </c>
      <c r="G180" s="315"/>
      <c r="H180" s="277"/>
      <c r="L180" s="277"/>
      <c r="M180" s="277"/>
      <c r="N180" s="301"/>
    </row>
    <row r="181" spans="1:14" s="339" customFormat="1" outlineLevel="1" x14ac:dyDescent="0.25">
      <c r="A181" s="280" t="s">
        <v>867</v>
      </c>
      <c r="B181" s="339" t="s">
        <v>868</v>
      </c>
      <c r="C181" s="340">
        <v>0</v>
      </c>
      <c r="F181" s="314">
        <f t="shared" si="20"/>
        <v>0</v>
      </c>
    </row>
    <row r="182" spans="1:14" outlineLevel="1" x14ac:dyDescent="0.25">
      <c r="A182" s="280" t="s">
        <v>869</v>
      </c>
      <c r="B182" s="339" t="s">
        <v>870</v>
      </c>
      <c r="C182" s="307">
        <v>0</v>
      </c>
      <c r="E182" s="322"/>
      <c r="F182" s="314">
        <f t="shared" si="20"/>
        <v>0</v>
      </c>
      <c r="G182" s="315"/>
      <c r="H182" s="277"/>
      <c r="L182" s="277"/>
      <c r="M182" s="277"/>
      <c r="N182" s="301"/>
    </row>
    <row r="183" spans="1:14" outlineLevel="1" x14ac:dyDescent="0.25">
      <c r="A183" s="280" t="s">
        <v>871</v>
      </c>
      <c r="B183" s="339" t="s">
        <v>872</v>
      </c>
      <c r="C183" s="307">
        <v>2150.1999999999998</v>
      </c>
      <c r="E183" s="322"/>
      <c r="F183" s="314">
        <f t="shared" si="20"/>
        <v>9.2595224253385858E-2</v>
      </c>
      <c r="G183" s="315"/>
      <c r="H183" s="277"/>
      <c r="L183" s="277"/>
      <c r="M183" s="277"/>
      <c r="N183" s="301"/>
    </row>
    <row r="184" spans="1:14" s="339" customFormat="1" outlineLevel="1" x14ac:dyDescent="0.25">
      <c r="A184" s="280" t="s">
        <v>873</v>
      </c>
      <c r="B184" s="339" t="s">
        <v>874</v>
      </c>
      <c r="C184" s="340">
        <v>0</v>
      </c>
      <c r="F184" s="314">
        <f t="shared" si="20"/>
        <v>0</v>
      </c>
    </row>
    <row r="185" spans="1:14" outlineLevel="1" x14ac:dyDescent="0.25">
      <c r="A185" s="280" t="s">
        <v>875</v>
      </c>
      <c r="B185" s="339" t="s">
        <v>876</v>
      </c>
      <c r="C185" s="307">
        <v>0</v>
      </c>
      <c r="E185" s="322"/>
      <c r="F185" s="314">
        <f t="shared" si="20"/>
        <v>0</v>
      </c>
      <c r="G185" s="315"/>
      <c r="H185" s="277"/>
      <c r="L185" s="277"/>
      <c r="M185" s="277"/>
      <c r="N185" s="301"/>
    </row>
    <row r="186" spans="1:14" outlineLevel="1" x14ac:dyDescent="0.25">
      <c r="A186" s="280" t="s">
        <v>877</v>
      </c>
      <c r="B186" s="339" t="s">
        <v>878</v>
      </c>
      <c r="C186" s="307">
        <v>0</v>
      </c>
      <c r="E186" s="322"/>
      <c r="F186" s="314">
        <f t="shared" si="20"/>
        <v>0</v>
      </c>
      <c r="G186" s="315"/>
      <c r="H186" s="277"/>
      <c r="L186" s="277"/>
      <c r="M186" s="277"/>
      <c r="N186" s="301"/>
    </row>
    <row r="187" spans="1:14" outlineLevel="1" x14ac:dyDescent="0.25">
      <c r="A187" s="280" t="s">
        <v>879</v>
      </c>
      <c r="B187" s="339" t="s">
        <v>880</v>
      </c>
      <c r="C187" s="307">
        <v>0</v>
      </c>
      <c r="E187" s="322"/>
      <c r="F187" s="314">
        <f t="shared" si="20"/>
        <v>0</v>
      </c>
      <c r="G187" s="315"/>
      <c r="H187" s="277"/>
      <c r="L187" s="277"/>
      <c r="M187" s="277"/>
      <c r="N187" s="301"/>
    </row>
    <row r="188" spans="1:14" outlineLevel="1" x14ac:dyDescent="0.25">
      <c r="A188" s="280" t="s">
        <v>881</v>
      </c>
      <c r="B188" s="341" t="s">
        <v>882</v>
      </c>
      <c r="E188" s="322"/>
      <c r="F188" s="315"/>
      <c r="G188" s="315"/>
      <c r="H188" s="277"/>
      <c r="L188" s="277"/>
      <c r="M188" s="277"/>
      <c r="N188" s="301"/>
    </row>
    <row r="189" spans="1:14" outlineLevel="1" x14ac:dyDescent="0.25">
      <c r="A189" s="280" t="s">
        <v>883</v>
      </c>
      <c r="B189" s="339"/>
      <c r="E189" s="322"/>
      <c r="F189" s="315"/>
      <c r="G189" s="315"/>
      <c r="H189" s="277"/>
      <c r="L189" s="277"/>
      <c r="M189" s="277"/>
      <c r="N189" s="301"/>
    </row>
    <row r="190" spans="1:14" outlineLevel="1" x14ac:dyDescent="0.25">
      <c r="A190" s="280" t="s">
        <v>884</v>
      </c>
      <c r="B190" s="339"/>
      <c r="E190" s="322"/>
      <c r="F190" s="315"/>
      <c r="G190" s="315"/>
      <c r="H190" s="277"/>
      <c r="L190" s="277"/>
      <c r="M190" s="277"/>
      <c r="N190" s="301"/>
    </row>
    <row r="191" spans="1:14" outlineLevel="1" x14ac:dyDescent="0.25">
      <c r="A191" s="280" t="s">
        <v>885</v>
      </c>
      <c r="B191" s="320"/>
      <c r="E191" s="322"/>
      <c r="F191" s="315"/>
      <c r="G191" s="315"/>
      <c r="H191" s="277"/>
      <c r="L191" s="277"/>
      <c r="M191" s="277"/>
      <c r="N191" s="301"/>
    </row>
    <row r="192" spans="1:14" ht="15" customHeight="1" x14ac:dyDescent="0.25">
      <c r="A192" s="303"/>
      <c r="B192" s="304" t="s">
        <v>886</v>
      </c>
      <c r="C192" s="303" t="s">
        <v>660</v>
      </c>
      <c r="D192" s="303"/>
      <c r="E192" s="305"/>
      <c r="F192" s="306" t="s">
        <v>854</v>
      </c>
      <c r="G192" s="306"/>
      <c r="H192" s="277"/>
      <c r="L192" s="277"/>
      <c r="M192" s="277"/>
      <c r="N192" s="301"/>
    </row>
    <row r="193" spans="1:14" x14ac:dyDescent="0.25">
      <c r="A193" s="280" t="s">
        <v>887</v>
      </c>
      <c r="B193" s="300" t="s">
        <v>888</v>
      </c>
      <c r="C193" s="307">
        <v>23221.5</v>
      </c>
      <c r="E193" s="313"/>
      <c r="F193" s="314">
        <f t="shared" ref="F193:F206" si="21">IF($C$208=0,"",IF(C193="[for completion]","",C193/$C$208))</f>
        <v>1</v>
      </c>
      <c r="G193" s="315"/>
      <c r="H193" s="277"/>
      <c r="L193" s="277"/>
      <c r="M193" s="277"/>
      <c r="N193" s="301"/>
    </row>
    <row r="194" spans="1:14" x14ac:dyDescent="0.25">
      <c r="A194" s="280" t="s">
        <v>889</v>
      </c>
      <c r="B194" s="300" t="s">
        <v>890</v>
      </c>
      <c r="C194" s="307">
        <v>0</v>
      </c>
      <c r="E194" s="322"/>
      <c r="F194" s="314">
        <f t="shared" si="21"/>
        <v>0</v>
      </c>
      <c r="G194" s="322"/>
      <c r="H194" s="277"/>
      <c r="L194" s="277"/>
      <c r="M194" s="277"/>
      <c r="N194" s="301"/>
    </row>
    <row r="195" spans="1:14" x14ac:dyDescent="0.25">
      <c r="A195" s="280" t="s">
        <v>891</v>
      </c>
      <c r="B195" s="300" t="s">
        <v>892</v>
      </c>
      <c r="C195" s="307">
        <v>0</v>
      </c>
      <c r="E195" s="322"/>
      <c r="F195" s="314">
        <f t="shared" si="21"/>
        <v>0</v>
      </c>
      <c r="G195" s="322"/>
      <c r="H195" s="277"/>
      <c r="L195" s="277"/>
      <c r="M195" s="277"/>
      <c r="N195" s="301"/>
    </row>
    <row r="196" spans="1:14" x14ac:dyDescent="0.25">
      <c r="A196" s="280" t="s">
        <v>893</v>
      </c>
      <c r="B196" s="300" t="s">
        <v>894</v>
      </c>
      <c r="C196" s="307">
        <v>0</v>
      </c>
      <c r="E196" s="322"/>
      <c r="F196" s="314">
        <f t="shared" si="21"/>
        <v>0</v>
      </c>
      <c r="G196" s="322"/>
      <c r="H196" s="277"/>
      <c r="L196" s="277"/>
      <c r="M196" s="277"/>
      <c r="N196" s="301"/>
    </row>
    <row r="197" spans="1:14" x14ac:dyDescent="0.25">
      <c r="A197" s="280" t="s">
        <v>895</v>
      </c>
      <c r="B197" s="300" t="s">
        <v>896</v>
      </c>
      <c r="C197" s="307">
        <v>0</v>
      </c>
      <c r="E197" s="322"/>
      <c r="F197" s="314">
        <f t="shared" si="21"/>
        <v>0</v>
      </c>
      <c r="G197" s="322"/>
      <c r="H197" s="277"/>
      <c r="L197" s="277"/>
      <c r="M197" s="277"/>
      <c r="N197" s="301"/>
    </row>
    <row r="198" spans="1:14" x14ac:dyDescent="0.25">
      <c r="A198" s="280" t="s">
        <v>897</v>
      </c>
      <c r="B198" s="300" t="s">
        <v>898</v>
      </c>
      <c r="C198" s="307">
        <v>0</v>
      </c>
      <c r="E198" s="322"/>
      <c r="F198" s="314">
        <f t="shared" si="21"/>
        <v>0</v>
      </c>
      <c r="G198" s="322"/>
      <c r="H198" s="277"/>
      <c r="L198" s="277"/>
      <c r="M198" s="277"/>
      <c r="N198" s="301"/>
    </row>
    <row r="199" spans="1:14" x14ac:dyDescent="0.25">
      <c r="A199" s="280" t="s">
        <v>899</v>
      </c>
      <c r="B199" s="300" t="s">
        <v>900</v>
      </c>
      <c r="C199" s="307">
        <v>0</v>
      </c>
      <c r="E199" s="322"/>
      <c r="F199" s="314">
        <f t="shared" si="21"/>
        <v>0</v>
      </c>
      <c r="G199" s="322"/>
      <c r="H199" s="277"/>
      <c r="L199" s="277"/>
      <c r="M199" s="277"/>
      <c r="N199" s="301"/>
    </row>
    <row r="200" spans="1:14" x14ac:dyDescent="0.25">
      <c r="A200" s="280" t="s">
        <v>901</v>
      </c>
      <c r="B200" s="300" t="s">
        <v>902</v>
      </c>
      <c r="C200" s="307">
        <v>0</v>
      </c>
      <c r="E200" s="322"/>
      <c r="F200" s="314">
        <f t="shared" si="21"/>
        <v>0</v>
      </c>
      <c r="G200" s="322"/>
      <c r="H200" s="277"/>
      <c r="L200" s="277"/>
      <c r="M200" s="277"/>
      <c r="N200" s="301"/>
    </row>
    <row r="201" spans="1:14" x14ac:dyDescent="0.25">
      <c r="A201" s="280" t="s">
        <v>903</v>
      </c>
      <c r="B201" s="300" t="s">
        <v>904</v>
      </c>
      <c r="C201" s="307">
        <v>0</v>
      </c>
      <c r="E201" s="322"/>
      <c r="F201" s="314">
        <f t="shared" si="21"/>
        <v>0</v>
      </c>
      <c r="G201" s="322"/>
      <c r="H201" s="277"/>
      <c r="L201" s="277"/>
      <c r="M201" s="277"/>
      <c r="N201" s="301"/>
    </row>
    <row r="202" spans="1:14" x14ac:dyDescent="0.25">
      <c r="A202" s="280" t="s">
        <v>905</v>
      </c>
      <c r="B202" s="300" t="s">
        <v>906</v>
      </c>
      <c r="C202" s="307">
        <v>0</v>
      </c>
      <c r="E202" s="322"/>
      <c r="F202" s="314">
        <f t="shared" si="21"/>
        <v>0</v>
      </c>
      <c r="G202" s="322"/>
      <c r="H202" s="277"/>
      <c r="L202" s="277"/>
      <c r="M202" s="277"/>
      <c r="N202" s="301"/>
    </row>
    <row r="203" spans="1:14" x14ac:dyDescent="0.25">
      <c r="A203" s="280" t="s">
        <v>907</v>
      </c>
      <c r="B203" s="300" t="s">
        <v>908</v>
      </c>
      <c r="C203" s="307">
        <v>0</v>
      </c>
      <c r="E203" s="322"/>
      <c r="F203" s="314">
        <f t="shared" si="21"/>
        <v>0</v>
      </c>
      <c r="G203" s="322"/>
      <c r="H203" s="277"/>
      <c r="L203" s="277"/>
      <c r="M203" s="277"/>
      <c r="N203" s="301"/>
    </row>
    <row r="204" spans="1:14" x14ac:dyDescent="0.25">
      <c r="A204" s="280" t="s">
        <v>909</v>
      </c>
      <c r="B204" s="300" t="s">
        <v>910</v>
      </c>
      <c r="C204" s="307">
        <v>0</v>
      </c>
      <c r="E204" s="322"/>
      <c r="F204" s="314">
        <f t="shared" si="21"/>
        <v>0</v>
      </c>
      <c r="G204" s="322"/>
      <c r="H204" s="277"/>
      <c r="L204" s="277"/>
      <c r="M204" s="277"/>
      <c r="N204" s="301"/>
    </row>
    <row r="205" spans="1:14" x14ac:dyDescent="0.25">
      <c r="A205" s="280" t="s">
        <v>911</v>
      </c>
      <c r="B205" s="300" t="s">
        <v>912</v>
      </c>
      <c r="C205" s="307">
        <v>0</v>
      </c>
      <c r="E205" s="322"/>
      <c r="F205" s="314">
        <f t="shared" si="21"/>
        <v>0</v>
      </c>
      <c r="G205" s="322"/>
      <c r="H205" s="277"/>
      <c r="L205" s="277"/>
      <c r="M205" s="277"/>
      <c r="N205" s="301"/>
    </row>
    <row r="206" spans="1:14" x14ac:dyDescent="0.25">
      <c r="A206" s="280" t="s">
        <v>913</v>
      </c>
      <c r="B206" s="300" t="s">
        <v>9</v>
      </c>
      <c r="C206" s="307">
        <v>0</v>
      </c>
      <c r="E206" s="322"/>
      <c r="F206" s="314">
        <f t="shared" si="21"/>
        <v>0</v>
      </c>
      <c r="G206" s="322"/>
      <c r="H206" s="277"/>
      <c r="L206" s="277"/>
      <c r="M206" s="277"/>
      <c r="N206" s="301"/>
    </row>
    <row r="207" spans="1:14" x14ac:dyDescent="0.25">
      <c r="A207" s="280" t="s">
        <v>914</v>
      </c>
      <c r="B207" s="317" t="s">
        <v>915</v>
      </c>
      <c r="C207" s="307">
        <v>0</v>
      </c>
      <c r="E207" s="322"/>
      <c r="F207" s="314"/>
      <c r="G207" s="322"/>
      <c r="H207" s="277"/>
      <c r="L207" s="277"/>
      <c r="M207" s="277"/>
      <c r="N207" s="301"/>
    </row>
    <row r="208" spans="1:14" x14ac:dyDescent="0.25">
      <c r="A208" s="280" t="s">
        <v>916</v>
      </c>
      <c r="B208" s="328" t="s">
        <v>10</v>
      </c>
      <c r="C208" s="318">
        <f>SUM(C193:C206)</f>
        <v>23221.5</v>
      </c>
      <c r="D208" s="300"/>
      <c r="E208" s="322"/>
      <c r="F208" s="319">
        <f>SUM(F193:F206)</f>
        <v>1</v>
      </c>
      <c r="G208" s="322"/>
      <c r="H208" s="277"/>
      <c r="L208" s="277"/>
      <c r="M208" s="277"/>
      <c r="N208" s="301"/>
    </row>
    <row r="209" spans="1:14" outlineLevel="1" x14ac:dyDescent="0.25">
      <c r="A209" s="280" t="s">
        <v>917</v>
      </c>
      <c r="B209" s="320" t="s">
        <v>701</v>
      </c>
      <c r="C209" s="307"/>
      <c r="E209" s="322"/>
      <c r="F209" s="314">
        <f>IF($C$208=0,"",IF(C209="[for completion]","",C209/$C$208))</f>
        <v>0</v>
      </c>
      <c r="G209" s="322"/>
      <c r="H209" s="277"/>
      <c r="L209" s="277"/>
      <c r="M209" s="277"/>
      <c r="N209" s="301"/>
    </row>
    <row r="210" spans="1:14" outlineLevel="1" x14ac:dyDescent="0.25">
      <c r="A210" s="280" t="s">
        <v>918</v>
      </c>
      <c r="B210" s="320" t="s">
        <v>701</v>
      </c>
      <c r="C210" s="307"/>
      <c r="E210" s="322"/>
      <c r="F210" s="314">
        <f t="shared" ref="F210:F215" si="22">IF($C$208=0,"",IF(C210="[for completion]","",C210/$C$208))</f>
        <v>0</v>
      </c>
      <c r="G210" s="322"/>
      <c r="H210" s="277"/>
      <c r="L210" s="277"/>
      <c r="M210" s="277"/>
      <c r="N210" s="301"/>
    </row>
    <row r="211" spans="1:14" outlineLevel="1" x14ac:dyDescent="0.25">
      <c r="A211" s="280" t="s">
        <v>919</v>
      </c>
      <c r="B211" s="320" t="s">
        <v>701</v>
      </c>
      <c r="C211" s="307"/>
      <c r="E211" s="322"/>
      <c r="F211" s="314">
        <f t="shared" si="22"/>
        <v>0</v>
      </c>
      <c r="G211" s="322"/>
      <c r="H211" s="277"/>
      <c r="L211" s="277"/>
      <c r="M211" s="277"/>
      <c r="N211" s="301"/>
    </row>
    <row r="212" spans="1:14" outlineLevel="1" x14ac:dyDescent="0.25">
      <c r="A212" s="280" t="s">
        <v>920</v>
      </c>
      <c r="B212" s="320" t="s">
        <v>701</v>
      </c>
      <c r="C212" s="307"/>
      <c r="E212" s="322"/>
      <c r="F212" s="314">
        <f t="shared" si="22"/>
        <v>0</v>
      </c>
      <c r="G212" s="322"/>
      <c r="H212" s="277"/>
      <c r="L212" s="277"/>
      <c r="M212" s="277"/>
      <c r="N212" s="301"/>
    </row>
    <row r="213" spans="1:14" outlineLevel="1" x14ac:dyDescent="0.25">
      <c r="A213" s="280" t="s">
        <v>921</v>
      </c>
      <c r="B213" s="320" t="s">
        <v>701</v>
      </c>
      <c r="C213" s="307"/>
      <c r="E213" s="322"/>
      <c r="F213" s="314">
        <f t="shared" si="22"/>
        <v>0</v>
      </c>
      <c r="G213" s="322"/>
      <c r="H213" s="277"/>
      <c r="L213" s="277"/>
      <c r="M213" s="277"/>
      <c r="N213" s="301"/>
    </row>
    <row r="214" spans="1:14" outlineLevel="1" x14ac:dyDescent="0.25">
      <c r="A214" s="280" t="s">
        <v>922</v>
      </c>
      <c r="B214" s="320" t="s">
        <v>701</v>
      </c>
      <c r="C214" s="307"/>
      <c r="E214" s="322"/>
      <c r="F214" s="314">
        <f t="shared" si="22"/>
        <v>0</v>
      </c>
      <c r="G214" s="322"/>
      <c r="H214" s="277"/>
      <c r="L214" s="277"/>
      <c r="M214" s="277"/>
      <c r="N214" s="301"/>
    </row>
    <row r="215" spans="1:14" outlineLevel="1" x14ac:dyDescent="0.25">
      <c r="A215" s="280" t="s">
        <v>923</v>
      </c>
      <c r="B215" s="320" t="s">
        <v>701</v>
      </c>
      <c r="C215" s="307"/>
      <c r="E215" s="322"/>
      <c r="F215" s="314">
        <f t="shared" si="22"/>
        <v>0</v>
      </c>
      <c r="G215" s="322"/>
      <c r="H215" s="277"/>
      <c r="L215" s="277"/>
      <c r="M215" s="277"/>
      <c r="N215" s="301"/>
    </row>
    <row r="216" spans="1:14" ht="15" customHeight="1" x14ac:dyDescent="0.25">
      <c r="A216" s="303"/>
      <c r="B216" s="304" t="s">
        <v>924</v>
      </c>
      <c r="C216" s="303" t="s">
        <v>660</v>
      </c>
      <c r="D216" s="303"/>
      <c r="E216" s="305"/>
      <c r="F216" s="306" t="s">
        <v>689</v>
      </c>
      <c r="G216" s="306" t="s">
        <v>925</v>
      </c>
      <c r="H216" s="277"/>
      <c r="L216" s="277"/>
      <c r="M216" s="277"/>
      <c r="N216" s="301"/>
    </row>
    <row r="217" spans="1:14" x14ac:dyDescent="0.25">
      <c r="A217" s="280" t="s">
        <v>926</v>
      </c>
      <c r="B217" s="327" t="s">
        <v>927</v>
      </c>
      <c r="C217" s="307">
        <v>23221.5</v>
      </c>
      <c r="E217" s="335"/>
      <c r="F217" s="314">
        <f>IF($C$38=0,"",IF(C217="[for completion]","",IF(C217="","",C217/$C$38)))</f>
        <v>0.12959663003556701</v>
      </c>
      <c r="G217" s="314">
        <f>IF($C$39=0,"",IF(C217="[for completion]","",IF(C217="","",C217/$C$39)))</f>
        <v>0.14210574628235725</v>
      </c>
      <c r="H217" s="277"/>
      <c r="L217" s="277"/>
      <c r="M217" s="277"/>
      <c r="N217" s="301"/>
    </row>
    <row r="218" spans="1:14" x14ac:dyDescent="0.25">
      <c r="A218" s="280" t="s">
        <v>928</v>
      </c>
      <c r="B218" s="327" t="s">
        <v>929</v>
      </c>
      <c r="C218" s="307">
        <v>0</v>
      </c>
      <c r="E218" s="335"/>
      <c r="F218" s="314">
        <f t="shared" ref="F218:F219" si="23">IF($C$38=0,"",IF(C218="[for completion]","",IF(C218="","",C218/$C$38)))</f>
        <v>0</v>
      </c>
      <c r="G218" s="314">
        <f t="shared" ref="G218:G219" si="24">IF($C$39=0,"",IF(C218="[for completion]","",IF(C218="","",C218/$C$39)))</f>
        <v>0</v>
      </c>
      <c r="H218" s="277"/>
      <c r="L218" s="277"/>
      <c r="M218" s="277"/>
      <c r="N218" s="301"/>
    </row>
    <row r="219" spans="1:14" x14ac:dyDescent="0.25">
      <c r="A219" s="280" t="s">
        <v>930</v>
      </c>
      <c r="B219" s="327" t="s">
        <v>9</v>
      </c>
      <c r="C219" s="307">
        <v>0</v>
      </c>
      <c r="E219" s="335"/>
      <c r="F219" s="314">
        <f t="shared" si="23"/>
        <v>0</v>
      </c>
      <c r="G219" s="314">
        <f t="shared" si="24"/>
        <v>0</v>
      </c>
      <c r="H219" s="277"/>
      <c r="L219" s="277"/>
      <c r="M219" s="277"/>
      <c r="N219" s="301"/>
    </row>
    <row r="220" spans="1:14" x14ac:dyDescent="0.25">
      <c r="A220" s="280" t="s">
        <v>931</v>
      </c>
      <c r="B220" s="328" t="s">
        <v>10</v>
      </c>
      <c r="C220" s="307">
        <f>SUM(C217:C219)</f>
        <v>23221.5</v>
      </c>
      <c r="E220" s="335"/>
      <c r="F220" s="311">
        <f>SUM(F217:F219)</f>
        <v>0.12959663003556701</v>
      </c>
      <c r="G220" s="311">
        <f>SUM(G217:G219)</f>
        <v>0.14210574628235725</v>
      </c>
      <c r="H220" s="277"/>
      <c r="L220" s="277"/>
      <c r="M220" s="277"/>
      <c r="N220" s="301"/>
    </row>
    <row r="221" spans="1:14" outlineLevel="1" x14ac:dyDescent="0.25">
      <c r="A221" s="280" t="s">
        <v>932</v>
      </c>
      <c r="B221" s="320" t="s">
        <v>701</v>
      </c>
      <c r="C221" s="307"/>
      <c r="E221" s="335"/>
      <c r="F221" s="314" t="str">
        <f t="shared" ref="F221:F227" si="25">IF($C$38=0,"",IF(C221="[for completion]","",IF(C221="","",C221/$C$38)))</f>
        <v/>
      </c>
      <c r="G221" s="314" t="str">
        <f t="shared" ref="G221:G227" si="26">IF($C$39=0,"",IF(C221="[for completion]","",IF(C221="","",C221/$C$39)))</f>
        <v/>
      </c>
      <c r="H221" s="277"/>
      <c r="L221" s="277"/>
      <c r="M221" s="277"/>
      <c r="N221" s="301"/>
    </row>
    <row r="222" spans="1:14" outlineLevel="1" x14ac:dyDescent="0.25">
      <c r="A222" s="280" t="s">
        <v>933</v>
      </c>
      <c r="B222" s="320" t="s">
        <v>701</v>
      </c>
      <c r="C222" s="307"/>
      <c r="E222" s="335"/>
      <c r="F222" s="314" t="str">
        <f t="shared" si="25"/>
        <v/>
      </c>
      <c r="G222" s="314" t="str">
        <f t="shared" si="26"/>
        <v/>
      </c>
      <c r="H222" s="277"/>
      <c r="L222" s="277"/>
      <c r="M222" s="277"/>
      <c r="N222" s="301"/>
    </row>
    <row r="223" spans="1:14" outlineLevel="1" x14ac:dyDescent="0.25">
      <c r="A223" s="280" t="s">
        <v>934</v>
      </c>
      <c r="B223" s="320" t="s">
        <v>701</v>
      </c>
      <c r="C223" s="307"/>
      <c r="E223" s="335"/>
      <c r="F223" s="314" t="str">
        <f t="shared" si="25"/>
        <v/>
      </c>
      <c r="G223" s="314" t="str">
        <f t="shared" si="26"/>
        <v/>
      </c>
      <c r="H223" s="277"/>
      <c r="L223" s="277"/>
      <c r="M223" s="277"/>
      <c r="N223" s="301"/>
    </row>
    <row r="224" spans="1:14" outlineLevel="1" x14ac:dyDescent="0.25">
      <c r="A224" s="280" t="s">
        <v>935</v>
      </c>
      <c r="B224" s="320" t="s">
        <v>701</v>
      </c>
      <c r="C224" s="307"/>
      <c r="E224" s="335"/>
      <c r="F224" s="314" t="str">
        <f t="shared" si="25"/>
        <v/>
      </c>
      <c r="G224" s="314" t="str">
        <f t="shared" si="26"/>
        <v/>
      </c>
      <c r="H224" s="277"/>
      <c r="L224" s="277"/>
      <c r="M224" s="277"/>
      <c r="N224" s="301"/>
    </row>
    <row r="225" spans="1:14" outlineLevel="1" x14ac:dyDescent="0.25">
      <c r="A225" s="280" t="s">
        <v>936</v>
      </c>
      <c r="B225" s="320" t="s">
        <v>701</v>
      </c>
      <c r="C225" s="307"/>
      <c r="E225" s="335"/>
      <c r="F225" s="314" t="str">
        <f t="shared" si="25"/>
        <v/>
      </c>
      <c r="G225" s="314" t="str">
        <f t="shared" si="26"/>
        <v/>
      </c>
      <c r="H225" s="277"/>
      <c r="L225" s="277"/>
      <c r="M225" s="277"/>
    </row>
    <row r="226" spans="1:14" outlineLevel="1" x14ac:dyDescent="0.25">
      <c r="A226" s="280" t="s">
        <v>937</v>
      </c>
      <c r="B226" s="320" t="s">
        <v>701</v>
      </c>
      <c r="C226" s="307"/>
      <c r="E226" s="300"/>
      <c r="F226" s="314" t="str">
        <f t="shared" si="25"/>
        <v/>
      </c>
      <c r="G226" s="314" t="str">
        <f t="shared" si="26"/>
        <v/>
      </c>
      <c r="H226" s="277"/>
      <c r="L226" s="277"/>
      <c r="M226" s="277"/>
    </row>
    <row r="227" spans="1:14" outlineLevel="1" x14ac:dyDescent="0.25">
      <c r="A227" s="280" t="s">
        <v>938</v>
      </c>
      <c r="B227" s="320" t="s">
        <v>701</v>
      </c>
      <c r="C227" s="307"/>
      <c r="E227" s="335"/>
      <c r="F227" s="314" t="str">
        <f t="shared" si="25"/>
        <v/>
      </c>
      <c r="G227" s="314" t="str">
        <f t="shared" si="26"/>
        <v/>
      </c>
      <c r="H227" s="277"/>
      <c r="L227" s="277"/>
      <c r="M227" s="277"/>
    </row>
    <row r="228" spans="1:14" ht="15" customHeight="1" x14ac:dyDescent="0.25">
      <c r="A228" s="303"/>
      <c r="B228" s="304" t="s">
        <v>939</v>
      </c>
      <c r="C228" s="303"/>
      <c r="D228" s="303"/>
      <c r="E228" s="305"/>
      <c r="F228" s="306"/>
      <c r="G228" s="306"/>
      <c r="H228" s="277"/>
      <c r="L228" s="277"/>
      <c r="M228" s="277"/>
    </row>
    <row r="229" spans="1:14" x14ac:dyDescent="0.25">
      <c r="A229" s="280" t="s">
        <v>940</v>
      </c>
      <c r="B229" s="300" t="s">
        <v>941</v>
      </c>
      <c r="C229" s="295" t="s">
        <v>652</v>
      </c>
      <c r="H229" s="277"/>
      <c r="L229" s="277"/>
      <c r="M229" s="277"/>
    </row>
    <row r="230" spans="1:14" ht="15" customHeight="1" x14ac:dyDescent="0.25">
      <c r="A230" s="303"/>
      <c r="B230" s="304" t="s">
        <v>942</v>
      </c>
      <c r="C230" s="303"/>
      <c r="D230" s="303"/>
      <c r="E230" s="305"/>
      <c r="F230" s="306"/>
      <c r="G230" s="306"/>
      <c r="H230" s="277"/>
      <c r="L230" s="277"/>
      <c r="M230" s="277"/>
    </row>
    <row r="231" spans="1:14" x14ac:dyDescent="0.25">
      <c r="A231" s="280" t="s">
        <v>943</v>
      </c>
      <c r="B231" s="280" t="s">
        <v>944</v>
      </c>
      <c r="C231" s="307">
        <v>0</v>
      </c>
      <c r="E231" s="300"/>
      <c r="H231" s="277"/>
      <c r="L231" s="277"/>
      <c r="M231" s="277"/>
    </row>
    <row r="232" spans="1:14" x14ac:dyDescent="0.25">
      <c r="A232" s="280" t="s">
        <v>945</v>
      </c>
      <c r="B232" s="342" t="s">
        <v>946</v>
      </c>
      <c r="C232" s="307">
        <v>0</v>
      </c>
      <c r="E232" s="300"/>
      <c r="H232" s="277"/>
      <c r="L232" s="277"/>
      <c r="M232" s="277"/>
    </row>
    <row r="233" spans="1:14" x14ac:dyDescent="0.25">
      <c r="A233" s="280" t="s">
        <v>947</v>
      </c>
      <c r="B233" s="342" t="s">
        <v>948</v>
      </c>
      <c r="C233" s="307">
        <v>0</v>
      </c>
      <c r="E233" s="300"/>
      <c r="H233" s="277"/>
      <c r="L233" s="277"/>
      <c r="M233" s="277"/>
    </row>
    <row r="234" spans="1:14" outlineLevel="1" x14ac:dyDescent="0.25">
      <c r="A234" s="280" t="s">
        <v>949</v>
      </c>
      <c r="B234" s="298" t="s">
        <v>950</v>
      </c>
      <c r="C234" s="318"/>
      <c r="D234" s="300"/>
      <c r="E234" s="300"/>
      <c r="H234" s="277"/>
      <c r="L234" s="277"/>
      <c r="M234" s="277"/>
    </row>
    <row r="235" spans="1:14" outlineLevel="1" x14ac:dyDescent="0.25">
      <c r="A235" s="280" t="s">
        <v>951</v>
      </c>
      <c r="B235" s="298" t="s">
        <v>952</v>
      </c>
      <c r="C235" s="318"/>
      <c r="D235" s="300"/>
      <c r="E235" s="300"/>
      <c r="H235" s="277"/>
      <c r="L235" s="277"/>
      <c r="M235" s="277"/>
    </row>
    <row r="236" spans="1:14" outlineLevel="1" x14ac:dyDescent="0.25">
      <c r="A236" s="280" t="s">
        <v>953</v>
      </c>
      <c r="B236" s="298" t="s">
        <v>954</v>
      </c>
      <c r="C236" s="318"/>
      <c r="D236" s="300"/>
      <c r="E236" s="300"/>
      <c r="H236" s="277"/>
      <c r="L236" s="277"/>
      <c r="M236" s="277"/>
    </row>
    <row r="237" spans="1:14" outlineLevel="1" x14ac:dyDescent="0.25">
      <c r="A237" s="280" t="s">
        <v>955</v>
      </c>
      <c r="C237" s="300"/>
      <c r="D237" s="300"/>
      <c r="E237" s="300"/>
      <c r="H237" s="277"/>
      <c r="L237" s="277"/>
      <c r="M237" s="277"/>
    </row>
    <row r="238" spans="1:14" outlineLevel="1" x14ac:dyDescent="0.25">
      <c r="A238" s="280" t="s">
        <v>956</v>
      </c>
      <c r="C238" s="300"/>
      <c r="D238" s="300"/>
      <c r="E238" s="300"/>
      <c r="H238" s="277"/>
      <c r="L238" s="277"/>
      <c r="M238" s="277"/>
    </row>
    <row r="239" spans="1:14" outlineLevel="1" x14ac:dyDescent="0.25">
      <c r="A239" s="280" t="s">
        <v>957</v>
      </c>
      <c r="D239"/>
      <c r="E239"/>
      <c r="F239"/>
      <c r="G239"/>
      <c r="H239" s="277"/>
      <c r="K239" s="173"/>
      <c r="L239" s="173"/>
      <c r="M239" s="173"/>
      <c r="N239" s="173"/>
    </row>
    <row r="240" spans="1:14" outlineLevel="1" x14ac:dyDescent="0.25">
      <c r="A240" s="280" t="s">
        <v>958</v>
      </c>
      <c r="D240"/>
      <c r="E240"/>
      <c r="F240"/>
      <c r="G240"/>
      <c r="H240" s="277"/>
      <c r="K240" s="173"/>
      <c r="L240" s="173"/>
      <c r="M240" s="173"/>
      <c r="N240" s="173"/>
    </row>
    <row r="241" spans="1:14" outlineLevel="1" x14ac:dyDescent="0.25">
      <c r="A241" s="280" t="s">
        <v>959</v>
      </c>
      <c r="D241"/>
      <c r="E241"/>
      <c r="F241"/>
      <c r="G241"/>
      <c r="H241" s="277"/>
      <c r="K241" s="173"/>
      <c r="L241" s="173"/>
      <c r="M241" s="173"/>
      <c r="N241" s="173"/>
    </row>
    <row r="242" spans="1:14" outlineLevel="1" x14ac:dyDescent="0.25">
      <c r="A242" s="280" t="s">
        <v>960</v>
      </c>
      <c r="D242"/>
      <c r="E242"/>
      <c r="F242"/>
      <c r="G242"/>
      <c r="H242" s="277"/>
      <c r="K242" s="173"/>
      <c r="L242" s="173"/>
      <c r="M242" s="173"/>
      <c r="N242" s="173"/>
    </row>
    <row r="243" spans="1:14" outlineLevel="1" x14ac:dyDescent="0.25">
      <c r="A243" s="280" t="s">
        <v>961</v>
      </c>
      <c r="D243"/>
      <c r="E243"/>
      <c r="F243"/>
      <c r="G243"/>
      <c r="H243" s="277"/>
      <c r="K243" s="173"/>
      <c r="L243" s="173"/>
      <c r="M243" s="173"/>
      <c r="N243" s="173"/>
    </row>
    <row r="244" spans="1:14" outlineLevel="1" x14ac:dyDescent="0.25">
      <c r="A244" s="280" t="s">
        <v>962</v>
      </c>
      <c r="D244"/>
      <c r="E244"/>
      <c r="F244"/>
      <c r="G244"/>
      <c r="H244" s="277"/>
      <c r="K244" s="173"/>
      <c r="L244" s="173"/>
      <c r="M244" s="173"/>
      <c r="N244" s="173"/>
    </row>
    <row r="245" spans="1:14" outlineLevel="1" x14ac:dyDescent="0.25">
      <c r="A245" s="280" t="s">
        <v>963</v>
      </c>
      <c r="D245"/>
      <c r="E245"/>
      <c r="F245"/>
      <c r="G245"/>
      <c r="H245" s="277"/>
      <c r="K245" s="173"/>
      <c r="L245" s="173"/>
      <c r="M245" s="173"/>
      <c r="N245" s="173"/>
    </row>
    <row r="246" spans="1:14" outlineLevel="1" x14ac:dyDescent="0.25">
      <c r="A246" s="280" t="s">
        <v>964</v>
      </c>
      <c r="D246"/>
      <c r="E246"/>
      <c r="F246"/>
      <c r="G246"/>
      <c r="H246" s="277"/>
      <c r="K246" s="173"/>
      <c r="L246" s="173"/>
      <c r="M246" s="173"/>
      <c r="N246" s="173"/>
    </row>
    <row r="247" spans="1:14" outlineLevel="1" x14ac:dyDescent="0.25">
      <c r="A247" s="280" t="s">
        <v>965</v>
      </c>
      <c r="D247"/>
      <c r="E247"/>
      <c r="F247"/>
      <c r="G247"/>
      <c r="H247" s="277"/>
      <c r="K247" s="173"/>
      <c r="L247" s="173"/>
      <c r="M247" s="173"/>
      <c r="N247" s="173"/>
    </row>
    <row r="248" spans="1:14" outlineLevel="1" x14ac:dyDescent="0.25">
      <c r="A248" s="280" t="s">
        <v>966</v>
      </c>
      <c r="D248"/>
      <c r="E248"/>
      <c r="F248"/>
      <c r="G248"/>
      <c r="H248" s="277"/>
      <c r="K248" s="173"/>
      <c r="L248" s="173"/>
      <c r="M248" s="173"/>
      <c r="N248" s="173"/>
    </row>
    <row r="249" spans="1:14" outlineLevel="1" x14ac:dyDescent="0.25">
      <c r="A249" s="280" t="s">
        <v>967</v>
      </c>
      <c r="D249"/>
      <c r="E249"/>
      <c r="F249"/>
      <c r="G249"/>
      <c r="H249" s="277"/>
      <c r="K249" s="173"/>
      <c r="L249" s="173"/>
      <c r="M249" s="173"/>
      <c r="N249" s="173"/>
    </row>
    <row r="250" spans="1:14" outlineLevel="1" x14ac:dyDescent="0.25">
      <c r="A250" s="280" t="s">
        <v>968</v>
      </c>
      <c r="D250"/>
      <c r="E250"/>
      <c r="F250"/>
      <c r="G250"/>
      <c r="H250" s="277"/>
      <c r="K250" s="173"/>
      <c r="L250" s="173"/>
      <c r="M250" s="173"/>
      <c r="N250" s="173"/>
    </row>
    <row r="251" spans="1:14" outlineLevel="1" x14ac:dyDescent="0.25">
      <c r="A251" s="280" t="s">
        <v>969</v>
      </c>
      <c r="D251"/>
      <c r="E251"/>
      <c r="F251"/>
      <c r="G251"/>
      <c r="H251" s="277"/>
      <c r="K251" s="173"/>
      <c r="L251" s="173"/>
      <c r="M251" s="173"/>
      <c r="N251" s="173"/>
    </row>
    <row r="252" spans="1:14" outlineLevel="1" x14ac:dyDescent="0.25">
      <c r="A252" s="280" t="s">
        <v>970</v>
      </c>
      <c r="D252"/>
      <c r="E252"/>
      <c r="F252"/>
      <c r="G252"/>
      <c r="H252" s="277"/>
      <c r="K252" s="173"/>
      <c r="L252" s="173"/>
      <c r="M252" s="173"/>
      <c r="N252" s="173"/>
    </row>
    <row r="253" spans="1:14" outlineLevel="1" x14ac:dyDescent="0.25">
      <c r="A253" s="280" t="s">
        <v>971</v>
      </c>
      <c r="D253"/>
      <c r="E253"/>
      <c r="F253"/>
      <c r="G253"/>
      <c r="H253" s="277"/>
      <c r="K253" s="173"/>
      <c r="L253" s="173"/>
      <c r="M253" s="173"/>
      <c r="N253" s="173"/>
    </row>
    <row r="254" spans="1:14" outlineLevel="1" x14ac:dyDescent="0.25">
      <c r="A254" s="280" t="s">
        <v>972</v>
      </c>
      <c r="D254"/>
      <c r="E254"/>
      <c r="F254"/>
      <c r="G254"/>
      <c r="H254" s="277"/>
      <c r="K254" s="173"/>
      <c r="L254" s="173"/>
      <c r="M254" s="173"/>
      <c r="N254" s="173"/>
    </row>
    <row r="255" spans="1:14" outlineLevel="1" x14ac:dyDescent="0.25">
      <c r="A255" s="280" t="s">
        <v>973</v>
      </c>
      <c r="D255"/>
      <c r="E255"/>
      <c r="F255"/>
      <c r="G255"/>
      <c r="H255" s="277"/>
      <c r="K255" s="173"/>
      <c r="L255" s="173"/>
      <c r="M255" s="173"/>
      <c r="N255" s="173"/>
    </row>
    <row r="256" spans="1:14" outlineLevel="1" x14ac:dyDescent="0.25">
      <c r="A256" s="280" t="s">
        <v>974</v>
      </c>
      <c r="D256"/>
      <c r="E256"/>
      <c r="F256"/>
      <c r="G256"/>
      <c r="H256" s="277"/>
      <c r="K256" s="173"/>
      <c r="L256" s="173"/>
      <c r="M256" s="173"/>
      <c r="N256" s="173"/>
    </row>
    <row r="257" spans="1:14" outlineLevel="1" x14ac:dyDescent="0.25">
      <c r="A257" s="280" t="s">
        <v>975</v>
      </c>
      <c r="D257"/>
      <c r="E257"/>
      <c r="F257"/>
      <c r="G257"/>
      <c r="H257" s="277"/>
      <c r="K257" s="173"/>
      <c r="L257" s="173"/>
      <c r="M257" s="173"/>
      <c r="N257" s="173"/>
    </row>
    <row r="258" spans="1:14" outlineLevel="1" x14ac:dyDescent="0.25">
      <c r="A258" s="280" t="s">
        <v>976</v>
      </c>
      <c r="D258"/>
      <c r="E258"/>
      <c r="F258"/>
      <c r="G258"/>
      <c r="H258" s="277"/>
      <c r="K258" s="173"/>
      <c r="L258" s="173"/>
      <c r="M258" s="173"/>
      <c r="N258" s="173"/>
    </row>
    <row r="259" spans="1:14" outlineLevel="1" x14ac:dyDescent="0.25">
      <c r="A259" s="280" t="s">
        <v>977</v>
      </c>
      <c r="D259"/>
      <c r="E259"/>
      <c r="F259"/>
      <c r="G259"/>
      <c r="H259" s="277"/>
      <c r="K259" s="173"/>
      <c r="L259" s="173"/>
      <c r="M259" s="173"/>
      <c r="N259" s="173"/>
    </row>
    <row r="260" spans="1:14" outlineLevel="1" x14ac:dyDescent="0.25">
      <c r="A260" s="280" t="s">
        <v>978</v>
      </c>
      <c r="D260"/>
      <c r="E260"/>
      <c r="F260"/>
      <c r="G260"/>
      <c r="H260" s="277"/>
      <c r="K260" s="173"/>
      <c r="L260" s="173"/>
      <c r="M260" s="173"/>
      <c r="N260" s="173"/>
    </row>
    <row r="261" spans="1:14" outlineLevel="1" x14ac:dyDescent="0.25">
      <c r="A261" s="280" t="s">
        <v>979</v>
      </c>
      <c r="D261"/>
      <c r="E261"/>
      <c r="F261"/>
      <c r="G261"/>
      <c r="H261" s="277"/>
      <c r="K261" s="173"/>
      <c r="L261" s="173"/>
      <c r="M261" s="173"/>
      <c r="N261" s="173"/>
    </row>
    <row r="262" spans="1:14" outlineLevel="1" x14ac:dyDescent="0.25">
      <c r="A262" s="280" t="s">
        <v>980</v>
      </c>
      <c r="D262"/>
      <c r="E262"/>
      <c r="F262"/>
      <c r="G262"/>
      <c r="H262" s="277"/>
      <c r="K262" s="173"/>
      <c r="L262" s="173"/>
      <c r="M262" s="173"/>
      <c r="N262" s="173"/>
    </row>
    <row r="263" spans="1:14" outlineLevel="1" x14ac:dyDescent="0.25">
      <c r="A263" s="280" t="s">
        <v>981</v>
      </c>
      <c r="D263"/>
      <c r="E263"/>
      <c r="F263"/>
      <c r="G263"/>
      <c r="H263" s="277"/>
      <c r="K263" s="173"/>
      <c r="L263" s="173"/>
      <c r="M263" s="173"/>
      <c r="N263" s="173"/>
    </row>
    <row r="264" spans="1:14" outlineLevel="1" x14ac:dyDescent="0.25">
      <c r="A264" s="280" t="s">
        <v>982</v>
      </c>
      <c r="D264"/>
      <c r="E264"/>
      <c r="F264"/>
      <c r="G264"/>
      <c r="H264" s="277"/>
      <c r="K264" s="173"/>
      <c r="L264" s="173"/>
      <c r="M264" s="173"/>
      <c r="N264" s="173"/>
    </row>
    <row r="265" spans="1:14" outlineLevel="1" x14ac:dyDescent="0.25">
      <c r="A265" s="280" t="s">
        <v>983</v>
      </c>
      <c r="D265"/>
      <c r="E265"/>
      <c r="F265"/>
      <c r="G265"/>
      <c r="H265" s="277"/>
      <c r="K265" s="173"/>
      <c r="L265" s="173"/>
      <c r="M265" s="173"/>
      <c r="N265" s="173"/>
    </row>
    <row r="266" spans="1:14" outlineLevel="1" x14ac:dyDescent="0.25">
      <c r="A266" s="280" t="s">
        <v>984</v>
      </c>
      <c r="D266"/>
      <c r="E266"/>
      <c r="F266"/>
      <c r="G266"/>
      <c r="H266" s="277"/>
      <c r="K266" s="173"/>
      <c r="L266" s="173"/>
      <c r="M266" s="173"/>
      <c r="N266" s="173"/>
    </row>
    <row r="267" spans="1:14" outlineLevel="1" x14ac:dyDescent="0.25">
      <c r="A267" s="280" t="s">
        <v>985</v>
      </c>
      <c r="D267"/>
      <c r="E267"/>
      <c r="F267"/>
      <c r="G267"/>
      <c r="H267" s="277"/>
      <c r="K267" s="173"/>
      <c r="L267" s="173"/>
      <c r="M267" s="173"/>
      <c r="N267" s="173"/>
    </row>
    <row r="268" spans="1:14" outlineLevel="1" x14ac:dyDescent="0.25">
      <c r="A268" s="280" t="s">
        <v>986</v>
      </c>
      <c r="D268"/>
      <c r="E268"/>
      <c r="F268"/>
      <c r="G268"/>
      <c r="H268" s="277"/>
      <c r="K268" s="173"/>
      <c r="L268" s="173"/>
      <c r="M268" s="173"/>
      <c r="N268" s="173"/>
    </row>
    <row r="269" spans="1:14" outlineLevel="1" x14ac:dyDescent="0.25">
      <c r="A269" s="280" t="s">
        <v>987</v>
      </c>
      <c r="D269"/>
      <c r="E269"/>
      <c r="F269"/>
      <c r="G269"/>
      <c r="H269" s="277"/>
      <c r="K269" s="173"/>
      <c r="L269" s="173"/>
      <c r="M269" s="173"/>
      <c r="N269" s="173"/>
    </row>
    <row r="270" spans="1:14" outlineLevel="1" x14ac:dyDescent="0.25">
      <c r="A270" s="280" t="s">
        <v>988</v>
      </c>
      <c r="D270"/>
      <c r="E270"/>
      <c r="F270"/>
      <c r="G270"/>
      <c r="H270" s="277"/>
      <c r="K270" s="173"/>
      <c r="L270" s="173"/>
      <c r="M270" s="173"/>
      <c r="N270" s="173"/>
    </row>
    <row r="271" spans="1:14" outlineLevel="1" x14ac:dyDescent="0.25">
      <c r="A271" s="280" t="s">
        <v>989</v>
      </c>
      <c r="D271"/>
      <c r="E271"/>
      <c r="F271"/>
      <c r="G271"/>
      <c r="H271" s="277"/>
      <c r="K271" s="173"/>
      <c r="L271" s="173"/>
      <c r="M271" s="173"/>
      <c r="N271" s="173"/>
    </row>
    <row r="272" spans="1:14" outlineLevel="1" x14ac:dyDescent="0.25">
      <c r="A272" s="280" t="s">
        <v>990</v>
      </c>
      <c r="D272"/>
      <c r="E272"/>
      <c r="F272"/>
      <c r="G272"/>
      <c r="H272" s="277"/>
      <c r="K272" s="173"/>
      <c r="L272" s="173"/>
      <c r="M272" s="173"/>
      <c r="N272" s="173"/>
    </row>
    <row r="273" spans="1:14" outlineLevel="1" x14ac:dyDescent="0.25">
      <c r="A273" s="280" t="s">
        <v>991</v>
      </c>
      <c r="D273"/>
      <c r="E273"/>
      <c r="F273"/>
      <c r="G273"/>
      <c r="H273" s="277"/>
      <c r="K273" s="173"/>
      <c r="L273" s="173"/>
      <c r="M273" s="173"/>
      <c r="N273" s="173"/>
    </row>
    <row r="274" spans="1:14" outlineLevel="1" x14ac:dyDescent="0.25">
      <c r="A274" s="280" t="s">
        <v>992</v>
      </c>
      <c r="D274"/>
      <c r="E274"/>
      <c r="F274"/>
      <c r="G274"/>
      <c r="H274" s="277"/>
      <c r="K274" s="173"/>
      <c r="L274" s="173"/>
      <c r="M274" s="173"/>
      <c r="N274" s="173"/>
    </row>
    <row r="275" spans="1:14" outlineLevel="1" x14ac:dyDescent="0.25">
      <c r="A275" s="280" t="s">
        <v>993</v>
      </c>
      <c r="D275"/>
      <c r="E275"/>
      <c r="F275"/>
      <c r="G275"/>
      <c r="H275" s="277"/>
      <c r="K275" s="173"/>
      <c r="L275" s="173"/>
      <c r="M275" s="173"/>
      <c r="N275" s="173"/>
    </row>
    <row r="276" spans="1:14" outlineLevel="1" x14ac:dyDescent="0.25">
      <c r="A276" s="280" t="s">
        <v>994</v>
      </c>
      <c r="D276"/>
      <c r="E276"/>
      <c r="F276"/>
      <c r="G276"/>
      <c r="H276" s="277"/>
      <c r="K276" s="173"/>
      <c r="L276" s="173"/>
      <c r="M276" s="173"/>
      <c r="N276" s="173"/>
    </row>
    <row r="277" spans="1:14" outlineLevel="1" x14ac:dyDescent="0.25">
      <c r="A277" s="280" t="s">
        <v>995</v>
      </c>
      <c r="D277"/>
      <c r="E277"/>
      <c r="F277"/>
      <c r="G277"/>
      <c r="H277" s="277"/>
      <c r="K277" s="173"/>
      <c r="L277" s="173"/>
      <c r="M277" s="173"/>
      <c r="N277" s="173"/>
    </row>
    <row r="278" spans="1:14" outlineLevel="1" x14ac:dyDescent="0.25">
      <c r="A278" s="280" t="s">
        <v>996</v>
      </c>
      <c r="D278"/>
      <c r="E278"/>
      <c r="F278"/>
      <c r="G278"/>
      <c r="H278" s="277"/>
      <c r="K278" s="173"/>
      <c r="L278" s="173"/>
      <c r="M278" s="173"/>
      <c r="N278" s="173"/>
    </row>
    <row r="279" spans="1:14" outlineLevel="1" x14ac:dyDescent="0.25">
      <c r="A279" s="280" t="s">
        <v>997</v>
      </c>
      <c r="D279"/>
      <c r="E279"/>
      <c r="F279"/>
      <c r="G279"/>
      <c r="H279" s="277"/>
      <c r="K279" s="173"/>
      <c r="L279" s="173"/>
      <c r="M279" s="173"/>
      <c r="N279" s="173"/>
    </row>
    <row r="280" spans="1:14" outlineLevel="1" x14ac:dyDescent="0.25">
      <c r="A280" s="280" t="s">
        <v>998</v>
      </c>
      <c r="D280"/>
      <c r="E280"/>
      <c r="F280"/>
      <c r="G280"/>
      <c r="H280" s="277"/>
      <c r="K280" s="173"/>
      <c r="L280" s="173"/>
      <c r="M280" s="173"/>
      <c r="N280" s="173"/>
    </row>
    <row r="281" spans="1:14" outlineLevel="1" x14ac:dyDescent="0.25">
      <c r="A281" s="280" t="s">
        <v>999</v>
      </c>
      <c r="D281"/>
      <c r="E281"/>
      <c r="F281"/>
      <c r="G281"/>
      <c r="H281" s="277"/>
      <c r="K281" s="173"/>
      <c r="L281" s="173"/>
      <c r="M281" s="173"/>
      <c r="N281" s="173"/>
    </row>
    <row r="282" spans="1:14" outlineLevel="1" x14ac:dyDescent="0.25">
      <c r="A282" s="280" t="s">
        <v>1000</v>
      </c>
      <c r="D282"/>
      <c r="E282"/>
      <c r="F282"/>
      <c r="G282"/>
      <c r="H282" s="277"/>
      <c r="K282" s="173"/>
      <c r="L282" s="173"/>
      <c r="M282" s="173"/>
      <c r="N282" s="173"/>
    </row>
    <row r="283" spans="1:14" outlineLevel="1" x14ac:dyDescent="0.25">
      <c r="A283" s="280" t="s">
        <v>1001</v>
      </c>
      <c r="D283"/>
      <c r="E283"/>
      <c r="F283"/>
      <c r="G283"/>
      <c r="H283" s="277"/>
      <c r="K283" s="173"/>
      <c r="L283" s="173"/>
      <c r="M283" s="173"/>
      <c r="N283" s="173"/>
    </row>
    <row r="284" spans="1:14" outlineLevel="1" x14ac:dyDescent="0.25">
      <c r="A284" s="280" t="s">
        <v>1002</v>
      </c>
      <c r="D284"/>
      <c r="E284"/>
      <c r="F284"/>
      <c r="G284"/>
      <c r="H284" s="277"/>
      <c r="K284" s="173"/>
      <c r="L284" s="173"/>
      <c r="M284" s="173"/>
      <c r="N284" s="173"/>
    </row>
    <row r="285" spans="1:14" ht="37.5" x14ac:dyDescent="0.25">
      <c r="A285" s="291"/>
      <c r="B285" s="291" t="s">
        <v>1003</v>
      </c>
      <c r="C285" s="291" t="s">
        <v>1004</v>
      </c>
      <c r="D285" s="291" t="s">
        <v>1004</v>
      </c>
      <c r="E285" s="291"/>
      <c r="F285" s="292"/>
      <c r="G285" s="293"/>
      <c r="H285" s="277"/>
      <c r="I285" s="284"/>
      <c r="J285" s="284"/>
      <c r="K285" s="284"/>
      <c r="L285" s="284"/>
      <c r="M285" s="286"/>
    </row>
    <row r="286" spans="1:14" ht="18.75" x14ac:dyDescent="0.25">
      <c r="A286" s="343" t="s">
        <v>1005</v>
      </c>
      <c r="B286" s="344"/>
      <c r="C286" s="344"/>
      <c r="D286" s="344"/>
      <c r="E286" s="344"/>
      <c r="F286" s="345"/>
      <c r="G286" s="344"/>
      <c r="H286" s="277"/>
      <c r="I286" s="284"/>
      <c r="J286" s="284"/>
      <c r="K286" s="284"/>
      <c r="L286" s="284"/>
      <c r="M286" s="286"/>
    </row>
    <row r="287" spans="1:14" ht="18.75" x14ac:dyDescent="0.25">
      <c r="A287" s="343" t="s">
        <v>1006</v>
      </c>
      <c r="B287" s="344"/>
      <c r="C287" s="344"/>
      <c r="D287" s="344"/>
      <c r="E287" s="344"/>
      <c r="F287" s="345"/>
      <c r="G287" s="344"/>
      <c r="H287" s="277"/>
      <c r="I287" s="284"/>
      <c r="J287" s="284"/>
      <c r="K287" s="284"/>
      <c r="L287" s="284"/>
      <c r="M287" s="286"/>
    </row>
    <row r="288" spans="1:14" x14ac:dyDescent="0.25">
      <c r="A288" s="280" t="s">
        <v>1007</v>
      </c>
      <c r="B288" s="298" t="s">
        <v>1008</v>
      </c>
      <c r="C288" s="346">
        <f>ROW(B38)</f>
        <v>38</v>
      </c>
      <c r="D288" s="312"/>
      <c r="E288" s="312"/>
      <c r="F288" s="312"/>
      <c r="G288" s="312"/>
      <c r="H288" s="277"/>
      <c r="I288" s="298"/>
      <c r="J288" s="346"/>
      <c r="L288" s="312"/>
      <c r="M288" s="312"/>
      <c r="N288" s="312"/>
    </row>
    <row r="289" spans="1:14" x14ac:dyDescent="0.25">
      <c r="A289" s="280" t="s">
        <v>1009</v>
      </c>
      <c r="B289" s="298" t="s">
        <v>1010</v>
      </c>
      <c r="C289" s="346">
        <f>ROW(B39)</f>
        <v>39</v>
      </c>
      <c r="E289" s="312"/>
      <c r="F289" s="312"/>
      <c r="H289" s="277"/>
      <c r="I289" s="298"/>
      <c r="J289" s="346"/>
      <c r="L289" s="312"/>
      <c r="M289" s="312"/>
    </row>
    <row r="290" spans="1:14" x14ac:dyDescent="0.25">
      <c r="A290" s="280" t="s">
        <v>1011</v>
      </c>
      <c r="B290" s="298" t="s">
        <v>1012</v>
      </c>
      <c r="C290" s="346" t="str">
        <f ca="1">IF(ISREF(INDIRECT("'B1. HTT Mortgage Assets'!A1")),ROW('B1. HTT Mortgage Assets'!B43)&amp;" for Mortgage Assets","")</f>
        <v>43 for Mortgage Assets</v>
      </c>
      <c r="D290" s="346" t="str">
        <f ca="1">IF(ISREF(INDIRECT("'B2. HTT Public Sector Assets'!A1")),ROW('B2. HTT Public Sector Assets'!B48)&amp; " for Public Sector Assets","")</f>
        <v>48 for Public Sector Assets</v>
      </c>
      <c r="E290" s="347"/>
      <c r="F290" s="312"/>
      <c r="G290" s="347"/>
      <c r="H290" s="277"/>
      <c r="I290" s="298"/>
      <c r="J290" s="346"/>
      <c r="K290" s="346"/>
      <c r="L290" s="347"/>
      <c r="M290" s="312"/>
      <c r="N290" s="347"/>
    </row>
    <row r="291" spans="1:14" x14ac:dyDescent="0.25">
      <c r="A291" s="280" t="s">
        <v>1013</v>
      </c>
      <c r="B291" s="298" t="s">
        <v>1014</v>
      </c>
      <c r="C291" s="346">
        <f>ROW(B52)</f>
        <v>52</v>
      </c>
      <c r="H291" s="277"/>
      <c r="I291" s="298"/>
      <c r="J291" s="346"/>
    </row>
    <row r="292" spans="1:14" x14ac:dyDescent="0.25">
      <c r="A292" s="280" t="s">
        <v>1015</v>
      </c>
      <c r="B292" s="298" t="s">
        <v>1016</v>
      </c>
      <c r="C292" s="348" t="str">
        <f ca="1">IF(ISREF(INDIRECT("'B1. HTT Mortgage Assets'!A1")),ROW('B1. HTT Mortgage Assets'!B186)&amp;" for Residential Mortgage Assets","")</f>
        <v>186 for Residential Mortgage Assets</v>
      </c>
      <c r="D292" s="346" t="str">
        <f ca="1">IF(ISREF(INDIRECT("'B1. HTT Mortgage Assets'!A1")),ROW('B1. HTT Mortgage Assets'!B287 )&amp; " for Commercial Mortgage Assets","")</f>
        <v>287 for Commercial Mortgage Assets</v>
      </c>
      <c r="E292" s="347"/>
      <c r="F292" s="346" t="str">
        <f ca="1">IF(ISREF(INDIRECT("'B2. HTT Public Sector Assets'!A1")),ROW('B2. HTT Public Sector Assets'!B18)&amp; " for Public Sector Assets","")</f>
        <v>18 for Public Sector Assets</v>
      </c>
      <c r="G292" s="347"/>
      <c r="H292" s="277"/>
      <c r="I292" s="298"/>
      <c r="J292" s="173"/>
      <c r="K292" s="346"/>
      <c r="L292" s="347"/>
      <c r="N292" s="347"/>
    </row>
    <row r="293" spans="1:14" x14ac:dyDescent="0.25">
      <c r="A293" s="280" t="s">
        <v>1017</v>
      </c>
      <c r="B293" s="298" t="s">
        <v>1018</v>
      </c>
      <c r="C293" s="346" t="str">
        <f ca="1">IF(ISREF(INDIRECT("'B1. HTT Mortgage Assets'!A1")),ROW('B1. HTT Mortgage Assets'!B149)&amp;" for Mortgage Assets","")</f>
        <v>149 for Mortgage Assets</v>
      </c>
      <c r="D293" s="346" t="str">
        <f ca="1">IF(ISREF(INDIRECT("'B2. HTT Public Sector Assets'!A1")),ROW('B2. HTT Public Sector Assets'!B129)&amp;" for Public Sector Assets","")</f>
        <v>129 for Public Sector Assets</v>
      </c>
      <c r="H293" s="277"/>
      <c r="I293" s="298"/>
      <c r="M293" s="347"/>
    </row>
    <row r="294" spans="1:14" x14ac:dyDescent="0.25">
      <c r="A294" s="280" t="s">
        <v>1019</v>
      </c>
      <c r="B294" s="298" t="s">
        <v>1020</v>
      </c>
      <c r="C294" s="346">
        <f>ROW(B111)</f>
        <v>111</v>
      </c>
      <c r="F294" s="347"/>
      <c r="H294" s="277"/>
      <c r="I294" s="298"/>
      <c r="J294" s="346"/>
      <c r="M294" s="347"/>
    </row>
    <row r="295" spans="1:14" x14ac:dyDescent="0.25">
      <c r="A295" s="280" t="s">
        <v>1021</v>
      </c>
      <c r="B295" s="298" t="s">
        <v>1022</v>
      </c>
      <c r="C295" s="346">
        <f>ROW(B163)</f>
        <v>163</v>
      </c>
      <c r="E295" s="347"/>
      <c r="F295" s="347"/>
      <c r="H295" s="277"/>
      <c r="I295" s="298"/>
      <c r="J295" s="346"/>
      <c r="L295" s="347"/>
      <c r="M295" s="347"/>
    </row>
    <row r="296" spans="1:14" x14ac:dyDescent="0.25">
      <c r="A296" s="280" t="s">
        <v>1023</v>
      </c>
      <c r="B296" s="298" t="s">
        <v>1024</v>
      </c>
      <c r="C296" s="346">
        <f>ROW(B137)</f>
        <v>137</v>
      </c>
      <c r="E296" s="347"/>
      <c r="F296" s="347"/>
      <c r="H296" s="277"/>
      <c r="I296" s="298"/>
      <c r="J296" s="346"/>
      <c r="L296" s="347"/>
      <c r="M296" s="347"/>
    </row>
    <row r="297" spans="1:14" x14ac:dyDescent="0.25">
      <c r="A297" s="280" t="s">
        <v>1025</v>
      </c>
      <c r="B297" s="280" t="s">
        <v>1026</v>
      </c>
      <c r="C297" s="346" t="str">
        <f>ROW('C. HTT Harmonised Glossary'!B17)&amp;" for Harmonised Glossary"</f>
        <v>17 for Harmonised Glossary</v>
      </c>
      <c r="E297" s="347"/>
      <c r="H297" s="277"/>
      <c r="J297" s="346"/>
      <c r="L297" s="347"/>
    </row>
    <row r="298" spans="1:14" x14ac:dyDescent="0.25">
      <c r="A298" s="280" t="s">
        <v>1027</v>
      </c>
      <c r="B298" s="298" t="s">
        <v>1028</v>
      </c>
      <c r="C298" s="346">
        <f>ROW(B65)</f>
        <v>65</v>
      </c>
      <c r="E298" s="347"/>
      <c r="H298" s="277"/>
      <c r="I298" s="298"/>
      <c r="J298" s="346"/>
      <c r="L298" s="347"/>
    </row>
    <row r="299" spans="1:14" x14ac:dyDescent="0.25">
      <c r="A299" s="280" t="s">
        <v>1029</v>
      </c>
      <c r="B299" s="298" t="s">
        <v>1030</v>
      </c>
      <c r="C299" s="346">
        <f>ROW(B88)</f>
        <v>88</v>
      </c>
      <c r="E299" s="347"/>
      <c r="H299" s="277"/>
      <c r="I299" s="298"/>
      <c r="J299" s="346"/>
      <c r="L299" s="347"/>
    </row>
    <row r="300" spans="1:14" x14ac:dyDescent="0.25">
      <c r="A300" s="280" t="s">
        <v>1031</v>
      </c>
      <c r="B300" s="298" t="s">
        <v>1032</v>
      </c>
      <c r="C300" s="346" t="str">
        <f ca="1">IF(ISREF(INDIRECT("'B1. HTT Mortgage Assets'!A1")),ROW('B1. HTT Mortgage Assets'!B179)&amp; " for Mortgage Assets","")</f>
        <v>179 for Mortgage Assets</v>
      </c>
      <c r="D300" s="346" t="str">
        <f ca="1">IF(ISREF(INDIRECT("'B2. HTT Public Sector Assets'!A1")),ROW('B2. HTT Public Sector Assets'!B166)&amp; " for Public Sector Assets","")</f>
        <v>166 for Public Sector Assets</v>
      </c>
      <c r="E300" s="347"/>
      <c r="H300" s="277"/>
      <c r="I300" s="298"/>
      <c r="J300" s="346"/>
      <c r="K300" s="346"/>
      <c r="L300" s="347"/>
    </row>
    <row r="301" spans="1:14" outlineLevel="1" x14ac:dyDescent="0.25">
      <c r="A301" s="280" t="s">
        <v>1033</v>
      </c>
      <c r="B301" s="298"/>
      <c r="C301" s="346"/>
      <c r="D301" s="346"/>
      <c r="E301" s="347"/>
      <c r="H301" s="277"/>
      <c r="I301" s="298"/>
      <c r="J301" s="346"/>
      <c r="K301" s="346"/>
      <c r="L301" s="347"/>
    </row>
    <row r="302" spans="1:14" outlineLevel="1" x14ac:dyDescent="0.25">
      <c r="A302" s="280" t="s">
        <v>1034</v>
      </c>
      <c r="B302" s="298"/>
      <c r="C302" s="346"/>
      <c r="D302" s="346"/>
      <c r="E302" s="347"/>
      <c r="H302" s="277"/>
      <c r="I302" s="298"/>
      <c r="J302" s="346"/>
      <c r="K302" s="346"/>
      <c r="L302" s="347"/>
    </row>
    <row r="303" spans="1:14" outlineLevel="1" x14ac:dyDescent="0.25">
      <c r="A303" s="280" t="s">
        <v>1035</v>
      </c>
      <c r="B303" s="298"/>
      <c r="C303" s="346"/>
      <c r="D303" s="346"/>
      <c r="E303" s="347"/>
      <c r="H303" s="277"/>
      <c r="I303" s="298"/>
      <c r="J303" s="346"/>
      <c r="K303" s="346"/>
      <c r="L303" s="347"/>
    </row>
    <row r="304" spans="1:14" outlineLevel="1" x14ac:dyDescent="0.25">
      <c r="A304" s="280" t="s">
        <v>1036</v>
      </c>
      <c r="B304" s="298"/>
      <c r="C304" s="346"/>
      <c r="D304" s="346"/>
      <c r="E304" s="347"/>
      <c r="H304" s="277"/>
      <c r="I304" s="298"/>
      <c r="J304" s="346"/>
      <c r="K304" s="346"/>
      <c r="L304" s="347"/>
    </row>
    <row r="305" spans="1:14" outlineLevel="1" x14ac:dyDescent="0.25">
      <c r="A305" s="280" t="s">
        <v>1037</v>
      </c>
      <c r="B305" s="298"/>
      <c r="C305" s="346"/>
      <c r="D305" s="346"/>
      <c r="E305" s="347"/>
      <c r="H305" s="277"/>
      <c r="I305" s="298"/>
      <c r="J305" s="346"/>
      <c r="K305" s="346"/>
      <c r="L305" s="347"/>
      <c r="N305" s="301"/>
    </row>
    <row r="306" spans="1:14" outlineLevel="1" x14ac:dyDescent="0.25">
      <c r="A306" s="280" t="s">
        <v>1038</v>
      </c>
      <c r="B306" s="298"/>
      <c r="C306" s="346"/>
      <c r="D306" s="346"/>
      <c r="E306" s="347"/>
      <c r="H306" s="277"/>
      <c r="I306" s="298"/>
      <c r="J306" s="346"/>
      <c r="K306" s="346"/>
      <c r="L306" s="347"/>
      <c r="N306" s="301"/>
    </row>
    <row r="307" spans="1:14" outlineLevel="1" x14ac:dyDescent="0.25">
      <c r="A307" s="280" t="s">
        <v>1039</v>
      </c>
      <c r="B307" s="298"/>
      <c r="C307" s="346"/>
      <c r="D307" s="346"/>
      <c r="E307" s="347"/>
      <c r="H307" s="277"/>
      <c r="I307" s="298"/>
      <c r="J307" s="346"/>
      <c r="K307" s="346"/>
      <c r="L307" s="347"/>
      <c r="N307" s="301"/>
    </row>
    <row r="308" spans="1:14" outlineLevel="1" x14ac:dyDescent="0.25">
      <c r="A308" s="280" t="s">
        <v>1040</v>
      </c>
      <c r="B308" s="298"/>
      <c r="C308" s="346"/>
      <c r="D308" s="346"/>
      <c r="E308" s="347"/>
      <c r="H308" s="277"/>
      <c r="I308" s="298"/>
      <c r="J308" s="346"/>
      <c r="K308" s="346"/>
      <c r="L308" s="347"/>
      <c r="N308" s="301"/>
    </row>
    <row r="309" spans="1:14" outlineLevel="1" x14ac:dyDescent="0.25">
      <c r="A309" s="280" t="s">
        <v>1041</v>
      </c>
      <c r="B309" s="298"/>
      <c r="C309" s="346"/>
      <c r="D309" s="346"/>
      <c r="E309" s="347"/>
      <c r="H309" s="277"/>
      <c r="I309" s="298"/>
      <c r="J309" s="346"/>
      <c r="K309" s="346"/>
      <c r="L309" s="347"/>
      <c r="N309" s="301"/>
    </row>
    <row r="310" spans="1:14" outlineLevel="1" x14ac:dyDescent="0.25">
      <c r="A310" s="280" t="s">
        <v>1042</v>
      </c>
      <c r="H310" s="277"/>
      <c r="N310" s="301"/>
    </row>
    <row r="311" spans="1:14" ht="37.5" x14ac:dyDescent="0.25">
      <c r="A311" s="292"/>
      <c r="B311" s="291" t="s">
        <v>621</v>
      </c>
      <c r="C311" s="292"/>
      <c r="D311" s="292"/>
      <c r="E311" s="292"/>
      <c r="F311" s="292"/>
      <c r="G311" s="293"/>
      <c r="H311" s="277"/>
      <c r="I311" s="284"/>
      <c r="J311" s="286"/>
      <c r="K311" s="286"/>
      <c r="L311" s="286"/>
      <c r="M311" s="286"/>
      <c r="N311" s="301"/>
    </row>
    <row r="312" spans="1:14" x14ac:dyDescent="0.25">
      <c r="A312" s="280" t="s">
        <v>1043</v>
      </c>
      <c r="B312" s="308" t="s">
        <v>1044</v>
      </c>
      <c r="C312" s="280" t="s">
        <v>1045</v>
      </c>
      <c r="H312" s="277"/>
      <c r="I312" s="308"/>
      <c r="J312" s="346"/>
      <c r="N312" s="301"/>
    </row>
    <row r="313" spans="1:14" outlineLevel="1" x14ac:dyDescent="0.25">
      <c r="A313" s="280" t="s">
        <v>1046</v>
      </c>
      <c r="B313" s="308"/>
      <c r="C313" s="346"/>
      <c r="H313" s="277"/>
      <c r="I313" s="308"/>
      <c r="J313" s="346"/>
      <c r="N313" s="301"/>
    </row>
    <row r="314" spans="1:14" outlineLevel="1" x14ac:dyDescent="0.25">
      <c r="A314" s="280" t="s">
        <v>1047</v>
      </c>
      <c r="B314" s="308"/>
      <c r="C314" s="346"/>
      <c r="H314" s="277"/>
      <c r="I314" s="308"/>
      <c r="J314" s="346"/>
      <c r="N314" s="301"/>
    </row>
    <row r="315" spans="1:14" outlineLevel="1" x14ac:dyDescent="0.25">
      <c r="A315" s="280" t="s">
        <v>1048</v>
      </c>
      <c r="B315" s="308"/>
      <c r="C315" s="346"/>
      <c r="H315" s="277"/>
      <c r="I315" s="308"/>
      <c r="J315" s="346"/>
      <c r="N315" s="301"/>
    </row>
    <row r="316" spans="1:14" outlineLevel="1" x14ac:dyDescent="0.25">
      <c r="A316" s="280" t="s">
        <v>1049</v>
      </c>
      <c r="B316" s="308"/>
      <c r="C316" s="346"/>
      <c r="H316" s="277"/>
      <c r="I316" s="308"/>
      <c r="J316" s="346"/>
      <c r="N316" s="301"/>
    </row>
    <row r="317" spans="1:14" outlineLevel="1" x14ac:dyDescent="0.25">
      <c r="A317" s="280" t="s">
        <v>1050</v>
      </c>
      <c r="B317" s="308"/>
      <c r="C317" s="346"/>
      <c r="H317" s="277"/>
      <c r="I317" s="308"/>
      <c r="J317" s="346"/>
      <c r="N317" s="301"/>
    </row>
    <row r="318" spans="1:14" outlineLevel="1" x14ac:dyDescent="0.25">
      <c r="A318" s="280" t="s">
        <v>1051</v>
      </c>
      <c r="B318" s="308"/>
      <c r="C318" s="346"/>
      <c r="H318" s="277"/>
      <c r="I318" s="308"/>
      <c r="J318" s="346"/>
      <c r="N318" s="301"/>
    </row>
    <row r="319" spans="1:14" ht="18.75" x14ac:dyDescent="0.25">
      <c r="A319" s="292"/>
      <c r="B319" s="291" t="s">
        <v>622</v>
      </c>
      <c r="C319" s="292"/>
      <c r="D319" s="292"/>
      <c r="E319" s="292"/>
      <c r="F319" s="292"/>
      <c r="G319" s="293"/>
      <c r="H319" s="277"/>
      <c r="I319" s="284"/>
      <c r="J319" s="286"/>
      <c r="K319" s="286"/>
      <c r="L319" s="286"/>
      <c r="M319" s="286"/>
      <c r="N319" s="301"/>
    </row>
    <row r="320" spans="1:14" ht="15" customHeight="1" outlineLevel="1" x14ac:dyDescent="0.25">
      <c r="A320" s="303"/>
      <c r="B320" s="304" t="s">
        <v>1052</v>
      </c>
      <c r="C320" s="303"/>
      <c r="D320" s="303"/>
      <c r="E320" s="305"/>
      <c r="F320" s="306"/>
      <c r="G320" s="306"/>
      <c r="H320" s="277"/>
      <c r="L320" s="277"/>
      <c r="M320" s="277"/>
      <c r="N320" s="301"/>
    </row>
    <row r="321" spans="1:14" outlineLevel="1" x14ac:dyDescent="0.25">
      <c r="A321" s="280" t="s">
        <v>1053</v>
      </c>
      <c r="B321" s="298" t="s">
        <v>1054</v>
      </c>
      <c r="C321" s="298"/>
      <c r="H321" s="277"/>
      <c r="I321" s="301"/>
      <c r="J321" s="301"/>
      <c r="K321" s="301"/>
      <c r="L321" s="301"/>
      <c r="M321" s="301"/>
      <c r="N321" s="301"/>
    </row>
    <row r="322" spans="1:14" outlineLevel="1" x14ac:dyDescent="0.25">
      <c r="A322" s="280" t="s">
        <v>1055</v>
      </c>
      <c r="B322" s="298" t="s">
        <v>1056</v>
      </c>
      <c r="C322" s="298"/>
      <c r="H322" s="277"/>
      <c r="I322" s="301"/>
      <c r="J322" s="301"/>
      <c r="K322" s="301"/>
      <c r="L322" s="301"/>
      <c r="M322" s="301"/>
      <c r="N322" s="301"/>
    </row>
    <row r="323" spans="1:14" outlineLevel="1" x14ac:dyDescent="0.25">
      <c r="A323" s="280" t="s">
        <v>1057</v>
      </c>
      <c r="B323" s="298" t="s">
        <v>1058</v>
      </c>
      <c r="C323" s="298"/>
      <c r="H323" s="277"/>
      <c r="I323" s="301"/>
      <c r="J323" s="301"/>
      <c r="K323" s="301"/>
      <c r="L323" s="301"/>
      <c r="M323" s="301"/>
      <c r="N323" s="301"/>
    </row>
    <row r="324" spans="1:14" outlineLevel="1" x14ac:dyDescent="0.25">
      <c r="A324" s="280" t="s">
        <v>1059</v>
      </c>
      <c r="B324" s="298" t="s">
        <v>1060</v>
      </c>
      <c r="H324" s="277"/>
      <c r="I324" s="301"/>
      <c r="J324" s="301"/>
      <c r="K324" s="301"/>
      <c r="L324" s="301"/>
      <c r="M324" s="301"/>
      <c r="N324" s="301"/>
    </row>
    <row r="325" spans="1:14" outlineLevel="1" x14ac:dyDescent="0.25">
      <c r="A325" s="280" t="s">
        <v>1061</v>
      </c>
      <c r="B325" s="298" t="s">
        <v>1062</v>
      </c>
      <c r="H325" s="277"/>
      <c r="I325" s="301"/>
      <c r="J325" s="301"/>
      <c r="K325" s="301"/>
      <c r="L325" s="301"/>
      <c r="M325" s="301"/>
      <c r="N325" s="301"/>
    </row>
    <row r="326" spans="1:14" outlineLevel="1" x14ac:dyDescent="0.25">
      <c r="A326" s="280" t="s">
        <v>1063</v>
      </c>
      <c r="B326" s="298" t="s">
        <v>1064</v>
      </c>
      <c r="H326" s="277"/>
      <c r="I326" s="301"/>
      <c r="J326" s="301"/>
      <c r="K326" s="301"/>
      <c r="L326" s="301"/>
      <c r="M326" s="301"/>
      <c r="N326" s="301"/>
    </row>
    <row r="327" spans="1:14" outlineLevel="1" x14ac:dyDescent="0.25">
      <c r="A327" s="280" t="s">
        <v>1065</v>
      </c>
      <c r="B327" s="298" t="s">
        <v>1066</v>
      </c>
      <c r="H327" s="277"/>
      <c r="I327" s="301"/>
      <c r="J327" s="301"/>
      <c r="K327" s="301"/>
      <c r="L327" s="301"/>
      <c r="M327" s="301"/>
      <c r="N327" s="301"/>
    </row>
    <row r="328" spans="1:14" outlineLevel="1" x14ac:dyDescent="0.25">
      <c r="A328" s="280" t="s">
        <v>1067</v>
      </c>
      <c r="B328" s="298" t="s">
        <v>1068</v>
      </c>
      <c r="H328" s="277"/>
      <c r="I328" s="301"/>
      <c r="J328" s="301"/>
      <c r="K328" s="301"/>
      <c r="L328" s="301"/>
      <c r="M328" s="301"/>
      <c r="N328" s="301"/>
    </row>
    <row r="329" spans="1:14" outlineLevel="1" x14ac:dyDescent="0.25">
      <c r="A329" s="280" t="s">
        <v>1069</v>
      </c>
      <c r="B329" s="298" t="s">
        <v>1070</v>
      </c>
      <c r="H329" s="277"/>
      <c r="I329" s="301"/>
      <c r="J329" s="301"/>
      <c r="K329" s="301"/>
      <c r="L329" s="301"/>
      <c r="M329" s="301"/>
      <c r="N329" s="301"/>
    </row>
    <row r="330" spans="1:14" outlineLevel="1" x14ac:dyDescent="0.25">
      <c r="A330" s="280" t="s">
        <v>1071</v>
      </c>
      <c r="B330" s="320" t="s">
        <v>1072</v>
      </c>
      <c r="H330" s="277"/>
      <c r="I330" s="301"/>
      <c r="J330" s="301"/>
      <c r="K330" s="301"/>
      <c r="L330" s="301"/>
      <c r="M330" s="301"/>
      <c r="N330" s="301"/>
    </row>
    <row r="331" spans="1:14" outlineLevel="1" x14ac:dyDescent="0.25">
      <c r="A331" s="280" t="s">
        <v>1073</v>
      </c>
      <c r="B331" s="320" t="s">
        <v>1072</v>
      </c>
      <c r="H331" s="277"/>
      <c r="I331" s="301"/>
      <c r="J331" s="301"/>
      <c r="K331" s="301"/>
      <c r="L331" s="301"/>
      <c r="M331" s="301"/>
      <c r="N331" s="301"/>
    </row>
    <row r="332" spans="1:14" outlineLevel="1" x14ac:dyDescent="0.25">
      <c r="A332" s="280" t="s">
        <v>1074</v>
      </c>
      <c r="B332" s="320" t="s">
        <v>1072</v>
      </c>
      <c r="H332" s="277"/>
      <c r="I332" s="301"/>
      <c r="J332" s="301"/>
      <c r="K332" s="301"/>
      <c r="L332" s="301"/>
      <c r="M332" s="301"/>
      <c r="N332" s="301"/>
    </row>
    <row r="333" spans="1:14" outlineLevel="1" x14ac:dyDescent="0.25">
      <c r="A333" s="280" t="s">
        <v>1075</v>
      </c>
      <c r="B333" s="320" t="s">
        <v>1072</v>
      </c>
      <c r="H333" s="277"/>
      <c r="I333" s="301"/>
      <c r="J333" s="301"/>
      <c r="K333" s="301"/>
      <c r="L333" s="301"/>
      <c r="M333" s="301"/>
      <c r="N333" s="301"/>
    </row>
    <row r="334" spans="1:14" outlineLevel="1" x14ac:dyDescent="0.25">
      <c r="A334" s="280" t="s">
        <v>1076</v>
      </c>
      <c r="B334" s="320" t="s">
        <v>1072</v>
      </c>
      <c r="H334" s="277"/>
      <c r="I334" s="301"/>
      <c r="J334" s="301"/>
      <c r="K334" s="301"/>
      <c r="L334" s="301"/>
      <c r="M334" s="301"/>
      <c r="N334" s="301"/>
    </row>
    <row r="335" spans="1:14" outlineLevel="1" x14ac:dyDescent="0.25">
      <c r="A335" s="280" t="s">
        <v>1077</v>
      </c>
      <c r="B335" s="320" t="s">
        <v>1072</v>
      </c>
      <c r="H335" s="277"/>
      <c r="I335" s="301"/>
      <c r="J335" s="301"/>
      <c r="K335" s="301"/>
      <c r="L335" s="301"/>
      <c r="M335" s="301"/>
      <c r="N335" s="301"/>
    </row>
    <row r="336" spans="1:14" outlineLevel="1" x14ac:dyDescent="0.25">
      <c r="A336" s="280" t="s">
        <v>1078</v>
      </c>
      <c r="B336" s="320" t="s">
        <v>1072</v>
      </c>
      <c r="H336" s="277"/>
      <c r="I336" s="301"/>
      <c r="J336" s="301"/>
      <c r="K336" s="301"/>
      <c r="L336" s="301"/>
      <c r="M336" s="301"/>
      <c r="N336" s="301"/>
    </row>
    <row r="337" spans="1:14" outlineLevel="1" x14ac:dyDescent="0.25">
      <c r="A337" s="280" t="s">
        <v>1079</v>
      </c>
      <c r="B337" s="320" t="s">
        <v>1072</v>
      </c>
      <c r="H337" s="277"/>
      <c r="I337" s="301"/>
      <c r="J337" s="301"/>
      <c r="K337" s="301"/>
      <c r="L337" s="301"/>
      <c r="M337" s="301"/>
      <c r="N337" s="301"/>
    </row>
    <row r="338" spans="1:14" outlineLevel="1" x14ac:dyDescent="0.25">
      <c r="A338" s="280" t="s">
        <v>1080</v>
      </c>
      <c r="B338" s="320" t="s">
        <v>1072</v>
      </c>
      <c r="H338" s="277"/>
      <c r="I338" s="301"/>
      <c r="J338" s="301"/>
      <c r="K338" s="301"/>
      <c r="L338" s="301"/>
      <c r="M338" s="301"/>
      <c r="N338" s="301"/>
    </row>
    <row r="339" spans="1:14" outlineLevel="1" x14ac:dyDescent="0.25">
      <c r="A339" s="280" t="s">
        <v>1081</v>
      </c>
      <c r="B339" s="320" t="s">
        <v>1072</v>
      </c>
      <c r="H339" s="277"/>
      <c r="I339" s="301"/>
      <c r="J339" s="301"/>
      <c r="K339" s="301"/>
      <c r="L339" s="301"/>
      <c r="M339" s="301"/>
      <c r="N339" s="301"/>
    </row>
    <row r="340" spans="1:14" outlineLevel="1" x14ac:dyDescent="0.25">
      <c r="A340" s="280" t="s">
        <v>1082</v>
      </c>
      <c r="B340" s="320" t="s">
        <v>1072</v>
      </c>
      <c r="H340" s="277"/>
      <c r="I340" s="301"/>
      <c r="J340" s="301"/>
      <c r="K340" s="301"/>
      <c r="L340" s="301"/>
      <c r="M340" s="301"/>
      <c r="N340" s="301"/>
    </row>
    <row r="341" spans="1:14" outlineLevel="1" x14ac:dyDescent="0.25">
      <c r="A341" s="280" t="s">
        <v>1083</v>
      </c>
      <c r="B341" s="320" t="s">
        <v>1072</v>
      </c>
      <c r="H341" s="277"/>
      <c r="I341" s="301"/>
      <c r="J341" s="301"/>
      <c r="K341" s="301"/>
      <c r="L341" s="301"/>
      <c r="M341" s="301"/>
      <c r="N341" s="301"/>
    </row>
    <row r="342" spans="1:14" outlineLevel="1" x14ac:dyDescent="0.25">
      <c r="A342" s="280" t="s">
        <v>1084</v>
      </c>
      <c r="B342" s="320" t="s">
        <v>1072</v>
      </c>
      <c r="H342" s="277"/>
      <c r="I342" s="301"/>
      <c r="J342" s="301"/>
      <c r="K342" s="301"/>
      <c r="L342" s="301"/>
      <c r="M342" s="301"/>
      <c r="N342" s="301"/>
    </row>
    <row r="343" spans="1:14" outlineLevel="1" x14ac:dyDescent="0.25">
      <c r="A343" s="280" t="s">
        <v>1085</v>
      </c>
      <c r="B343" s="320" t="s">
        <v>1072</v>
      </c>
      <c r="H343" s="277"/>
      <c r="I343" s="301"/>
      <c r="J343" s="301"/>
      <c r="K343" s="301"/>
      <c r="L343" s="301"/>
      <c r="M343" s="301"/>
      <c r="N343" s="301"/>
    </row>
    <row r="344" spans="1:14" outlineLevel="1" x14ac:dyDescent="0.25">
      <c r="A344" s="280" t="s">
        <v>1086</v>
      </c>
      <c r="B344" s="320" t="s">
        <v>1072</v>
      </c>
      <c r="H344" s="277"/>
      <c r="I344" s="301"/>
      <c r="J344" s="301"/>
      <c r="K344" s="301"/>
      <c r="L344" s="301"/>
      <c r="M344" s="301"/>
      <c r="N344" s="301"/>
    </row>
    <row r="345" spans="1:14" outlineLevel="1" x14ac:dyDescent="0.25">
      <c r="A345" s="280" t="s">
        <v>1087</v>
      </c>
      <c r="B345" s="320" t="s">
        <v>1072</v>
      </c>
      <c r="H345" s="277"/>
      <c r="I345" s="301"/>
      <c r="J345" s="301"/>
      <c r="K345" s="301"/>
      <c r="L345" s="301"/>
      <c r="M345" s="301"/>
      <c r="N345" s="301"/>
    </row>
    <row r="346" spans="1:14" outlineLevel="1" x14ac:dyDescent="0.25">
      <c r="A346" s="280" t="s">
        <v>1088</v>
      </c>
      <c r="B346" s="320" t="s">
        <v>1072</v>
      </c>
      <c r="H346" s="277"/>
      <c r="I346" s="301"/>
      <c r="J346" s="301"/>
      <c r="K346" s="301"/>
      <c r="L346" s="301"/>
      <c r="M346" s="301"/>
      <c r="N346" s="301"/>
    </row>
    <row r="347" spans="1:14" outlineLevel="1" x14ac:dyDescent="0.25">
      <c r="A347" s="280" t="s">
        <v>1089</v>
      </c>
      <c r="B347" s="320" t="s">
        <v>1072</v>
      </c>
      <c r="H347" s="277"/>
      <c r="I347" s="301"/>
      <c r="J347" s="301"/>
      <c r="K347" s="301"/>
      <c r="L347" s="301"/>
      <c r="M347" s="301"/>
      <c r="N347" s="301"/>
    </row>
    <row r="348" spans="1:14" outlineLevel="1" x14ac:dyDescent="0.25">
      <c r="A348" s="280" t="s">
        <v>1090</v>
      </c>
      <c r="B348" s="320" t="s">
        <v>1072</v>
      </c>
      <c r="H348" s="277"/>
      <c r="I348" s="301"/>
      <c r="J348" s="301"/>
      <c r="K348" s="301"/>
      <c r="L348" s="301"/>
      <c r="M348" s="301"/>
      <c r="N348" s="301"/>
    </row>
    <row r="349" spans="1:14" outlineLevel="1" x14ac:dyDescent="0.25">
      <c r="A349" s="280" t="s">
        <v>1091</v>
      </c>
      <c r="B349" s="320" t="s">
        <v>1072</v>
      </c>
      <c r="H349" s="277"/>
      <c r="I349" s="301"/>
      <c r="J349" s="301"/>
      <c r="K349" s="301"/>
      <c r="L349" s="301"/>
      <c r="M349" s="301"/>
      <c r="N349" s="301"/>
    </row>
    <row r="350" spans="1:14" outlineLevel="1" x14ac:dyDescent="0.25">
      <c r="A350" s="280" t="s">
        <v>1092</v>
      </c>
      <c r="B350" s="320" t="s">
        <v>1072</v>
      </c>
      <c r="H350" s="277"/>
      <c r="I350" s="301"/>
      <c r="J350" s="301"/>
      <c r="K350" s="301"/>
      <c r="L350" s="301"/>
      <c r="M350" s="301"/>
      <c r="N350" s="301"/>
    </row>
    <row r="351" spans="1:14" outlineLevel="1" x14ac:dyDescent="0.25">
      <c r="A351" s="280" t="s">
        <v>1093</v>
      </c>
      <c r="B351" s="320" t="s">
        <v>1072</v>
      </c>
      <c r="H351" s="277"/>
      <c r="I351" s="301"/>
      <c r="J351" s="301"/>
      <c r="K351" s="301"/>
      <c r="L351" s="301"/>
      <c r="M351" s="301"/>
      <c r="N351" s="301"/>
    </row>
    <row r="352" spans="1:14" outlineLevel="1" x14ac:dyDescent="0.25">
      <c r="A352" s="280" t="s">
        <v>1094</v>
      </c>
      <c r="B352" s="320" t="s">
        <v>1072</v>
      </c>
      <c r="H352" s="277"/>
      <c r="I352" s="301"/>
      <c r="J352" s="301"/>
      <c r="K352" s="301"/>
      <c r="L352" s="301"/>
      <c r="M352" s="301"/>
      <c r="N352" s="301"/>
    </row>
    <row r="353" spans="1:14" outlineLevel="1" x14ac:dyDescent="0.25">
      <c r="A353" s="280" t="s">
        <v>1095</v>
      </c>
      <c r="B353" s="320" t="s">
        <v>1072</v>
      </c>
      <c r="H353" s="277"/>
      <c r="I353" s="301"/>
      <c r="J353" s="301"/>
      <c r="K353" s="301"/>
      <c r="L353" s="301"/>
      <c r="M353" s="301"/>
      <c r="N353" s="301"/>
    </row>
    <row r="354" spans="1:14" outlineLevel="1" x14ac:dyDescent="0.25">
      <c r="A354" s="280" t="s">
        <v>1096</v>
      </c>
      <c r="B354" s="320" t="s">
        <v>1072</v>
      </c>
      <c r="H354" s="277"/>
      <c r="I354" s="301"/>
      <c r="J354" s="301"/>
      <c r="K354" s="301"/>
      <c r="L354" s="301"/>
      <c r="M354" s="301"/>
      <c r="N354" s="301"/>
    </row>
    <row r="355" spans="1:14" outlineLevel="1" x14ac:dyDescent="0.25">
      <c r="A355" s="280" t="s">
        <v>1097</v>
      </c>
      <c r="B355" s="320" t="s">
        <v>1072</v>
      </c>
      <c r="H355" s="277"/>
      <c r="I355" s="301"/>
      <c r="J355" s="301"/>
      <c r="K355" s="301"/>
      <c r="L355" s="301"/>
      <c r="M355" s="301"/>
      <c r="N355" s="301"/>
    </row>
    <row r="356" spans="1:14" outlineLevel="1" x14ac:dyDescent="0.25">
      <c r="A356" s="280" t="s">
        <v>1098</v>
      </c>
      <c r="B356" s="320" t="s">
        <v>1072</v>
      </c>
      <c r="H356" s="277"/>
      <c r="I356" s="301"/>
      <c r="J356" s="301"/>
      <c r="K356" s="301"/>
      <c r="L356" s="301"/>
      <c r="M356" s="301"/>
      <c r="N356" s="301"/>
    </row>
    <row r="357" spans="1:14" outlineLevel="1" x14ac:dyDescent="0.25">
      <c r="A357" s="280" t="s">
        <v>1099</v>
      </c>
      <c r="B357" s="320" t="s">
        <v>1072</v>
      </c>
      <c r="H357" s="277"/>
      <c r="I357" s="301"/>
      <c r="J357" s="301"/>
      <c r="K357" s="301"/>
      <c r="L357" s="301"/>
      <c r="M357" s="301"/>
      <c r="N357" s="301"/>
    </row>
    <row r="358" spans="1:14" outlineLevel="1" x14ac:dyDescent="0.25">
      <c r="A358" s="280" t="s">
        <v>1100</v>
      </c>
      <c r="B358" s="320" t="s">
        <v>1072</v>
      </c>
      <c r="H358" s="277"/>
      <c r="I358" s="301"/>
      <c r="J358" s="301"/>
      <c r="K358" s="301"/>
      <c r="L358" s="301"/>
      <c r="M358" s="301"/>
      <c r="N358" s="301"/>
    </row>
    <row r="359" spans="1:14" outlineLevel="1" x14ac:dyDescent="0.25">
      <c r="A359" s="280" t="s">
        <v>1101</v>
      </c>
      <c r="B359" s="320" t="s">
        <v>1072</v>
      </c>
      <c r="H359" s="277"/>
      <c r="I359" s="301"/>
      <c r="J359" s="301"/>
      <c r="K359" s="301"/>
      <c r="L359" s="301"/>
      <c r="M359" s="301"/>
      <c r="N359" s="301"/>
    </row>
    <row r="360" spans="1:14" outlineLevel="1" x14ac:dyDescent="0.25">
      <c r="A360" s="280" t="s">
        <v>1102</v>
      </c>
      <c r="B360" s="320" t="s">
        <v>1072</v>
      </c>
      <c r="H360" s="277"/>
      <c r="I360" s="301"/>
      <c r="J360" s="301"/>
      <c r="K360" s="301"/>
      <c r="L360" s="301"/>
      <c r="M360" s="301"/>
      <c r="N360" s="301"/>
    </row>
    <row r="361" spans="1:14" outlineLevel="1" x14ac:dyDescent="0.25">
      <c r="A361" s="280" t="s">
        <v>1103</v>
      </c>
      <c r="B361" s="320" t="s">
        <v>1072</v>
      </c>
      <c r="H361" s="277"/>
      <c r="I361" s="301"/>
      <c r="J361" s="301"/>
      <c r="K361" s="301"/>
      <c r="L361" s="301"/>
      <c r="M361" s="301"/>
      <c r="N361" s="301"/>
    </row>
    <row r="362" spans="1:14" outlineLevel="1" x14ac:dyDescent="0.25">
      <c r="A362" s="280" t="s">
        <v>1104</v>
      </c>
      <c r="B362" s="320" t="s">
        <v>1072</v>
      </c>
      <c r="H362" s="277"/>
      <c r="I362" s="301"/>
      <c r="J362" s="301"/>
      <c r="K362" s="301"/>
      <c r="L362" s="301"/>
      <c r="M362" s="301"/>
      <c r="N362" s="301"/>
    </row>
    <row r="363" spans="1:14" outlineLevel="1" x14ac:dyDescent="0.25">
      <c r="A363" s="280" t="s">
        <v>1105</v>
      </c>
      <c r="B363" s="320" t="s">
        <v>1072</v>
      </c>
      <c r="H363" s="277"/>
      <c r="I363" s="301"/>
      <c r="J363" s="301"/>
      <c r="K363" s="301"/>
      <c r="L363" s="301"/>
      <c r="M363" s="301"/>
      <c r="N363" s="301"/>
    </row>
    <row r="364" spans="1:14" outlineLevel="1" x14ac:dyDescent="0.25">
      <c r="A364" s="280" t="s">
        <v>1106</v>
      </c>
      <c r="B364" s="320" t="s">
        <v>1072</v>
      </c>
      <c r="H364" s="277"/>
      <c r="I364" s="301"/>
      <c r="J364" s="301"/>
      <c r="K364" s="301"/>
      <c r="L364" s="301"/>
      <c r="M364" s="301"/>
      <c r="N364" s="301"/>
    </row>
    <row r="365" spans="1:14" outlineLevel="1" x14ac:dyDescent="0.25">
      <c r="A365" s="280" t="s">
        <v>1107</v>
      </c>
      <c r="B365" s="320" t="s">
        <v>1072</v>
      </c>
      <c r="H365" s="277"/>
      <c r="I365" s="301"/>
      <c r="J365" s="301"/>
      <c r="K365" s="301"/>
      <c r="L365" s="301"/>
      <c r="M365" s="301"/>
      <c r="N365" s="301"/>
    </row>
    <row r="366" spans="1:14" x14ac:dyDescent="0.25">
      <c r="H366" s="277"/>
      <c r="I366" s="301"/>
      <c r="J366" s="301"/>
      <c r="K366" s="301"/>
      <c r="L366" s="301"/>
      <c r="M366" s="301"/>
      <c r="N366" s="301"/>
    </row>
    <row r="367" spans="1:14" x14ac:dyDescent="0.25">
      <c r="H367" s="277"/>
      <c r="I367" s="301"/>
      <c r="J367" s="301"/>
      <c r="K367" s="301"/>
      <c r="L367" s="301"/>
      <c r="M367" s="301"/>
      <c r="N367" s="301"/>
    </row>
    <row r="368" spans="1:14" x14ac:dyDescent="0.25">
      <c r="H368" s="277"/>
      <c r="I368" s="301"/>
      <c r="J368" s="301"/>
      <c r="K368" s="301"/>
      <c r="L368" s="301"/>
      <c r="M368" s="301"/>
      <c r="N368" s="301"/>
    </row>
    <row r="369" spans="1:14" x14ac:dyDescent="0.25">
      <c r="A369" s="301"/>
      <c r="B369" s="301"/>
      <c r="C369" s="301"/>
      <c r="D369" s="301"/>
      <c r="E369" s="301"/>
      <c r="F369" s="301"/>
      <c r="G369" s="301"/>
      <c r="H369" s="277"/>
      <c r="I369" s="301"/>
      <c r="J369" s="301"/>
      <c r="K369" s="301"/>
      <c r="L369" s="301"/>
      <c r="M369" s="301"/>
      <c r="N369" s="301"/>
    </row>
    <row r="370" spans="1:14" x14ac:dyDescent="0.25">
      <c r="A370" s="301"/>
      <c r="B370" s="301"/>
      <c r="C370" s="301"/>
      <c r="D370" s="301"/>
      <c r="E370" s="301"/>
      <c r="F370" s="301"/>
      <c r="G370" s="301"/>
      <c r="H370" s="277"/>
      <c r="I370" s="301"/>
      <c r="J370" s="301"/>
      <c r="K370" s="301"/>
      <c r="L370" s="301"/>
      <c r="M370" s="301"/>
      <c r="N370" s="301"/>
    </row>
    <row r="371" spans="1:14" x14ac:dyDescent="0.25">
      <c r="A371" s="301"/>
      <c r="B371" s="301"/>
      <c r="C371" s="301"/>
      <c r="D371" s="301"/>
      <c r="E371" s="301"/>
      <c r="F371" s="301"/>
      <c r="G371" s="301"/>
      <c r="H371" s="277"/>
      <c r="I371" s="301"/>
      <c r="J371" s="301"/>
      <c r="K371" s="301"/>
      <c r="L371" s="301"/>
      <c r="M371" s="301"/>
      <c r="N371" s="301"/>
    </row>
    <row r="372" spans="1:14" x14ac:dyDescent="0.25">
      <c r="A372" s="301"/>
      <c r="B372" s="301"/>
      <c r="C372" s="301"/>
      <c r="D372" s="301"/>
      <c r="E372" s="301"/>
      <c r="F372" s="301"/>
      <c r="G372" s="301"/>
      <c r="H372" s="277"/>
      <c r="I372" s="301"/>
      <c r="J372" s="301"/>
      <c r="K372" s="301"/>
      <c r="L372" s="301"/>
      <c r="M372" s="301"/>
      <c r="N372" s="301"/>
    </row>
    <row r="373" spans="1:14" x14ac:dyDescent="0.25">
      <c r="A373" s="301"/>
      <c r="B373" s="301"/>
      <c r="C373" s="301"/>
      <c r="D373" s="301"/>
      <c r="E373" s="301"/>
      <c r="F373" s="301"/>
      <c r="G373" s="301"/>
      <c r="H373" s="277"/>
      <c r="I373" s="301"/>
      <c r="J373" s="301"/>
      <c r="K373" s="301"/>
      <c r="L373" s="301"/>
      <c r="M373" s="301"/>
      <c r="N373" s="301"/>
    </row>
    <row r="374" spans="1:14" x14ac:dyDescent="0.25">
      <c r="A374" s="301"/>
      <c r="B374" s="301"/>
      <c r="C374" s="301"/>
      <c r="D374" s="301"/>
      <c r="E374" s="301"/>
      <c r="F374" s="301"/>
      <c r="G374" s="301"/>
      <c r="H374" s="277"/>
      <c r="I374" s="301"/>
      <c r="J374" s="301"/>
      <c r="K374" s="301"/>
      <c r="L374" s="301"/>
      <c r="M374" s="301"/>
      <c r="N374" s="301"/>
    </row>
    <row r="375" spans="1:14" x14ac:dyDescent="0.25">
      <c r="A375" s="301"/>
      <c r="B375" s="301"/>
      <c r="C375" s="301"/>
      <c r="D375" s="301"/>
      <c r="E375" s="301"/>
      <c r="F375" s="301"/>
      <c r="G375" s="301"/>
      <c r="H375" s="277"/>
      <c r="I375" s="301"/>
      <c r="J375" s="301"/>
      <c r="K375" s="301"/>
      <c r="L375" s="301"/>
      <c r="M375" s="301"/>
      <c r="N375" s="301"/>
    </row>
    <row r="376" spans="1:14" x14ac:dyDescent="0.25">
      <c r="A376" s="301"/>
      <c r="B376" s="301"/>
      <c r="C376" s="301"/>
      <c r="D376" s="301"/>
      <c r="E376" s="301"/>
      <c r="F376" s="301"/>
      <c r="G376" s="301"/>
      <c r="H376" s="277"/>
      <c r="I376" s="301"/>
      <c r="J376" s="301"/>
      <c r="K376" s="301"/>
      <c r="L376" s="301"/>
      <c r="M376" s="301"/>
      <c r="N376" s="301"/>
    </row>
    <row r="377" spans="1:14" x14ac:dyDescent="0.25">
      <c r="A377" s="301"/>
      <c r="B377" s="301"/>
      <c r="C377" s="301"/>
      <c r="D377" s="301"/>
      <c r="E377" s="301"/>
      <c r="F377" s="301"/>
      <c r="G377" s="301"/>
      <c r="H377" s="277"/>
      <c r="I377" s="301"/>
      <c r="J377" s="301"/>
      <c r="K377" s="301"/>
      <c r="L377" s="301"/>
      <c r="M377" s="301"/>
      <c r="N377" s="301"/>
    </row>
    <row r="378" spans="1:14" x14ac:dyDescent="0.25">
      <c r="A378" s="301"/>
      <c r="B378" s="301"/>
      <c r="C378" s="301"/>
      <c r="D378" s="301"/>
      <c r="E378" s="301"/>
      <c r="F378" s="301"/>
      <c r="G378" s="301"/>
      <c r="H378" s="277"/>
      <c r="I378" s="301"/>
      <c r="J378" s="301"/>
      <c r="K378" s="301"/>
      <c r="L378" s="301"/>
      <c r="M378" s="301"/>
      <c r="N378" s="301"/>
    </row>
    <row r="379" spans="1:14" x14ac:dyDescent="0.25">
      <c r="A379" s="301"/>
      <c r="B379" s="301"/>
      <c r="C379" s="301"/>
      <c r="D379" s="301"/>
      <c r="E379" s="301"/>
      <c r="F379" s="301"/>
      <c r="G379" s="301"/>
      <c r="H379" s="277"/>
      <c r="I379" s="301"/>
      <c r="J379" s="301"/>
      <c r="K379" s="301"/>
      <c r="L379" s="301"/>
      <c r="M379" s="301"/>
      <c r="N379" s="301"/>
    </row>
    <row r="380" spans="1:14" x14ac:dyDescent="0.25">
      <c r="A380" s="301"/>
      <c r="B380" s="301"/>
      <c r="C380" s="301"/>
      <c r="D380" s="301"/>
      <c r="E380" s="301"/>
      <c r="F380" s="301"/>
      <c r="G380" s="301"/>
      <c r="H380" s="277"/>
      <c r="I380" s="301"/>
      <c r="J380" s="301"/>
      <c r="K380" s="301"/>
      <c r="L380" s="301"/>
      <c r="M380" s="301"/>
      <c r="N380" s="301"/>
    </row>
    <row r="381" spans="1:14" x14ac:dyDescent="0.25">
      <c r="A381" s="301"/>
      <c r="B381" s="301"/>
      <c r="C381" s="301"/>
      <c r="D381" s="301"/>
      <c r="E381" s="301"/>
      <c r="F381" s="301"/>
      <c r="G381" s="301"/>
      <c r="H381" s="277"/>
      <c r="I381" s="301"/>
      <c r="J381" s="301"/>
      <c r="K381" s="301"/>
      <c r="L381" s="301"/>
      <c r="M381" s="301"/>
      <c r="N381" s="301"/>
    </row>
    <row r="382" spans="1:14" x14ac:dyDescent="0.25">
      <c r="A382" s="301"/>
      <c r="B382" s="301"/>
      <c r="C382" s="301"/>
      <c r="D382" s="301"/>
      <c r="E382" s="301"/>
      <c r="F382" s="301"/>
      <c r="G382" s="301"/>
      <c r="H382" s="277"/>
      <c r="I382" s="301"/>
      <c r="J382" s="301"/>
      <c r="K382" s="301"/>
      <c r="L382" s="301"/>
      <c r="M382" s="301"/>
      <c r="N382" s="301"/>
    </row>
    <row r="383" spans="1:14" x14ac:dyDescent="0.25">
      <c r="A383" s="301"/>
      <c r="B383" s="301"/>
      <c r="C383" s="301"/>
      <c r="D383" s="301"/>
      <c r="E383" s="301"/>
      <c r="F383" s="301"/>
      <c r="G383" s="301"/>
      <c r="H383" s="277"/>
      <c r="I383" s="301"/>
      <c r="J383" s="301"/>
      <c r="K383" s="301"/>
      <c r="L383" s="301"/>
      <c r="M383" s="301"/>
      <c r="N383" s="301"/>
    </row>
    <row r="384" spans="1:14" x14ac:dyDescent="0.25">
      <c r="A384" s="301"/>
      <c r="B384" s="301"/>
      <c r="C384" s="301"/>
      <c r="D384" s="301"/>
      <c r="E384" s="301"/>
      <c r="F384" s="301"/>
      <c r="G384" s="301"/>
      <c r="H384" s="277"/>
      <c r="I384" s="301"/>
      <c r="J384" s="301"/>
      <c r="K384" s="301"/>
      <c r="L384" s="301"/>
      <c r="M384" s="301"/>
      <c r="N384" s="301"/>
    </row>
    <row r="385" spans="1:14" x14ac:dyDescent="0.25">
      <c r="A385" s="301"/>
      <c r="B385" s="301"/>
      <c r="C385" s="301"/>
      <c r="D385" s="301"/>
      <c r="E385" s="301"/>
      <c r="F385" s="301"/>
      <c r="G385" s="301"/>
      <c r="H385" s="277"/>
      <c r="I385" s="301"/>
      <c r="J385" s="301"/>
      <c r="K385" s="301"/>
      <c r="L385" s="301"/>
      <c r="M385" s="301"/>
      <c r="N385" s="301"/>
    </row>
    <row r="386" spans="1:14" x14ac:dyDescent="0.25">
      <c r="A386" s="301"/>
      <c r="B386" s="301"/>
      <c r="C386" s="301"/>
      <c r="D386" s="301"/>
      <c r="E386" s="301"/>
      <c r="F386" s="301"/>
      <c r="G386" s="301"/>
      <c r="H386" s="277"/>
      <c r="I386" s="301"/>
      <c r="J386" s="301"/>
      <c r="K386" s="301"/>
      <c r="L386" s="301"/>
      <c r="M386" s="301"/>
      <c r="N386" s="301"/>
    </row>
    <row r="387" spans="1:14" x14ac:dyDescent="0.25">
      <c r="A387" s="301"/>
      <c r="B387" s="301"/>
      <c r="C387" s="301"/>
      <c r="D387" s="301"/>
      <c r="E387" s="301"/>
      <c r="F387" s="301"/>
      <c r="G387" s="301"/>
      <c r="H387" s="277"/>
      <c r="I387" s="301"/>
      <c r="J387" s="301"/>
      <c r="K387" s="301"/>
      <c r="L387" s="301"/>
      <c r="M387" s="301"/>
      <c r="N387" s="301"/>
    </row>
    <row r="388" spans="1:14" x14ac:dyDescent="0.25">
      <c r="A388" s="301"/>
      <c r="B388" s="301"/>
      <c r="C388" s="301"/>
      <c r="D388" s="301"/>
      <c r="E388" s="301"/>
      <c r="F388" s="301"/>
      <c r="G388" s="301"/>
      <c r="H388" s="277"/>
      <c r="I388" s="301"/>
      <c r="J388" s="301"/>
      <c r="K388" s="301"/>
      <c r="L388" s="301"/>
      <c r="M388" s="301"/>
      <c r="N388" s="301"/>
    </row>
    <row r="389" spans="1:14" x14ac:dyDescent="0.25">
      <c r="A389" s="301"/>
      <c r="B389" s="301"/>
      <c r="C389" s="301"/>
      <c r="D389" s="301"/>
      <c r="E389" s="301"/>
      <c r="F389" s="301"/>
      <c r="G389" s="301"/>
      <c r="H389" s="277"/>
      <c r="I389" s="301"/>
      <c r="J389" s="301"/>
      <c r="K389" s="301"/>
      <c r="L389" s="301"/>
      <c r="M389" s="301"/>
      <c r="N389" s="301"/>
    </row>
    <row r="390" spans="1:14" x14ac:dyDescent="0.25">
      <c r="A390" s="301"/>
      <c r="B390" s="301"/>
      <c r="C390" s="301"/>
      <c r="D390" s="301"/>
      <c r="E390" s="301"/>
      <c r="F390" s="301"/>
      <c r="G390" s="301"/>
      <c r="H390" s="277"/>
      <c r="I390" s="301"/>
      <c r="J390" s="301"/>
      <c r="K390" s="301"/>
      <c r="L390" s="301"/>
      <c r="M390" s="301"/>
      <c r="N390" s="301"/>
    </row>
    <row r="391" spans="1:14" x14ac:dyDescent="0.25">
      <c r="A391" s="301"/>
      <c r="B391" s="301"/>
      <c r="C391" s="301"/>
      <c r="D391" s="301"/>
      <c r="E391" s="301"/>
      <c r="F391" s="301"/>
      <c r="G391" s="301"/>
      <c r="H391" s="277"/>
      <c r="I391" s="301"/>
      <c r="J391" s="301"/>
      <c r="K391" s="301"/>
      <c r="L391" s="301"/>
      <c r="M391" s="301"/>
      <c r="N391" s="301"/>
    </row>
    <row r="392" spans="1:14" x14ac:dyDescent="0.25">
      <c r="A392" s="301"/>
      <c r="B392" s="301"/>
      <c r="C392" s="301"/>
      <c r="D392" s="301"/>
      <c r="E392" s="301"/>
      <c r="F392" s="301"/>
      <c r="G392" s="301"/>
      <c r="H392" s="277"/>
      <c r="I392" s="301"/>
      <c r="J392" s="301"/>
      <c r="K392" s="301"/>
      <c r="L392" s="301"/>
      <c r="M392" s="301"/>
      <c r="N392" s="301"/>
    </row>
    <row r="393" spans="1:14" x14ac:dyDescent="0.25">
      <c r="A393" s="301"/>
      <c r="B393" s="301"/>
      <c r="C393" s="301"/>
      <c r="D393" s="301"/>
      <c r="E393" s="301"/>
      <c r="F393" s="301"/>
      <c r="G393" s="301"/>
      <c r="H393" s="277"/>
      <c r="I393" s="301"/>
      <c r="J393" s="301"/>
      <c r="K393" s="301"/>
      <c r="L393" s="301"/>
      <c r="M393" s="301"/>
      <c r="N393" s="301"/>
    </row>
    <row r="394" spans="1:14" x14ac:dyDescent="0.25">
      <c r="A394" s="301"/>
      <c r="B394" s="301"/>
      <c r="C394" s="301"/>
      <c r="D394" s="301"/>
      <c r="E394" s="301"/>
      <c r="F394" s="301"/>
      <c r="G394" s="301"/>
      <c r="H394" s="277"/>
      <c r="I394" s="301"/>
      <c r="J394" s="301"/>
      <c r="K394" s="301"/>
      <c r="L394" s="301"/>
      <c r="M394" s="301"/>
      <c r="N394" s="301"/>
    </row>
    <row r="395" spans="1:14" x14ac:dyDescent="0.25">
      <c r="A395" s="301"/>
      <c r="B395" s="301"/>
      <c r="C395" s="301"/>
      <c r="D395" s="301"/>
      <c r="E395" s="301"/>
      <c r="F395" s="301"/>
      <c r="G395" s="301"/>
      <c r="H395" s="277"/>
      <c r="I395" s="301"/>
      <c r="J395" s="301"/>
      <c r="K395" s="301"/>
      <c r="L395" s="301"/>
      <c r="M395" s="301"/>
      <c r="N395" s="301"/>
    </row>
    <row r="396" spans="1:14" x14ac:dyDescent="0.25">
      <c r="A396" s="301"/>
      <c r="B396" s="301"/>
      <c r="C396" s="301"/>
      <c r="D396" s="301"/>
      <c r="E396" s="301"/>
      <c r="F396" s="301"/>
      <c r="G396" s="301"/>
      <c r="H396" s="277"/>
      <c r="I396" s="301"/>
      <c r="J396" s="301"/>
      <c r="K396" s="301"/>
      <c r="L396" s="301"/>
      <c r="M396" s="301"/>
      <c r="N396" s="301"/>
    </row>
    <row r="397" spans="1:14" x14ac:dyDescent="0.25">
      <c r="A397" s="301"/>
      <c r="B397" s="301"/>
      <c r="C397" s="301"/>
      <c r="D397" s="301"/>
      <c r="E397" s="301"/>
      <c r="F397" s="301"/>
      <c r="G397" s="301"/>
      <c r="H397" s="277"/>
      <c r="I397" s="301"/>
      <c r="J397" s="301"/>
      <c r="K397" s="301"/>
      <c r="L397" s="301"/>
      <c r="M397" s="301"/>
      <c r="N397" s="301"/>
    </row>
    <row r="398" spans="1:14" x14ac:dyDescent="0.25">
      <c r="A398" s="301"/>
      <c r="B398" s="301"/>
      <c r="C398" s="301"/>
      <c r="D398" s="301"/>
      <c r="E398" s="301"/>
      <c r="F398" s="301"/>
      <c r="G398" s="301"/>
      <c r="H398" s="277"/>
      <c r="I398" s="301"/>
      <c r="J398" s="301"/>
      <c r="K398" s="301"/>
      <c r="L398" s="301"/>
      <c r="M398" s="301"/>
      <c r="N398" s="301"/>
    </row>
    <row r="399" spans="1:14" x14ac:dyDescent="0.25">
      <c r="A399" s="301"/>
      <c r="B399" s="301"/>
      <c r="C399" s="301"/>
      <c r="D399" s="301"/>
      <c r="E399" s="301"/>
      <c r="F399" s="301"/>
      <c r="G399" s="301"/>
      <c r="H399" s="277"/>
      <c r="I399" s="301"/>
      <c r="J399" s="301"/>
      <c r="K399" s="301"/>
      <c r="L399" s="301"/>
      <c r="M399" s="301"/>
      <c r="N399" s="301"/>
    </row>
    <row r="400" spans="1:14" x14ac:dyDescent="0.25">
      <c r="A400" s="301"/>
      <c r="B400" s="301"/>
      <c r="C400" s="301"/>
      <c r="D400" s="301"/>
      <c r="E400" s="301"/>
      <c r="F400" s="301"/>
      <c r="G400" s="301"/>
      <c r="H400" s="277"/>
      <c r="I400" s="301"/>
      <c r="J400" s="301"/>
      <c r="K400" s="301"/>
      <c r="L400" s="301"/>
      <c r="M400" s="301"/>
      <c r="N400" s="301"/>
    </row>
    <row r="401" spans="1:14" x14ac:dyDescent="0.25">
      <c r="A401" s="301"/>
      <c r="B401" s="301"/>
      <c r="C401" s="301"/>
      <c r="D401" s="301"/>
      <c r="E401" s="301"/>
      <c r="F401" s="301"/>
      <c r="G401" s="301"/>
      <c r="H401" s="277"/>
      <c r="I401" s="301"/>
      <c r="J401" s="301"/>
      <c r="K401" s="301"/>
      <c r="L401" s="301"/>
      <c r="M401" s="301"/>
      <c r="N401" s="301"/>
    </row>
    <row r="402" spans="1:14" x14ac:dyDescent="0.25">
      <c r="A402" s="301"/>
      <c r="B402" s="301"/>
      <c r="C402" s="301"/>
      <c r="D402" s="301"/>
      <c r="E402" s="301"/>
      <c r="F402" s="301"/>
      <c r="G402" s="301"/>
      <c r="H402" s="277"/>
      <c r="I402" s="301"/>
      <c r="J402" s="301"/>
      <c r="K402" s="301"/>
      <c r="L402" s="301"/>
      <c r="M402" s="301"/>
      <c r="N402" s="301"/>
    </row>
    <row r="403" spans="1:14" x14ac:dyDescent="0.25">
      <c r="A403" s="301"/>
      <c r="B403" s="301"/>
      <c r="C403" s="301"/>
      <c r="D403" s="301"/>
      <c r="E403" s="301"/>
      <c r="F403" s="301"/>
      <c r="G403" s="301"/>
      <c r="H403" s="277"/>
      <c r="I403" s="301"/>
      <c r="J403" s="301"/>
      <c r="K403" s="301"/>
      <c r="L403" s="301"/>
      <c r="M403" s="301"/>
      <c r="N403" s="301"/>
    </row>
    <row r="404" spans="1:14" x14ac:dyDescent="0.25">
      <c r="A404" s="301"/>
      <c r="B404" s="301"/>
      <c r="C404" s="301"/>
      <c r="D404" s="301"/>
      <c r="E404" s="301"/>
      <c r="F404" s="301"/>
      <c r="G404" s="301"/>
      <c r="H404" s="277"/>
      <c r="I404" s="301"/>
      <c r="J404" s="301"/>
      <c r="K404" s="301"/>
      <c r="L404" s="301"/>
      <c r="M404" s="301"/>
      <c r="N404" s="301"/>
    </row>
    <row r="405" spans="1:14" x14ac:dyDescent="0.25">
      <c r="A405" s="301"/>
      <c r="B405" s="301"/>
      <c r="C405" s="301"/>
      <c r="D405" s="301"/>
      <c r="E405" s="301"/>
      <c r="F405" s="301"/>
      <c r="G405" s="301"/>
      <c r="H405" s="277"/>
      <c r="I405" s="301"/>
      <c r="J405" s="301"/>
      <c r="K405" s="301"/>
      <c r="L405" s="301"/>
      <c r="M405" s="301"/>
      <c r="N405" s="301"/>
    </row>
    <row r="406" spans="1:14" x14ac:dyDescent="0.25">
      <c r="A406" s="301"/>
      <c r="B406" s="301"/>
      <c r="C406" s="301"/>
      <c r="D406" s="301"/>
      <c r="E406" s="301"/>
      <c r="F406" s="301"/>
      <c r="G406" s="301"/>
      <c r="H406" s="277"/>
      <c r="I406" s="301"/>
      <c r="J406" s="301"/>
      <c r="K406" s="301"/>
      <c r="L406" s="301"/>
      <c r="M406" s="301"/>
      <c r="N406" s="301"/>
    </row>
    <row r="407" spans="1:14" x14ac:dyDescent="0.25">
      <c r="A407" s="301"/>
      <c r="B407" s="301"/>
      <c r="C407" s="301"/>
      <c r="D407" s="301"/>
      <c r="E407" s="301"/>
      <c r="F407" s="301"/>
      <c r="G407" s="301"/>
      <c r="H407" s="277"/>
      <c r="I407" s="301"/>
      <c r="J407" s="301"/>
      <c r="K407" s="301"/>
      <c r="L407" s="301"/>
      <c r="M407" s="301"/>
      <c r="N407" s="301"/>
    </row>
    <row r="408" spans="1:14" x14ac:dyDescent="0.25">
      <c r="A408" s="301"/>
      <c r="B408" s="301"/>
      <c r="C408" s="301"/>
      <c r="D408" s="301"/>
      <c r="E408" s="301"/>
      <c r="F408" s="301"/>
      <c r="G408" s="301"/>
      <c r="H408" s="277"/>
      <c r="I408" s="301"/>
      <c r="J408" s="301"/>
      <c r="K408" s="301"/>
      <c r="L408" s="301"/>
      <c r="M408" s="301"/>
      <c r="N408" s="301"/>
    </row>
    <row r="409" spans="1:14" x14ac:dyDescent="0.25">
      <c r="A409" s="301"/>
      <c r="B409" s="301"/>
      <c r="C409" s="301"/>
      <c r="D409" s="301"/>
      <c r="E409" s="301"/>
      <c r="F409" s="301"/>
      <c r="G409" s="301"/>
      <c r="H409" s="277"/>
      <c r="I409" s="301"/>
      <c r="J409" s="301"/>
      <c r="K409" s="301"/>
      <c r="L409" s="301"/>
      <c r="M409" s="301"/>
      <c r="N409" s="301"/>
    </row>
    <row r="410" spans="1:14" x14ac:dyDescent="0.25">
      <c r="A410" s="301"/>
      <c r="B410" s="301"/>
      <c r="C410" s="301"/>
      <c r="D410" s="301"/>
      <c r="E410" s="301"/>
      <c r="F410" s="301"/>
      <c r="G410" s="301"/>
      <c r="H410" s="277"/>
      <c r="I410" s="301"/>
      <c r="J410" s="301"/>
      <c r="K410" s="301"/>
      <c r="L410" s="301"/>
      <c r="M410" s="301"/>
      <c r="N410" s="301"/>
    </row>
    <row r="411" spans="1:14" x14ac:dyDescent="0.25">
      <c r="A411" s="301"/>
      <c r="B411" s="301"/>
      <c r="C411" s="301"/>
      <c r="D411" s="301"/>
      <c r="E411" s="301"/>
      <c r="F411" s="301"/>
      <c r="G411" s="301"/>
      <c r="H411" s="277"/>
      <c r="I411" s="301"/>
      <c r="J411" s="301"/>
      <c r="K411" s="301"/>
      <c r="L411" s="301"/>
      <c r="M411" s="301"/>
      <c r="N411" s="301"/>
    </row>
    <row r="412" spans="1:14" x14ac:dyDescent="0.25">
      <c r="A412" s="301"/>
      <c r="B412" s="301"/>
      <c r="C412" s="301"/>
      <c r="D412" s="301"/>
      <c r="E412" s="301"/>
      <c r="F412" s="301"/>
      <c r="G412" s="301"/>
      <c r="H412" s="277"/>
      <c r="I412" s="301"/>
      <c r="J412" s="301"/>
      <c r="K412" s="301"/>
      <c r="L412" s="301"/>
      <c r="M412" s="301"/>
      <c r="N412" s="301"/>
    </row>
    <row r="413" spans="1:14" x14ac:dyDescent="0.25">
      <c r="A413" s="301"/>
      <c r="B413" s="301"/>
      <c r="C413" s="301"/>
      <c r="D413" s="301"/>
      <c r="E413" s="301"/>
      <c r="F413" s="301"/>
      <c r="G413" s="301"/>
      <c r="H413" s="277"/>
      <c r="I413" s="301"/>
      <c r="J413" s="301"/>
      <c r="K413" s="301"/>
      <c r="L413" s="301"/>
      <c r="M413" s="301"/>
      <c r="N413" s="301"/>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1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rowBreaks count="2" manualBreakCount="2">
    <brk id="258" max="6" man="1"/>
    <brk id="318" max="6" man="1"/>
  </rowBreak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zoomScalePageLayoutView="70" workbookViewId="0"/>
  </sheetViews>
  <sheetFormatPr defaultColWidth="8.85546875" defaultRowHeight="15" outlineLevelRow="1" x14ac:dyDescent="0.25"/>
  <cols>
    <col min="1" max="1" width="13.85546875" style="295" customWidth="1"/>
    <col min="2" max="2" width="60.85546875" style="295" customWidth="1"/>
    <col min="3" max="3" width="41" style="295" customWidth="1"/>
    <col min="4" max="4" width="40.85546875" style="295" customWidth="1"/>
    <col min="5" max="5" width="6.7109375" style="295" customWidth="1"/>
    <col min="6" max="6" width="41.5703125" style="295" customWidth="1"/>
    <col min="7" max="7" width="41.5703125" style="350" customWidth="1"/>
    <col min="8" max="16384" width="8.85546875" style="352"/>
  </cols>
  <sheetData>
    <row r="1" spans="1:7" ht="31.5" x14ac:dyDescent="0.25">
      <c r="A1" s="349" t="s">
        <v>1108</v>
      </c>
      <c r="B1" s="349"/>
      <c r="C1" s="350"/>
      <c r="D1" s="350"/>
      <c r="E1" s="350"/>
      <c r="F1" s="351" t="s">
        <v>613</v>
      </c>
    </row>
    <row r="2" spans="1:7" ht="15.75" thickBot="1" x14ac:dyDescent="0.3">
      <c r="A2" s="350"/>
      <c r="B2" s="350"/>
      <c r="C2" s="350"/>
      <c r="D2" s="350"/>
      <c r="E2" s="350"/>
      <c r="F2" s="350"/>
    </row>
    <row r="3" spans="1:7" ht="19.5" thickBot="1" x14ac:dyDescent="0.3">
      <c r="A3" s="353"/>
      <c r="B3" s="354" t="s">
        <v>614</v>
      </c>
      <c r="C3" s="355" t="s">
        <v>79</v>
      </c>
      <c r="D3" s="353"/>
      <c r="E3" s="353"/>
      <c r="F3" s="350"/>
      <c r="G3" s="353"/>
    </row>
    <row r="4" spans="1:7" ht="15.75" thickBot="1" x14ac:dyDescent="0.3"/>
    <row r="5" spans="1:7" ht="18.75" x14ac:dyDescent="0.25">
      <c r="A5" s="356"/>
      <c r="B5" s="357" t="s">
        <v>1109</v>
      </c>
      <c r="C5" s="356"/>
      <c r="E5" s="358"/>
      <c r="F5" s="358"/>
    </row>
    <row r="6" spans="1:7" x14ac:dyDescent="0.25">
      <c r="B6" s="359" t="s">
        <v>1110</v>
      </c>
    </row>
    <row r="7" spans="1:7" x14ac:dyDescent="0.25">
      <c r="B7" s="360" t="s">
        <v>1111</v>
      </c>
    </row>
    <row r="8" spans="1:7" ht="15.75" thickBot="1" x14ac:dyDescent="0.3">
      <c r="B8" s="361" t="s">
        <v>1112</v>
      </c>
    </row>
    <row r="9" spans="1:7" x14ac:dyDescent="0.25">
      <c r="B9" s="362"/>
    </row>
    <row r="10" spans="1:7" ht="37.5" x14ac:dyDescent="0.25">
      <c r="A10" s="363" t="s">
        <v>623</v>
      </c>
      <c r="B10" s="363" t="s">
        <v>1110</v>
      </c>
      <c r="C10" s="364"/>
      <c r="D10" s="364"/>
      <c r="E10" s="364"/>
      <c r="F10" s="364"/>
      <c r="G10" s="365"/>
    </row>
    <row r="11" spans="1:7" ht="15" customHeight="1" x14ac:dyDescent="0.25">
      <c r="A11" s="366"/>
      <c r="B11" s="367" t="s">
        <v>1113</v>
      </c>
      <c r="C11" s="366" t="s">
        <v>660</v>
      </c>
      <c r="D11" s="366"/>
      <c r="E11" s="366"/>
      <c r="F11" s="333" t="s">
        <v>1114</v>
      </c>
      <c r="G11" s="333"/>
    </row>
    <row r="12" spans="1:7" x14ac:dyDescent="0.25">
      <c r="A12" s="295" t="s">
        <v>1115</v>
      </c>
      <c r="B12" s="295" t="s">
        <v>1116</v>
      </c>
      <c r="C12" s="368">
        <v>37724.42</v>
      </c>
      <c r="F12" s="316">
        <f>IF($C$15=0,"",IF(C12="[for completion]","",C12/$C$15))</f>
        <v>0.24188305567916163</v>
      </c>
    </row>
    <row r="13" spans="1:7" x14ac:dyDescent="0.25">
      <c r="A13" s="295" t="s">
        <v>1117</v>
      </c>
      <c r="B13" s="295" t="s">
        <v>1118</v>
      </c>
      <c r="C13" s="368">
        <v>118236.98</v>
      </c>
      <c r="F13" s="316">
        <f>IF($C$15=0,"",IF(C13="[for completion]","",C13/$C$15))</f>
        <v>0.75811694432083832</v>
      </c>
    </row>
    <row r="14" spans="1:7" x14ac:dyDescent="0.25">
      <c r="A14" s="295" t="s">
        <v>1119</v>
      </c>
      <c r="B14" s="295" t="s">
        <v>9</v>
      </c>
      <c r="C14" s="368"/>
      <c r="F14" s="316">
        <f>IF($C$15=0,"",IF(C14="[for completion]","",C14/$C$15))</f>
        <v>0</v>
      </c>
    </row>
    <row r="15" spans="1:7" x14ac:dyDescent="0.25">
      <c r="A15" s="295" t="s">
        <v>1120</v>
      </c>
      <c r="B15" s="369" t="s">
        <v>10</v>
      </c>
      <c r="C15" s="368">
        <f>SUM(C12:C14)</f>
        <v>155961.4</v>
      </c>
      <c r="F15" s="370">
        <f>SUM(F12:F14)</f>
        <v>1</v>
      </c>
    </row>
    <row r="16" spans="1:7" outlineLevel="1" x14ac:dyDescent="0.25">
      <c r="A16" s="295" t="s">
        <v>1121</v>
      </c>
      <c r="B16" s="371" t="s">
        <v>1122</v>
      </c>
      <c r="C16" s="368">
        <v>3042.78</v>
      </c>
      <c r="F16" s="316">
        <f t="shared" ref="F16:F26" si="0">IF($C$15=0,"",IF(C16="[for completion]","",C16/$C$15))</f>
        <v>1.9509827431659375E-2</v>
      </c>
    </row>
    <row r="17" spans="1:7" outlineLevel="1" x14ac:dyDescent="0.25">
      <c r="A17" s="295" t="s">
        <v>1123</v>
      </c>
      <c r="B17" s="371" t="s">
        <v>1124</v>
      </c>
      <c r="C17" s="368">
        <v>88773.42</v>
      </c>
      <c r="F17" s="316">
        <f t="shared" si="0"/>
        <v>0.56920122543142082</v>
      </c>
    </row>
    <row r="18" spans="1:7" outlineLevel="1" x14ac:dyDescent="0.25">
      <c r="A18" s="295" t="s">
        <v>1125</v>
      </c>
      <c r="B18" s="372" t="s">
        <v>1126</v>
      </c>
      <c r="C18" s="368">
        <v>7045.15</v>
      </c>
      <c r="F18" s="316">
        <f t="shared" si="0"/>
        <v>4.5172395220868751E-2</v>
      </c>
    </row>
    <row r="19" spans="1:7" outlineLevel="1" x14ac:dyDescent="0.25">
      <c r="A19" s="295" t="s">
        <v>1127</v>
      </c>
      <c r="B19" s="372" t="s">
        <v>1128</v>
      </c>
      <c r="C19" s="368">
        <v>223.87</v>
      </c>
      <c r="F19" s="316">
        <f t="shared" si="0"/>
        <v>1.4354192768210596E-3</v>
      </c>
    </row>
    <row r="20" spans="1:7" outlineLevel="1" x14ac:dyDescent="0.25">
      <c r="A20" s="295" t="s">
        <v>1129</v>
      </c>
      <c r="B20" s="372" t="s">
        <v>1130</v>
      </c>
      <c r="C20" s="368">
        <v>388.32</v>
      </c>
      <c r="F20" s="316">
        <f t="shared" si="0"/>
        <v>2.4898468467197655E-3</v>
      </c>
    </row>
    <row r="21" spans="1:7" outlineLevel="1" x14ac:dyDescent="0.25">
      <c r="A21" s="295" t="s">
        <v>1131</v>
      </c>
      <c r="B21" s="372" t="s">
        <v>1132</v>
      </c>
      <c r="C21" s="368">
        <v>27024.3</v>
      </c>
      <c r="F21" s="316">
        <f t="shared" si="0"/>
        <v>0.1732755669030927</v>
      </c>
    </row>
    <row r="22" spans="1:7" outlineLevel="1" x14ac:dyDescent="0.25">
      <c r="A22" s="295" t="s">
        <v>1133</v>
      </c>
      <c r="B22" s="372" t="s">
        <v>1134</v>
      </c>
      <c r="C22" s="368">
        <v>1676.27</v>
      </c>
      <c r="F22" s="316">
        <f t="shared" si="0"/>
        <v>1.0747979948884788E-2</v>
      </c>
    </row>
    <row r="23" spans="1:7" outlineLevel="1" x14ac:dyDescent="0.25">
      <c r="A23" s="295" t="s">
        <v>1135</v>
      </c>
      <c r="B23" s="372" t="s">
        <v>1136</v>
      </c>
      <c r="C23" s="368">
        <v>27673.78</v>
      </c>
      <c r="F23" s="316">
        <f t="shared" si="0"/>
        <v>0.17743993064950686</v>
      </c>
    </row>
    <row r="24" spans="1:7" outlineLevel="1" x14ac:dyDescent="0.25">
      <c r="A24" s="295" t="s">
        <v>1137</v>
      </c>
      <c r="B24" s="372" t="s">
        <v>1138</v>
      </c>
      <c r="C24" s="368">
        <v>14.46</v>
      </c>
      <c r="F24" s="316">
        <f t="shared" si="0"/>
        <v>9.2715248773093863E-5</v>
      </c>
    </row>
    <row r="25" spans="1:7" outlineLevel="1" x14ac:dyDescent="0.25">
      <c r="A25" s="295" t="s">
        <v>1139</v>
      </c>
      <c r="B25" s="372" t="s">
        <v>1140</v>
      </c>
      <c r="C25" s="368">
        <v>99.05</v>
      </c>
      <c r="F25" s="316">
        <f t="shared" si="0"/>
        <v>6.3509304225276258E-4</v>
      </c>
    </row>
    <row r="26" spans="1:7" outlineLevel="1" x14ac:dyDescent="0.25">
      <c r="A26" s="295" t="s">
        <v>1141</v>
      </c>
      <c r="B26" s="371"/>
      <c r="C26" s="373"/>
      <c r="D26" s="352"/>
      <c r="E26" s="352"/>
      <c r="F26" s="316">
        <f t="shared" si="0"/>
        <v>0</v>
      </c>
    </row>
    <row r="27" spans="1:7" ht="15" customHeight="1" x14ac:dyDescent="0.25">
      <c r="A27" s="366"/>
      <c r="B27" s="367" t="s">
        <v>1142</v>
      </c>
      <c r="C27" s="366" t="s">
        <v>1143</v>
      </c>
      <c r="D27" s="366" t="s">
        <v>1144</v>
      </c>
      <c r="E27" s="374"/>
      <c r="F27" s="366" t="s">
        <v>1145</v>
      </c>
      <c r="G27" s="333"/>
    </row>
    <row r="28" spans="1:7" x14ac:dyDescent="0.25">
      <c r="A28" s="295" t="s">
        <v>1146</v>
      </c>
      <c r="B28" s="295" t="s">
        <v>1147</v>
      </c>
      <c r="C28" s="368">
        <v>19174</v>
      </c>
      <c r="D28" s="368">
        <v>43400</v>
      </c>
      <c r="F28" s="368">
        <f>C28+D28</f>
        <v>62574</v>
      </c>
    </row>
    <row r="29" spans="1:7" outlineLevel="1" x14ac:dyDescent="0.25">
      <c r="A29" s="295" t="s">
        <v>1148</v>
      </c>
      <c r="B29" s="375" t="s">
        <v>1149</v>
      </c>
    </row>
    <row r="30" spans="1:7" outlineLevel="1" x14ac:dyDescent="0.25">
      <c r="A30" s="295" t="s">
        <v>1150</v>
      </c>
      <c r="B30" s="375" t="s">
        <v>1151</v>
      </c>
    </row>
    <row r="31" spans="1:7" outlineLevel="1" x14ac:dyDescent="0.25">
      <c r="A31" s="295" t="s">
        <v>1152</v>
      </c>
      <c r="B31" s="375"/>
    </row>
    <row r="32" spans="1:7" outlineLevel="1" x14ac:dyDescent="0.25">
      <c r="A32" s="295" t="s">
        <v>1153</v>
      </c>
      <c r="B32" s="375"/>
    </row>
    <row r="33" spans="1:7" outlineLevel="1" x14ac:dyDescent="0.25">
      <c r="A33" s="295" t="s">
        <v>1154</v>
      </c>
      <c r="B33" s="375"/>
    </row>
    <row r="34" spans="1:7" outlineLevel="1" x14ac:dyDescent="0.25">
      <c r="A34" s="295" t="s">
        <v>1155</v>
      </c>
      <c r="B34" s="375"/>
    </row>
    <row r="35" spans="1:7" ht="15" customHeight="1" x14ac:dyDescent="0.25">
      <c r="A35" s="366"/>
      <c r="B35" s="367" t="s">
        <v>1156</v>
      </c>
      <c r="C35" s="366" t="s">
        <v>1157</v>
      </c>
      <c r="D35" s="366" t="s">
        <v>1158</v>
      </c>
      <c r="E35" s="374"/>
      <c r="F35" s="333" t="s">
        <v>1114</v>
      </c>
      <c r="G35" s="333"/>
    </row>
    <row r="36" spans="1:7" x14ac:dyDescent="0.25">
      <c r="A36" s="295" t="s">
        <v>1159</v>
      </c>
      <c r="B36" s="295" t="s">
        <v>1160</v>
      </c>
      <c r="C36" s="370">
        <v>0.06</v>
      </c>
      <c r="D36" s="370">
        <v>1.7999999999999999E-2</v>
      </c>
      <c r="E36" s="376"/>
      <c r="F36" s="370">
        <v>2.8000000000000001E-2</v>
      </c>
    </row>
    <row r="37" spans="1:7" outlineLevel="1" x14ac:dyDescent="0.25">
      <c r="A37" s="295" t="s">
        <v>1161</v>
      </c>
      <c r="C37" s="370"/>
      <c r="D37" s="370"/>
      <c r="E37" s="376"/>
      <c r="F37" s="370"/>
    </row>
    <row r="38" spans="1:7" outlineLevel="1" x14ac:dyDescent="0.25">
      <c r="A38" s="295" t="s">
        <v>1162</v>
      </c>
      <c r="C38" s="370"/>
      <c r="D38" s="370"/>
      <c r="E38" s="376"/>
      <c r="F38" s="370"/>
    </row>
    <row r="39" spans="1:7" outlineLevel="1" x14ac:dyDescent="0.25">
      <c r="A39" s="295" t="s">
        <v>1163</v>
      </c>
      <c r="C39" s="370"/>
      <c r="D39" s="370"/>
      <c r="E39" s="376"/>
      <c r="F39" s="370"/>
    </row>
    <row r="40" spans="1:7" outlineLevel="1" x14ac:dyDescent="0.25">
      <c r="A40" s="295" t="s">
        <v>1164</v>
      </c>
      <c r="C40" s="370"/>
      <c r="D40" s="370"/>
      <c r="E40" s="376"/>
      <c r="F40" s="370"/>
    </row>
    <row r="41" spans="1:7" outlineLevel="1" x14ac:dyDescent="0.25">
      <c r="A41" s="295" t="s">
        <v>1165</v>
      </c>
      <c r="C41" s="370"/>
      <c r="D41" s="370"/>
      <c r="E41" s="376"/>
      <c r="F41" s="370"/>
    </row>
    <row r="42" spans="1:7" outlineLevel="1" x14ac:dyDescent="0.25">
      <c r="A42" s="295" t="s">
        <v>1166</v>
      </c>
      <c r="C42" s="370"/>
      <c r="D42" s="370"/>
      <c r="E42" s="376"/>
      <c r="F42" s="370"/>
    </row>
    <row r="43" spans="1:7" ht="15" customHeight="1" x14ac:dyDescent="0.25">
      <c r="A43" s="366"/>
      <c r="B43" s="367" t="s">
        <v>1167</v>
      </c>
      <c r="C43" s="366" t="s">
        <v>1157</v>
      </c>
      <c r="D43" s="366" t="s">
        <v>1158</v>
      </c>
      <c r="E43" s="374"/>
      <c r="F43" s="333" t="s">
        <v>1114</v>
      </c>
      <c r="G43" s="333"/>
    </row>
    <row r="44" spans="1:7" x14ac:dyDescent="0.25">
      <c r="A44" s="295" t="s">
        <v>1168</v>
      </c>
      <c r="B44" s="377" t="s">
        <v>1169</v>
      </c>
      <c r="C44" s="378">
        <f>SUM(C45:C72)</f>
        <v>0.94</v>
      </c>
      <c r="D44" s="378">
        <f>SUM(D45:D72)</f>
        <v>0.998</v>
      </c>
      <c r="E44" s="370"/>
      <c r="F44" s="378">
        <f>SUM(F45:F72)</f>
        <v>0.98399999999999999</v>
      </c>
      <c r="G44" s="295"/>
    </row>
    <row r="45" spans="1:7" x14ac:dyDescent="0.25">
      <c r="A45" s="295" t="s">
        <v>1170</v>
      </c>
      <c r="B45" s="295" t="s">
        <v>1171</v>
      </c>
      <c r="C45" s="370">
        <v>0</v>
      </c>
      <c r="D45" s="370">
        <v>0</v>
      </c>
      <c r="E45" s="370"/>
      <c r="F45" s="370">
        <v>0</v>
      </c>
      <c r="G45" s="295"/>
    </row>
    <row r="46" spans="1:7" x14ac:dyDescent="0.25">
      <c r="A46" s="295" t="s">
        <v>1172</v>
      </c>
      <c r="B46" s="295" t="s">
        <v>1173</v>
      </c>
      <c r="C46" s="370">
        <v>0</v>
      </c>
      <c r="D46" s="370">
        <v>0</v>
      </c>
      <c r="E46" s="370"/>
      <c r="F46" s="370">
        <v>0</v>
      </c>
      <c r="G46" s="295"/>
    </row>
    <row r="47" spans="1:7" x14ac:dyDescent="0.25">
      <c r="A47" s="295" t="s">
        <v>1174</v>
      </c>
      <c r="B47" s="295" t="s">
        <v>1175</v>
      </c>
      <c r="C47" s="370">
        <v>0</v>
      </c>
      <c r="D47" s="370">
        <v>0</v>
      </c>
      <c r="E47" s="370"/>
      <c r="F47" s="370">
        <v>0</v>
      </c>
      <c r="G47" s="295"/>
    </row>
    <row r="48" spans="1:7" x14ac:dyDescent="0.25">
      <c r="A48" s="295" t="s">
        <v>1176</v>
      </c>
      <c r="B48" s="295" t="s">
        <v>1177</v>
      </c>
      <c r="C48" s="370">
        <v>0</v>
      </c>
      <c r="D48" s="370">
        <v>0</v>
      </c>
      <c r="E48" s="370"/>
      <c r="F48" s="370">
        <v>0</v>
      </c>
      <c r="G48" s="295"/>
    </row>
    <row r="49" spans="1:7" x14ac:dyDescent="0.25">
      <c r="A49" s="295" t="s">
        <v>1178</v>
      </c>
      <c r="B49" s="295" t="s">
        <v>1179</v>
      </c>
      <c r="C49" s="370">
        <v>0</v>
      </c>
      <c r="D49" s="370">
        <v>0</v>
      </c>
      <c r="E49" s="370"/>
      <c r="F49" s="370">
        <v>0</v>
      </c>
      <c r="G49" s="295"/>
    </row>
    <row r="50" spans="1:7" x14ac:dyDescent="0.25">
      <c r="A50" s="295" t="s">
        <v>1180</v>
      </c>
      <c r="B50" s="295" t="s">
        <v>1181</v>
      </c>
      <c r="C50" s="370">
        <v>0</v>
      </c>
      <c r="D50" s="370">
        <v>0</v>
      </c>
      <c r="E50" s="370"/>
      <c r="F50" s="370">
        <v>0</v>
      </c>
      <c r="G50" s="295"/>
    </row>
    <row r="51" spans="1:7" x14ac:dyDescent="0.25">
      <c r="A51" s="295" t="s">
        <v>1182</v>
      </c>
      <c r="B51" s="295" t="s">
        <v>600</v>
      </c>
      <c r="C51" s="370">
        <v>0.94</v>
      </c>
      <c r="D51" s="370">
        <v>0.998</v>
      </c>
      <c r="E51" s="370"/>
      <c r="F51" s="370">
        <v>0.98399999999999999</v>
      </c>
      <c r="G51" s="295"/>
    </row>
    <row r="52" spans="1:7" x14ac:dyDescent="0.25">
      <c r="A52" s="295" t="s">
        <v>1183</v>
      </c>
      <c r="B52" s="295" t="s">
        <v>1184</v>
      </c>
      <c r="C52" s="370">
        <v>0</v>
      </c>
      <c r="D52" s="370">
        <v>0</v>
      </c>
      <c r="E52" s="370"/>
      <c r="F52" s="370">
        <v>0</v>
      </c>
      <c r="G52" s="295"/>
    </row>
    <row r="53" spans="1:7" x14ac:dyDescent="0.25">
      <c r="A53" s="295" t="s">
        <v>1185</v>
      </c>
      <c r="B53" s="295" t="s">
        <v>1186</v>
      </c>
      <c r="C53" s="370">
        <v>0</v>
      </c>
      <c r="D53" s="370">
        <v>0</v>
      </c>
      <c r="E53" s="370"/>
      <c r="F53" s="370">
        <v>0</v>
      </c>
      <c r="G53" s="295"/>
    </row>
    <row r="54" spans="1:7" x14ac:dyDescent="0.25">
      <c r="A54" s="295" t="s">
        <v>1187</v>
      </c>
      <c r="B54" s="295" t="s">
        <v>1188</v>
      </c>
      <c r="C54" s="370">
        <v>0</v>
      </c>
      <c r="D54" s="370">
        <v>0</v>
      </c>
      <c r="E54" s="370"/>
      <c r="F54" s="370">
        <v>0</v>
      </c>
      <c r="G54" s="295"/>
    </row>
    <row r="55" spans="1:7" x14ac:dyDescent="0.25">
      <c r="A55" s="295" t="s">
        <v>1189</v>
      </c>
      <c r="B55" s="295" t="s">
        <v>1190</v>
      </c>
      <c r="C55" s="370">
        <v>0</v>
      </c>
      <c r="D55" s="370">
        <v>0</v>
      </c>
      <c r="E55" s="370"/>
      <c r="F55" s="370">
        <v>0</v>
      </c>
      <c r="G55" s="295"/>
    </row>
    <row r="56" spans="1:7" x14ac:dyDescent="0.25">
      <c r="A56" s="295" t="s">
        <v>1191</v>
      </c>
      <c r="B56" s="295" t="s">
        <v>1192</v>
      </c>
      <c r="C56" s="370">
        <v>0</v>
      </c>
      <c r="D56" s="370">
        <v>0</v>
      </c>
      <c r="E56" s="370"/>
      <c r="F56" s="370">
        <v>0</v>
      </c>
      <c r="G56" s="295"/>
    </row>
    <row r="57" spans="1:7" x14ac:dyDescent="0.25">
      <c r="A57" s="295" t="s">
        <v>1193</v>
      </c>
      <c r="B57" s="295" t="s">
        <v>1194</v>
      </c>
      <c r="C57" s="370">
        <v>0</v>
      </c>
      <c r="D57" s="370">
        <v>0</v>
      </c>
      <c r="E57" s="370"/>
      <c r="F57" s="370">
        <v>0</v>
      </c>
      <c r="G57" s="295"/>
    </row>
    <row r="58" spans="1:7" x14ac:dyDescent="0.25">
      <c r="A58" s="295" t="s">
        <v>1195</v>
      </c>
      <c r="B58" s="295" t="s">
        <v>1196</v>
      </c>
      <c r="C58" s="370">
        <v>0</v>
      </c>
      <c r="D58" s="370">
        <v>0</v>
      </c>
      <c r="E58" s="370"/>
      <c r="F58" s="370">
        <v>0</v>
      </c>
      <c r="G58" s="295"/>
    </row>
    <row r="59" spans="1:7" x14ac:dyDescent="0.25">
      <c r="A59" s="295" t="s">
        <v>1197</v>
      </c>
      <c r="B59" s="295" t="s">
        <v>1198</v>
      </c>
      <c r="C59" s="370">
        <v>0</v>
      </c>
      <c r="D59" s="370">
        <v>0</v>
      </c>
      <c r="E59" s="370"/>
      <c r="F59" s="370">
        <v>0</v>
      </c>
      <c r="G59" s="295"/>
    </row>
    <row r="60" spans="1:7" x14ac:dyDescent="0.25">
      <c r="A60" s="295" t="s">
        <v>1199</v>
      </c>
      <c r="B60" s="295" t="s">
        <v>1200</v>
      </c>
      <c r="C60" s="370">
        <v>0</v>
      </c>
      <c r="D60" s="370">
        <v>0</v>
      </c>
      <c r="E60" s="370"/>
      <c r="F60" s="370">
        <v>0</v>
      </c>
      <c r="G60" s="295"/>
    </row>
    <row r="61" spans="1:7" x14ac:dyDescent="0.25">
      <c r="A61" s="295" t="s">
        <v>1201</v>
      </c>
      <c r="B61" s="295" t="s">
        <v>1202</v>
      </c>
      <c r="C61" s="370">
        <v>0</v>
      </c>
      <c r="D61" s="370">
        <v>0</v>
      </c>
      <c r="E61" s="370"/>
      <c r="F61" s="370">
        <v>0</v>
      </c>
      <c r="G61" s="295"/>
    </row>
    <row r="62" spans="1:7" x14ac:dyDescent="0.25">
      <c r="A62" s="295" t="s">
        <v>1203</v>
      </c>
      <c r="B62" s="295" t="s">
        <v>1204</v>
      </c>
      <c r="C62" s="370">
        <v>0</v>
      </c>
      <c r="D62" s="370">
        <v>0</v>
      </c>
      <c r="E62" s="370"/>
      <c r="F62" s="370">
        <v>0</v>
      </c>
      <c r="G62" s="295"/>
    </row>
    <row r="63" spans="1:7" x14ac:dyDescent="0.25">
      <c r="A63" s="295" t="s">
        <v>1205</v>
      </c>
      <c r="B63" s="295" t="s">
        <v>1206</v>
      </c>
      <c r="C63" s="370">
        <v>0</v>
      </c>
      <c r="D63" s="370">
        <v>0</v>
      </c>
      <c r="E63" s="370"/>
      <c r="F63" s="370">
        <v>0</v>
      </c>
      <c r="G63" s="295"/>
    </row>
    <row r="64" spans="1:7" x14ac:dyDescent="0.25">
      <c r="A64" s="295" t="s">
        <v>1207</v>
      </c>
      <c r="B64" s="295" t="s">
        <v>1208</v>
      </c>
      <c r="C64" s="370">
        <v>0</v>
      </c>
      <c r="D64" s="370">
        <v>0</v>
      </c>
      <c r="E64" s="370"/>
      <c r="F64" s="370">
        <v>0</v>
      </c>
      <c r="G64" s="295"/>
    </row>
    <row r="65" spans="1:7" x14ac:dyDescent="0.25">
      <c r="A65" s="295" t="s">
        <v>1209</v>
      </c>
      <c r="B65" s="295" t="s">
        <v>1210</v>
      </c>
      <c r="C65" s="370">
        <v>0</v>
      </c>
      <c r="D65" s="370">
        <v>0</v>
      </c>
      <c r="E65" s="370"/>
      <c r="F65" s="370">
        <v>0</v>
      </c>
      <c r="G65" s="295"/>
    </row>
    <row r="66" spans="1:7" x14ac:dyDescent="0.25">
      <c r="A66" s="295" t="s">
        <v>1211</v>
      </c>
      <c r="B66" s="295" t="s">
        <v>1212</v>
      </c>
      <c r="C66" s="370">
        <v>0</v>
      </c>
      <c r="D66" s="370">
        <v>0</v>
      </c>
      <c r="E66" s="370"/>
      <c r="F66" s="370">
        <v>0</v>
      </c>
      <c r="G66" s="295"/>
    </row>
    <row r="67" spans="1:7" x14ac:dyDescent="0.25">
      <c r="A67" s="295" t="s">
        <v>1213</v>
      </c>
      <c r="B67" s="295" t="s">
        <v>1214</v>
      </c>
      <c r="C67" s="370">
        <v>0</v>
      </c>
      <c r="D67" s="370">
        <v>0</v>
      </c>
      <c r="E67" s="370"/>
      <c r="F67" s="370">
        <v>0</v>
      </c>
      <c r="G67" s="295"/>
    </row>
    <row r="68" spans="1:7" x14ac:dyDescent="0.25">
      <c r="A68" s="295" t="s">
        <v>1215</v>
      </c>
      <c r="B68" s="295" t="s">
        <v>1216</v>
      </c>
      <c r="C68" s="370">
        <v>0</v>
      </c>
      <c r="D68" s="370">
        <v>0</v>
      </c>
      <c r="E68" s="370"/>
      <c r="F68" s="370">
        <v>0</v>
      </c>
      <c r="G68" s="295"/>
    </row>
    <row r="69" spans="1:7" x14ac:dyDescent="0.25">
      <c r="A69" s="295" t="s">
        <v>1217</v>
      </c>
      <c r="B69" s="295" t="s">
        <v>1218</v>
      </c>
      <c r="C69" s="370">
        <v>0</v>
      </c>
      <c r="D69" s="370">
        <v>0</v>
      </c>
      <c r="E69" s="370"/>
      <c r="F69" s="370">
        <v>0</v>
      </c>
      <c r="G69" s="295"/>
    </row>
    <row r="70" spans="1:7" x14ac:dyDescent="0.25">
      <c r="A70" s="295" t="s">
        <v>1219</v>
      </c>
      <c r="B70" s="295" t="s">
        <v>1220</v>
      </c>
      <c r="C70" s="370">
        <v>0</v>
      </c>
      <c r="D70" s="370">
        <v>0</v>
      </c>
      <c r="E70" s="370"/>
      <c r="F70" s="370">
        <v>0</v>
      </c>
      <c r="G70" s="295"/>
    </row>
    <row r="71" spans="1:7" x14ac:dyDescent="0.25">
      <c r="A71" s="295" t="s">
        <v>1221</v>
      </c>
      <c r="B71" s="295" t="s">
        <v>1222</v>
      </c>
      <c r="C71" s="370">
        <v>0</v>
      </c>
      <c r="D71" s="370">
        <v>0</v>
      </c>
      <c r="E71" s="370"/>
      <c r="F71" s="370">
        <v>0</v>
      </c>
      <c r="G71" s="295"/>
    </row>
    <row r="72" spans="1:7" x14ac:dyDescent="0.25">
      <c r="A72" s="295" t="s">
        <v>1223</v>
      </c>
      <c r="B72" s="295" t="s">
        <v>1224</v>
      </c>
      <c r="C72" s="370">
        <v>0</v>
      </c>
      <c r="D72" s="370">
        <v>0</v>
      </c>
      <c r="E72" s="370"/>
      <c r="F72" s="370">
        <v>0</v>
      </c>
      <c r="G72" s="295"/>
    </row>
    <row r="73" spans="1:7" x14ac:dyDescent="0.25">
      <c r="A73" s="295" t="s">
        <v>1225</v>
      </c>
      <c r="B73" s="377" t="s">
        <v>894</v>
      </c>
      <c r="C73" s="378">
        <f>SUM(C74:C76)</f>
        <v>0</v>
      </c>
      <c r="D73" s="378">
        <f>SUM(D74:D76)</f>
        <v>0</v>
      </c>
      <c r="E73" s="370"/>
      <c r="F73" s="378">
        <f>SUM(F74:F76)</f>
        <v>0</v>
      </c>
      <c r="G73" s="295"/>
    </row>
    <row r="74" spans="1:7" x14ac:dyDescent="0.25">
      <c r="A74" s="295" t="s">
        <v>1226</v>
      </c>
      <c r="B74" s="295" t="s">
        <v>1227</v>
      </c>
      <c r="C74" s="370">
        <v>0</v>
      </c>
      <c r="D74" s="370">
        <v>0</v>
      </c>
      <c r="E74" s="370"/>
      <c r="F74" s="370">
        <v>0</v>
      </c>
      <c r="G74" s="295"/>
    </row>
    <row r="75" spans="1:7" x14ac:dyDescent="0.25">
      <c r="A75" s="295" t="s">
        <v>1228</v>
      </c>
      <c r="B75" s="295" t="s">
        <v>1229</v>
      </c>
      <c r="C75" s="370">
        <v>0</v>
      </c>
      <c r="D75" s="370">
        <v>0</v>
      </c>
      <c r="E75" s="370"/>
      <c r="F75" s="370">
        <v>0</v>
      </c>
      <c r="G75" s="295"/>
    </row>
    <row r="76" spans="1:7" x14ac:dyDescent="0.25">
      <c r="A76" s="295" t="s">
        <v>1230</v>
      </c>
      <c r="B76" s="295" t="s">
        <v>1231</v>
      </c>
      <c r="C76" s="370">
        <v>0</v>
      </c>
      <c r="D76" s="370">
        <v>0</v>
      </c>
      <c r="E76" s="370"/>
      <c r="F76" s="370">
        <v>0</v>
      </c>
      <c r="G76" s="295"/>
    </row>
    <row r="77" spans="1:7" x14ac:dyDescent="0.25">
      <c r="A77" s="295" t="s">
        <v>1232</v>
      </c>
      <c r="B77" s="377" t="s">
        <v>9</v>
      </c>
      <c r="C77" s="378">
        <f>SUM(C78:C87)</f>
        <v>0</v>
      </c>
      <c r="D77" s="378">
        <f>SUM(D78:D87)</f>
        <v>0</v>
      </c>
      <c r="E77" s="370"/>
      <c r="F77" s="378">
        <f>SUM(F78:F87)</f>
        <v>0</v>
      </c>
      <c r="G77" s="295"/>
    </row>
    <row r="78" spans="1:7" x14ac:dyDescent="0.25">
      <c r="A78" s="295" t="s">
        <v>1233</v>
      </c>
      <c r="B78" s="379" t="s">
        <v>896</v>
      </c>
      <c r="C78" s="370">
        <v>0</v>
      </c>
      <c r="D78" s="370">
        <v>0</v>
      </c>
      <c r="E78" s="370"/>
      <c r="F78" s="370">
        <v>0</v>
      </c>
      <c r="G78" s="295"/>
    </row>
    <row r="79" spans="1:7" x14ac:dyDescent="0.25">
      <c r="A79" s="295" t="s">
        <v>1234</v>
      </c>
      <c r="B79" s="379" t="s">
        <v>898</v>
      </c>
      <c r="C79" s="370">
        <v>0</v>
      </c>
      <c r="D79" s="370">
        <v>0</v>
      </c>
      <c r="E79" s="370"/>
      <c r="F79" s="370">
        <v>0</v>
      </c>
      <c r="G79" s="295"/>
    </row>
    <row r="80" spans="1:7" x14ac:dyDescent="0.25">
      <c r="A80" s="295" t="s">
        <v>1235</v>
      </c>
      <c r="B80" s="379" t="s">
        <v>900</v>
      </c>
      <c r="C80" s="370">
        <v>0</v>
      </c>
      <c r="D80" s="370">
        <v>0</v>
      </c>
      <c r="E80" s="370"/>
      <c r="F80" s="370">
        <v>0</v>
      </c>
      <c r="G80" s="295"/>
    </row>
    <row r="81" spans="1:7" x14ac:dyDescent="0.25">
      <c r="A81" s="295" t="s">
        <v>1236</v>
      </c>
      <c r="B81" s="379" t="s">
        <v>902</v>
      </c>
      <c r="C81" s="370">
        <v>0</v>
      </c>
      <c r="D81" s="370">
        <v>0</v>
      </c>
      <c r="E81" s="370"/>
      <c r="F81" s="370">
        <v>0</v>
      </c>
      <c r="G81" s="295"/>
    </row>
    <row r="82" spans="1:7" x14ac:dyDescent="0.25">
      <c r="A82" s="295" t="s">
        <v>1237</v>
      </c>
      <c r="B82" s="379" t="s">
        <v>904</v>
      </c>
      <c r="C82" s="370">
        <v>0</v>
      </c>
      <c r="D82" s="370">
        <v>0</v>
      </c>
      <c r="E82" s="370"/>
      <c r="F82" s="370">
        <v>0</v>
      </c>
      <c r="G82" s="295"/>
    </row>
    <row r="83" spans="1:7" x14ac:dyDescent="0.25">
      <c r="A83" s="295" t="s">
        <v>1238</v>
      </c>
      <c r="B83" s="379" t="s">
        <v>906</v>
      </c>
      <c r="C83" s="370">
        <v>0</v>
      </c>
      <c r="D83" s="370">
        <v>0</v>
      </c>
      <c r="E83" s="370"/>
      <c r="F83" s="370">
        <v>0</v>
      </c>
      <c r="G83" s="295"/>
    </row>
    <row r="84" spans="1:7" x14ac:dyDescent="0.25">
      <c r="A84" s="295" t="s">
        <v>1239</v>
      </c>
      <c r="B84" s="379" t="s">
        <v>908</v>
      </c>
      <c r="C84" s="370">
        <v>0</v>
      </c>
      <c r="D84" s="370">
        <v>0</v>
      </c>
      <c r="E84" s="370"/>
      <c r="F84" s="370">
        <v>0</v>
      </c>
      <c r="G84" s="295"/>
    </row>
    <row r="85" spans="1:7" x14ac:dyDescent="0.25">
      <c r="A85" s="295" t="s">
        <v>1240</v>
      </c>
      <c r="B85" s="379" t="s">
        <v>910</v>
      </c>
      <c r="C85" s="370">
        <v>0</v>
      </c>
      <c r="D85" s="370">
        <v>0</v>
      </c>
      <c r="E85" s="370"/>
      <c r="F85" s="370">
        <v>0</v>
      </c>
      <c r="G85" s="295"/>
    </row>
    <row r="86" spans="1:7" x14ac:dyDescent="0.25">
      <c r="A86" s="295" t="s">
        <v>1241</v>
      </c>
      <c r="B86" s="379" t="s">
        <v>912</v>
      </c>
      <c r="C86" s="370">
        <v>0</v>
      </c>
      <c r="D86" s="370">
        <v>0</v>
      </c>
      <c r="E86" s="370"/>
      <c r="F86" s="370">
        <v>0</v>
      </c>
      <c r="G86" s="295"/>
    </row>
    <row r="87" spans="1:7" x14ac:dyDescent="0.25">
      <c r="A87" s="295" t="s">
        <v>1242</v>
      </c>
      <c r="B87" s="379" t="s">
        <v>9</v>
      </c>
      <c r="C87" s="370">
        <v>0</v>
      </c>
      <c r="D87" s="370">
        <v>0</v>
      </c>
      <c r="E87" s="370"/>
      <c r="F87" s="370">
        <v>0</v>
      </c>
      <c r="G87" s="295"/>
    </row>
    <row r="88" spans="1:7" outlineLevel="1" x14ac:dyDescent="0.25">
      <c r="A88" s="295" t="s">
        <v>1243</v>
      </c>
      <c r="B88" s="380" t="s">
        <v>1244</v>
      </c>
      <c r="C88" s="370">
        <v>2.3E-2</v>
      </c>
      <c r="D88" s="370">
        <v>2E-3</v>
      </c>
      <c r="E88" s="370"/>
      <c r="F88" s="370">
        <v>7.0000000000000001E-3</v>
      </c>
      <c r="G88" s="295"/>
    </row>
    <row r="89" spans="1:7" outlineLevel="1" x14ac:dyDescent="0.25">
      <c r="A89" s="295" t="s">
        <v>1245</v>
      </c>
      <c r="B89" s="380" t="s">
        <v>1246</v>
      </c>
      <c r="C89" s="370">
        <v>3.6999999999999998E-2</v>
      </c>
      <c r="D89" s="370">
        <v>0</v>
      </c>
      <c r="E89" s="370"/>
      <c r="F89" s="370">
        <v>8.9999999999999993E-3</v>
      </c>
      <c r="G89" s="295"/>
    </row>
    <row r="90" spans="1:7" outlineLevel="1" x14ac:dyDescent="0.25">
      <c r="A90" s="295" t="s">
        <v>1247</v>
      </c>
      <c r="B90" s="371"/>
      <c r="C90" s="370"/>
      <c r="D90" s="370"/>
      <c r="E90" s="370"/>
      <c r="F90" s="370"/>
      <c r="G90" s="295"/>
    </row>
    <row r="91" spans="1:7" outlineLevel="1" x14ac:dyDescent="0.25">
      <c r="A91" s="295" t="s">
        <v>1248</v>
      </c>
      <c r="B91" s="371"/>
      <c r="C91" s="370"/>
      <c r="D91" s="370"/>
      <c r="E91" s="370"/>
      <c r="F91" s="370"/>
      <c r="G91" s="295"/>
    </row>
    <row r="92" spans="1:7" outlineLevel="1" x14ac:dyDescent="0.25">
      <c r="A92" s="295" t="s">
        <v>1249</v>
      </c>
      <c r="B92" s="371"/>
      <c r="C92" s="370"/>
      <c r="D92" s="370"/>
      <c r="E92" s="370"/>
      <c r="F92" s="370"/>
      <c r="G92" s="295"/>
    </row>
    <row r="93" spans="1:7" outlineLevel="1" x14ac:dyDescent="0.25">
      <c r="A93" s="295" t="s">
        <v>1250</v>
      </c>
      <c r="B93" s="371"/>
      <c r="C93" s="370"/>
      <c r="D93" s="370"/>
      <c r="E93" s="370"/>
      <c r="F93" s="370"/>
      <c r="G93" s="295"/>
    </row>
    <row r="94" spans="1:7" outlineLevel="1" x14ac:dyDescent="0.25">
      <c r="A94" s="295" t="s">
        <v>1251</v>
      </c>
      <c r="B94" s="371"/>
      <c r="C94" s="370"/>
      <c r="D94" s="370"/>
      <c r="E94" s="370"/>
      <c r="F94" s="370"/>
      <c r="G94" s="295"/>
    </row>
    <row r="95" spans="1:7" outlineLevel="1" x14ac:dyDescent="0.25">
      <c r="A95" s="295" t="s">
        <v>1252</v>
      </c>
      <c r="B95" s="371"/>
      <c r="C95" s="370"/>
      <c r="D95" s="370"/>
      <c r="E95" s="370"/>
      <c r="F95" s="370"/>
      <c r="G95" s="295"/>
    </row>
    <row r="96" spans="1:7" outlineLevel="1" x14ac:dyDescent="0.25">
      <c r="A96" s="295" t="s">
        <v>1253</v>
      </c>
      <c r="B96" s="371"/>
      <c r="C96" s="370"/>
      <c r="D96" s="370"/>
      <c r="E96" s="370"/>
      <c r="F96" s="370"/>
      <c r="G96" s="295"/>
    </row>
    <row r="97" spans="1:7" outlineLevel="1" x14ac:dyDescent="0.25">
      <c r="A97" s="295" t="s">
        <v>1254</v>
      </c>
      <c r="B97" s="371"/>
      <c r="C97" s="370"/>
      <c r="D97" s="370"/>
      <c r="E97" s="370"/>
      <c r="F97" s="370"/>
      <c r="G97" s="295"/>
    </row>
    <row r="98" spans="1:7" ht="15" customHeight="1" x14ac:dyDescent="0.25">
      <c r="A98" s="366"/>
      <c r="B98" s="381" t="s">
        <v>1255</v>
      </c>
      <c r="C98" s="366" t="s">
        <v>1157</v>
      </c>
      <c r="D98" s="366" t="s">
        <v>1158</v>
      </c>
      <c r="E98" s="374"/>
      <c r="F98" s="333" t="s">
        <v>1114</v>
      </c>
      <c r="G98" s="333"/>
    </row>
    <row r="99" spans="1:7" x14ac:dyDescent="0.25">
      <c r="A99" s="295" t="s">
        <v>1256</v>
      </c>
      <c r="B99" s="382" t="s">
        <v>1257</v>
      </c>
      <c r="C99" s="370">
        <v>9.1399999999999995E-2</v>
      </c>
      <c r="D99" s="370">
        <v>4.07E-2</v>
      </c>
      <c r="E99" s="370"/>
      <c r="F99" s="370">
        <v>5.2400000000000002E-2</v>
      </c>
      <c r="G99" s="295"/>
    </row>
    <row r="100" spans="1:7" x14ac:dyDescent="0.25">
      <c r="A100" s="295" t="s">
        <v>1258</v>
      </c>
      <c r="B100" s="382" t="s">
        <v>1259</v>
      </c>
      <c r="C100" s="370">
        <v>0.1169</v>
      </c>
      <c r="D100" s="370">
        <v>0.1416</v>
      </c>
      <c r="E100" s="370"/>
      <c r="F100" s="370">
        <v>0.13589999999999999</v>
      </c>
      <c r="G100" s="295"/>
    </row>
    <row r="101" spans="1:7" x14ac:dyDescent="0.25">
      <c r="A101" s="295" t="s">
        <v>1260</v>
      </c>
      <c r="B101" s="382" t="s">
        <v>1261</v>
      </c>
      <c r="C101" s="370">
        <v>0.21729999999999999</v>
      </c>
      <c r="D101" s="370">
        <v>0.22639999999999999</v>
      </c>
      <c r="E101" s="370"/>
      <c r="F101" s="370">
        <v>0.2243</v>
      </c>
      <c r="G101" s="295"/>
    </row>
    <row r="102" spans="1:7" x14ac:dyDescent="0.25">
      <c r="A102" s="295" t="s">
        <v>1262</v>
      </c>
      <c r="B102" s="382" t="s">
        <v>1263</v>
      </c>
      <c r="C102" s="370">
        <v>0.30880000000000002</v>
      </c>
      <c r="D102" s="370">
        <v>0.3105</v>
      </c>
      <c r="E102" s="370"/>
      <c r="F102" s="370">
        <v>0.31009999999999999</v>
      </c>
      <c r="G102" s="295"/>
    </row>
    <row r="103" spans="1:7" x14ac:dyDescent="0.25">
      <c r="A103" s="295" t="s">
        <v>1264</v>
      </c>
      <c r="B103" s="382" t="s">
        <v>1265</v>
      </c>
      <c r="C103" s="370">
        <v>0.2656</v>
      </c>
      <c r="D103" s="370">
        <v>0.28079999999999999</v>
      </c>
      <c r="E103" s="370"/>
      <c r="F103" s="370">
        <v>0.27729999999999999</v>
      </c>
      <c r="G103" s="295"/>
    </row>
    <row r="104" spans="1:7" x14ac:dyDescent="0.25">
      <c r="A104" s="295" t="s">
        <v>1266</v>
      </c>
      <c r="B104" s="379"/>
      <c r="C104" s="370" t="s">
        <v>1045</v>
      </c>
      <c r="D104" s="370" t="s">
        <v>1045</v>
      </c>
      <c r="E104" s="370"/>
      <c r="F104" s="370" t="s">
        <v>1045</v>
      </c>
      <c r="G104" s="295"/>
    </row>
    <row r="105" spans="1:7" x14ac:dyDescent="0.25">
      <c r="A105" s="295" t="s">
        <v>1267</v>
      </c>
      <c r="B105" s="379"/>
      <c r="C105" s="370" t="s">
        <v>1045</v>
      </c>
      <c r="D105" s="370" t="s">
        <v>1045</v>
      </c>
      <c r="E105" s="370"/>
      <c r="F105" s="370" t="s">
        <v>1045</v>
      </c>
      <c r="G105" s="295"/>
    </row>
    <row r="106" spans="1:7" x14ac:dyDescent="0.25">
      <c r="A106" s="295" t="s">
        <v>1268</v>
      </c>
      <c r="B106" s="379"/>
      <c r="C106" s="370" t="s">
        <v>1045</v>
      </c>
      <c r="D106" s="370" t="s">
        <v>1045</v>
      </c>
      <c r="E106" s="370"/>
      <c r="F106" s="370" t="s">
        <v>1045</v>
      </c>
      <c r="G106" s="295"/>
    </row>
    <row r="107" spans="1:7" x14ac:dyDescent="0.25">
      <c r="A107" s="295" t="s">
        <v>1269</v>
      </c>
      <c r="B107" s="379"/>
      <c r="C107" s="370" t="s">
        <v>1045</v>
      </c>
      <c r="D107" s="370" t="s">
        <v>1045</v>
      </c>
      <c r="E107" s="370"/>
      <c r="F107" s="370" t="s">
        <v>1045</v>
      </c>
      <c r="G107" s="295"/>
    </row>
    <row r="108" spans="1:7" x14ac:dyDescent="0.25">
      <c r="A108" s="295" t="s">
        <v>1270</v>
      </c>
      <c r="B108" s="379"/>
      <c r="C108" s="370" t="s">
        <v>1045</v>
      </c>
      <c r="D108" s="370" t="s">
        <v>1045</v>
      </c>
      <c r="E108" s="370"/>
      <c r="F108" s="370" t="s">
        <v>1045</v>
      </c>
      <c r="G108" s="295"/>
    </row>
    <row r="109" spans="1:7" x14ac:dyDescent="0.25">
      <c r="A109" s="295" t="s">
        <v>1271</v>
      </c>
      <c r="B109" s="379"/>
      <c r="C109" s="370" t="s">
        <v>1045</v>
      </c>
      <c r="D109" s="370" t="s">
        <v>1045</v>
      </c>
      <c r="E109" s="370"/>
      <c r="F109" s="370" t="s">
        <v>1045</v>
      </c>
      <c r="G109" s="295"/>
    </row>
    <row r="110" spans="1:7" x14ac:dyDescent="0.25">
      <c r="A110" s="295" t="s">
        <v>1272</v>
      </c>
      <c r="B110" s="379"/>
      <c r="C110" s="370" t="s">
        <v>1045</v>
      </c>
      <c r="D110" s="370" t="s">
        <v>1045</v>
      </c>
      <c r="E110" s="370"/>
      <c r="F110" s="370" t="s">
        <v>1045</v>
      </c>
      <c r="G110" s="295"/>
    </row>
    <row r="111" spans="1:7" x14ac:dyDescent="0.25">
      <c r="A111" s="295" t="s">
        <v>1273</v>
      </c>
      <c r="B111" s="379"/>
      <c r="C111" s="370" t="s">
        <v>1045</v>
      </c>
      <c r="D111" s="370" t="s">
        <v>1045</v>
      </c>
      <c r="E111" s="370"/>
      <c r="F111" s="370" t="s">
        <v>1045</v>
      </c>
      <c r="G111" s="295"/>
    </row>
    <row r="112" spans="1:7" x14ac:dyDescent="0.25">
      <c r="A112" s="295" t="s">
        <v>1274</v>
      </c>
      <c r="B112" s="379"/>
      <c r="C112" s="370" t="s">
        <v>1045</v>
      </c>
      <c r="D112" s="370" t="s">
        <v>1045</v>
      </c>
      <c r="E112" s="370"/>
      <c r="F112" s="370" t="s">
        <v>1045</v>
      </c>
      <c r="G112" s="295"/>
    </row>
    <row r="113" spans="1:7" x14ac:dyDescent="0.25">
      <c r="A113" s="295" t="s">
        <v>1275</v>
      </c>
      <c r="B113" s="379"/>
      <c r="C113" s="370" t="s">
        <v>1045</v>
      </c>
      <c r="D113" s="370" t="s">
        <v>1045</v>
      </c>
      <c r="E113" s="370"/>
      <c r="F113" s="370" t="s">
        <v>1045</v>
      </c>
      <c r="G113" s="295"/>
    </row>
    <row r="114" spans="1:7" x14ac:dyDescent="0.25">
      <c r="A114" s="295" t="s">
        <v>1276</v>
      </c>
      <c r="B114" s="379"/>
      <c r="C114" s="370" t="s">
        <v>1045</v>
      </c>
      <c r="D114" s="370" t="s">
        <v>1045</v>
      </c>
      <c r="E114" s="370"/>
      <c r="F114" s="370" t="s">
        <v>1045</v>
      </c>
      <c r="G114" s="295"/>
    </row>
    <row r="115" spans="1:7" x14ac:dyDescent="0.25">
      <c r="A115" s="295" t="s">
        <v>1277</v>
      </c>
      <c r="B115" s="379"/>
      <c r="C115" s="370" t="s">
        <v>1045</v>
      </c>
      <c r="D115" s="370" t="s">
        <v>1045</v>
      </c>
      <c r="E115" s="370"/>
      <c r="F115" s="370" t="s">
        <v>1045</v>
      </c>
      <c r="G115" s="295"/>
    </row>
    <row r="116" spans="1:7" x14ac:dyDescent="0.25">
      <c r="A116" s="295" t="s">
        <v>1278</v>
      </c>
      <c r="B116" s="379"/>
      <c r="C116" s="370" t="s">
        <v>1045</v>
      </c>
      <c r="D116" s="370" t="s">
        <v>1045</v>
      </c>
      <c r="E116" s="370"/>
      <c r="F116" s="370" t="s">
        <v>1045</v>
      </c>
      <c r="G116" s="295"/>
    </row>
    <row r="117" spans="1:7" x14ac:dyDescent="0.25">
      <c r="A117" s="295" t="s">
        <v>1279</v>
      </c>
      <c r="B117" s="379"/>
      <c r="C117" s="370" t="s">
        <v>1045</v>
      </c>
      <c r="D117" s="370" t="s">
        <v>1045</v>
      </c>
      <c r="E117" s="370"/>
      <c r="F117" s="370" t="s">
        <v>1045</v>
      </c>
      <c r="G117" s="295"/>
    </row>
    <row r="118" spans="1:7" x14ac:dyDescent="0.25">
      <c r="A118" s="295" t="s">
        <v>1280</v>
      </c>
      <c r="B118" s="379"/>
      <c r="C118" s="370" t="s">
        <v>1045</v>
      </c>
      <c r="D118" s="370" t="s">
        <v>1045</v>
      </c>
      <c r="E118" s="370"/>
      <c r="F118" s="370" t="s">
        <v>1045</v>
      </c>
      <c r="G118" s="295"/>
    </row>
    <row r="119" spans="1:7" x14ac:dyDescent="0.25">
      <c r="A119" s="295" t="s">
        <v>1281</v>
      </c>
      <c r="B119" s="379"/>
      <c r="C119" s="370" t="s">
        <v>1045</v>
      </c>
      <c r="D119" s="370" t="s">
        <v>1045</v>
      </c>
      <c r="E119" s="370"/>
      <c r="F119" s="370" t="s">
        <v>1045</v>
      </c>
      <c r="G119" s="295"/>
    </row>
    <row r="120" spans="1:7" x14ac:dyDescent="0.25">
      <c r="A120" s="295" t="s">
        <v>1282</v>
      </c>
      <c r="B120" s="379"/>
      <c r="C120" s="370" t="s">
        <v>1045</v>
      </c>
      <c r="D120" s="370" t="s">
        <v>1045</v>
      </c>
      <c r="E120" s="370"/>
      <c r="F120" s="370" t="s">
        <v>1045</v>
      </c>
      <c r="G120" s="295"/>
    </row>
    <row r="121" spans="1:7" x14ac:dyDescent="0.25">
      <c r="A121" s="295" t="s">
        <v>1283</v>
      </c>
      <c r="B121" s="379"/>
      <c r="C121" s="370" t="s">
        <v>1045</v>
      </c>
      <c r="D121" s="370" t="s">
        <v>1045</v>
      </c>
      <c r="E121" s="370"/>
      <c r="F121" s="370" t="s">
        <v>1045</v>
      </c>
      <c r="G121" s="295"/>
    </row>
    <row r="122" spans="1:7" x14ac:dyDescent="0.25">
      <c r="A122" s="295" t="s">
        <v>1284</v>
      </c>
      <c r="B122" s="379"/>
      <c r="C122" s="370" t="s">
        <v>1045</v>
      </c>
      <c r="D122" s="370" t="s">
        <v>1045</v>
      </c>
      <c r="E122" s="370"/>
      <c r="F122" s="370" t="s">
        <v>1045</v>
      </c>
      <c r="G122" s="295"/>
    </row>
    <row r="123" spans="1:7" x14ac:dyDescent="0.25">
      <c r="A123" s="295" t="s">
        <v>1285</v>
      </c>
      <c r="B123" s="379"/>
      <c r="C123" s="370" t="s">
        <v>1045</v>
      </c>
      <c r="D123" s="370" t="s">
        <v>1045</v>
      </c>
      <c r="E123" s="370"/>
      <c r="F123" s="370" t="s">
        <v>1045</v>
      </c>
      <c r="G123" s="295"/>
    </row>
    <row r="124" spans="1:7" x14ac:dyDescent="0.25">
      <c r="A124" s="295" t="s">
        <v>1286</v>
      </c>
      <c r="B124" s="379"/>
      <c r="C124" s="370" t="s">
        <v>1045</v>
      </c>
      <c r="D124" s="370" t="s">
        <v>1045</v>
      </c>
      <c r="E124" s="370"/>
      <c r="F124" s="370" t="s">
        <v>1045</v>
      </c>
      <c r="G124" s="295"/>
    </row>
    <row r="125" spans="1:7" x14ac:dyDescent="0.25">
      <c r="A125" s="295" t="s">
        <v>1287</v>
      </c>
      <c r="B125" s="379"/>
      <c r="C125" s="370" t="s">
        <v>1045</v>
      </c>
      <c r="D125" s="370" t="s">
        <v>1045</v>
      </c>
      <c r="E125" s="370"/>
      <c r="F125" s="370" t="s">
        <v>1045</v>
      </c>
      <c r="G125" s="295"/>
    </row>
    <row r="126" spans="1:7" x14ac:dyDescent="0.25">
      <c r="A126" s="295" t="s">
        <v>1288</v>
      </c>
      <c r="B126" s="379"/>
      <c r="C126" s="370" t="s">
        <v>1045</v>
      </c>
      <c r="D126" s="370" t="s">
        <v>1045</v>
      </c>
      <c r="E126" s="370"/>
      <c r="F126" s="370" t="s">
        <v>1045</v>
      </c>
      <c r="G126" s="295"/>
    </row>
    <row r="127" spans="1:7" x14ac:dyDescent="0.25">
      <c r="A127" s="295" t="s">
        <v>1289</v>
      </c>
      <c r="B127" s="379"/>
      <c r="C127" s="370" t="s">
        <v>1045</v>
      </c>
      <c r="D127" s="370" t="s">
        <v>1045</v>
      </c>
      <c r="E127" s="370"/>
      <c r="F127" s="370" t="s">
        <v>1045</v>
      </c>
      <c r="G127" s="295"/>
    </row>
    <row r="128" spans="1:7" x14ac:dyDescent="0.25">
      <c r="A128" s="295" t="s">
        <v>1290</v>
      </c>
      <c r="B128" s="379"/>
      <c r="C128" s="370" t="s">
        <v>1045</v>
      </c>
      <c r="D128" s="370" t="s">
        <v>1045</v>
      </c>
      <c r="E128" s="370"/>
      <c r="F128" s="370" t="s">
        <v>1045</v>
      </c>
      <c r="G128" s="295"/>
    </row>
    <row r="129" spans="1:7" x14ac:dyDescent="0.25">
      <c r="A129" s="295" t="s">
        <v>1291</v>
      </c>
      <c r="B129" s="379"/>
      <c r="C129" s="370" t="s">
        <v>1045</v>
      </c>
      <c r="D129" s="370" t="s">
        <v>1045</v>
      </c>
      <c r="E129" s="370"/>
      <c r="F129" s="370" t="s">
        <v>1045</v>
      </c>
      <c r="G129" s="295"/>
    </row>
    <row r="130" spans="1:7" x14ac:dyDescent="0.25">
      <c r="A130" s="295" t="s">
        <v>1292</v>
      </c>
      <c r="B130" s="379"/>
      <c r="C130" s="370" t="s">
        <v>1045</v>
      </c>
      <c r="D130" s="370" t="s">
        <v>1045</v>
      </c>
      <c r="E130" s="370"/>
      <c r="F130" s="370" t="s">
        <v>1045</v>
      </c>
      <c r="G130" s="295"/>
    </row>
    <row r="131" spans="1:7" x14ac:dyDescent="0.25">
      <c r="A131" s="295" t="s">
        <v>1293</v>
      </c>
      <c r="B131" s="379"/>
      <c r="C131" s="370" t="s">
        <v>1045</v>
      </c>
      <c r="D131" s="370" t="s">
        <v>1045</v>
      </c>
      <c r="E131" s="370"/>
      <c r="F131" s="370" t="s">
        <v>1045</v>
      </c>
      <c r="G131" s="295"/>
    </row>
    <row r="132" spans="1:7" x14ac:dyDescent="0.25">
      <c r="A132" s="295" t="s">
        <v>1294</v>
      </c>
      <c r="B132" s="379"/>
      <c r="C132" s="370" t="s">
        <v>1045</v>
      </c>
      <c r="D132" s="370" t="s">
        <v>1045</v>
      </c>
      <c r="E132" s="370"/>
      <c r="F132" s="370" t="s">
        <v>1045</v>
      </c>
      <c r="G132" s="295"/>
    </row>
    <row r="133" spans="1:7" x14ac:dyDescent="0.25">
      <c r="A133" s="295" t="s">
        <v>1295</v>
      </c>
      <c r="B133" s="379"/>
      <c r="C133" s="370" t="s">
        <v>1045</v>
      </c>
      <c r="D133" s="370" t="s">
        <v>1045</v>
      </c>
      <c r="E133" s="370"/>
      <c r="F133" s="370" t="s">
        <v>1045</v>
      </c>
      <c r="G133" s="295"/>
    </row>
    <row r="134" spans="1:7" x14ac:dyDescent="0.25">
      <c r="A134" s="295" t="s">
        <v>1296</v>
      </c>
      <c r="B134" s="379"/>
      <c r="C134" s="370" t="s">
        <v>1045</v>
      </c>
      <c r="D134" s="370" t="s">
        <v>1045</v>
      </c>
      <c r="E134" s="370"/>
      <c r="F134" s="370" t="s">
        <v>1045</v>
      </c>
      <c r="G134" s="295"/>
    </row>
    <row r="135" spans="1:7" x14ac:dyDescent="0.25">
      <c r="A135" s="295" t="s">
        <v>1297</v>
      </c>
      <c r="B135" s="379"/>
      <c r="C135" s="370" t="s">
        <v>1045</v>
      </c>
      <c r="D135" s="370" t="s">
        <v>1045</v>
      </c>
      <c r="E135" s="370"/>
      <c r="F135" s="370" t="s">
        <v>1045</v>
      </c>
      <c r="G135" s="295"/>
    </row>
    <row r="136" spans="1:7" x14ac:dyDescent="0.25">
      <c r="A136" s="295" t="s">
        <v>1298</v>
      </c>
      <c r="B136" s="379"/>
      <c r="C136" s="370" t="s">
        <v>1045</v>
      </c>
      <c r="D136" s="370" t="s">
        <v>1045</v>
      </c>
      <c r="E136" s="370"/>
      <c r="F136" s="370" t="s">
        <v>1045</v>
      </c>
      <c r="G136" s="295"/>
    </row>
    <row r="137" spans="1:7" x14ac:dyDescent="0.25">
      <c r="A137" s="295" t="s">
        <v>1299</v>
      </c>
      <c r="B137" s="379"/>
      <c r="C137" s="370" t="s">
        <v>1045</v>
      </c>
      <c r="D137" s="370" t="s">
        <v>1045</v>
      </c>
      <c r="E137" s="370"/>
      <c r="F137" s="370" t="s">
        <v>1045</v>
      </c>
      <c r="G137" s="295"/>
    </row>
    <row r="138" spans="1:7" x14ac:dyDescent="0.25">
      <c r="A138" s="295" t="s">
        <v>1300</v>
      </c>
      <c r="B138" s="379"/>
      <c r="C138" s="370" t="s">
        <v>1045</v>
      </c>
      <c r="D138" s="370" t="s">
        <v>1045</v>
      </c>
      <c r="E138" s="370"/>
      <c r="F138" s="370" t="s">
        <v>1045</v>
      </c>
      <c r="G138" s="295"/>
    </row>
    <row r="139" spans="1:7" x14ac:dyDescent="0.25">
      <c r="A139" s="295" t="s">
        <v>1301</v>
      </c>
      <c r="B139" s="379"/>
      <c r="C139" s="370" t="s">
        <v>1045</v>
      </c>
      <c r="D139" s="370" t="s">
        <v>1045</v>
      </c>
      <c r="E139" s="370"/>
      <c r="F139" s="370" t="s">
        <v>1045</v>
      </c>
      <c r="G139" s="295"/>
    </row>
    <row r="140" spans="1:7" x14ac:dyDescent="0.25">
      <c r="A140" s="295" t="s">
        <v>1302</v>
      </c>
      <c r="B140" s="379"/>
      <c r="C140" s="370" t="s">
        <v>1045</v>
      </c>
      <c r="D140" s="370" t="s">
        <v>1045</v>
      </c>
      <c r="E140" s="370"/>
      <c r="F140" s="370" t="s">
        <v>1045</v>
      </c>
      <c r="G140" s="295"/>
    </row>
    <row r="141" spans="1:7" x14ac:dyDescent="0.25">
      <c r="A141" s="295" t="s">
        <v>1303</v>
      </c>
      <c r="B141" s="379"/>
      <c r="C141" s="370" t="s">
        <v>1045</v>
      </c>
      <c r="D141" s="370" t="s">
        <v>1045</v>
      </c>
      <c r="E141" s="370"/>
      <c r="F141" s="370" t="s">
        <v>1045</v>
      </c>
      <c r="G141" s="295"/>
    </row>
    <row r="142" spans="1:7" x14ac:dyDescent="0.25">
      <c r="A142" s="295" t="s">
        <v>1304</v>
      </c>
      <c r="B142" s="379"/>
      <c r="C142" s="370" t="s">
        <v>1045</v>
      </c>
      <c r="D142" s="370" t="s">
        <v>1045</v>
      </c>
      <c r="E142" s="370"/>
      <c r="F142" s="370" t="s">
        <v>1045</v>
      </c>
      <c r="G142" s="295"/>
    </row>
    <row r="143" spans="1:7" x14ac:dyDescent="0.25">
      <c r="A143" s="295" t="s">
        <v>1305</v>
      </c>
      <c r="B143" s="379"/>
      <c r="C143" s="370" t="s">
        <v>1045</v>
      </c>
      <c r="D143" s="370" t="s">
        <v>1045</v>
      </c>
      <c r="E143" s="370"/>
      <c r="F143" s="370" t="s">
        <v>1045</v>
      </c>
      <c r="G143" s="295"/>
    </row>
    <row r="144" spans="1:7" x14ac:dyDescent="0.25">
      <c r="A144" s="295" t="s">
        <v>1306</v>
      </c>
      <c r="B144" s="379"/>
      <c r="C144" s="370" t="s">
        <v>1045</v>
      </c>
      <c r="D144" s="370" t="s">
        <v>1045</v>
      </c>
      <c r="E144" s="370"/>
      <c r="F144" s="370" t="s">
        <v>1045</v>
      </c>
      <c r="G144" s="295"/>
    </row>
    <row r="145" spans="1:7" x14ac:dyDescent="0.25">
      <c r="A145" s="295" t="s">
        <v>1307</v>
      </c>
      <c r="B145" s="379"/>
      <c r="C145" s="370" t="s">
        <v>1045</v>
      </c>
      <c r="D145" s="370" t="s">
        <v>1045</v>
      </c>
      <c r="E145" s="370"/>
      <c r="F145" s="370" t="s">
        <v>1045</v>
      </c>
      <c r="G145" s="295"/>
    </row>
    <row r="146" spans="1:7" x14ac:dyDescent="0.25">
      <c r="A146" s="295" t="s">
        <v>1308</v>
      </c>
      <c r="B146" s="379"/>
      <c r="C146" s="370" t="s">
        <v>1045</v>
      </c>
      <c r="D146" s="370" t="s">
        <v>1045</v>
      </c>
      <c r="E146" s="370"/>
      <c r="F146" s="370" t="s">
        <v>1045</v>
      </c>
      <c r="G146" s="295"/>
    </row>
    <row r="147" spans="1:7" x14ac:dyDescent="0.25">
      <c r="A147" s="295" t="s">
        <v>1309</v>
      </c>
      <c r="B147" s="379"/>
      <c r="C147" s="370" t="s">
        <v>1045</v>
      </c>
      <c r="D147" s="370" t="s">
        <v>1045</v>
      </c>
      <c r="E147" s="370"/>
      <c r="F147" s="370" t="s">
        <v>1045</v>
      </c>
      <c r="G147" s="295"/>
    </row>
    <row r="148" spans="1:7" x14ac:dyDescent="0.25">
      <c r="A148" s="295" t="s">
        <v>1310</v>
      </c>
      <c r="B148" s="379"/>
      <c r="C148" s="370" t="s">
        <v>1045</v>
      </c>
      <c r="D148" s="370" t="s">
        <v>1045</v>
      </c>
      <c r="E148" s="370"/>
      <c r="F148" s="370" t="s">
        <v>1045</v>
      </c>
      <c r="G148" s="295"/>
    </row>
    <row r="149" spans="1:7" ht="15" customHeight="1" x14ac:dyDescent="0.25">
      <c r="A149" s="366"/>
      <c r="B149" s="367" t="s">
        <v>1311</v>
      </c>
      <c r="C149" s="366" t="s">
        <v>1157</v>
      </c>
      <c r="D149" s="366" t="s">
        <v>1158</v>
      </c>
      <c r="E149" s="374"/>
      <c r="F149" s="333" t="s">
        <v>1114</v>
      </c>
      <c r="G149" s="333"/>
    </row>
    <row r="150" spans="1:7" x14ac:dyDescent="0.25">
      <c r="A150" s="295" t="s">
        <v>1312</v>
      </c>
      <c r="B150" s="295" t="s">
        <v>1313</v>
      </c>
      <c r="C150" s="370">
        <v>0.75800000000000001</v>
      </c>
      <c r="D150" s="370">
        <v>0.54900000000000004</v>
      </c>
      <c r="E150" s="383"/>
      <c r="F150" s="370">
        <v>0.6</v>
      </c>
    </row>
    <row r="151" spans="1:7" x14ac:dyDescent="0.25">
      <c r="A151" s="295" t="s">
        <v>1314</v>
      </c>
      <c r="B151" s="295" t="s">
        <v>1315</v>
      </c>
      <c r="C151" s="370">
        <v>0.24199999999999999</v>
      </c>
      <c r="D151" s="370">
        <v>0.45100000000000001</v>
      </c>
      <c r="E151" s="383"/>
      <c r="F151" s="370">
        <v>0.4</v>
      </c>
    </row>
    <row r="152" spans="1:7" x14ac:dyDescent="0.25">
      <c r="A152" s="295" t="s">
        <v>1316</v>
      </c>
      <c r="B152" s="295" t="s">
        <v>9</v>
      </c>
      <c r="C152" s="370"/>
      <c r="D152" s="370"/>
      <c r="E152" s="383"/>
      <c r="F152" s="370"/>
    </row>
    <row r="153" spans="1:7" outlineLevel="1" x14ac:dyDescent="0.25">
      <c r="A153" s="295" t="s">
        <v>1317</v>
      </c>
      <c r="B153" s="384" t="s">
        <v>1318</v>
      </c>
      <c r="C153" s="370"/>
      <c r="D153" s="370"/>
      <c r="E153" s="383"/>
      <c r="F153" s="370"/>
    </row>
    <row r="154" spans="1:7" outlineLevel="1" x14ac:dyDescent="0.25">
      <c r="A154" s="295" t="s">
        <v>1319</v>
      </c>
      <c r="B154" s="384" t="s">
        <v>1320</v>
      </c>
      <c r="C154" s="370">
        <v>0.35799999999999998</v>
      </c>
      <c r="D154" s="370">
        <v>0.29699999999999999</v>
      </c>
      <c r="E154" s="383"/>
      <c r="F154" s="370">
        <v>0.312</v>
      </c>
    </row>
    <row r="155" spans="1:7" outlineLevel="1" x14ac:dyDescent="0.25">
      <c r="A155" s="295" t="s">
        <v>1321</v>
      </c>
      <c r="B155" s="384" t="s">
        <v>1322</v>
      </c>
      <c r="C155" s="370"/>
      <c r="D155" s="370"/>
      <c r="E155" s="383"/>
      <c r="F155" s="370"/>
    </row>
    <row r="156" spans="1:7" outlineLevel="1" x14ac:dyDescent="0.25">
      <c r="A156" s="295" t="s">
        <v>1323</v>
      </c>
      <c r="B156" s="384" t="s">
        <v>1324</v>
      </c>
      <c r="C156" s="370">
        <v>0.22</v>
      </c>
      <c r="D156" s="370">
        <v>0.43</v>
      </c>
      <c r="E156" s="383"/>
      <c r="F156" s="370">
        <v>0.379</v>
      </c>
    </row>
    <row r="157" spans="1:7" outlineLevel="1" x14ac:dyDescent="0.25">
      <c r="A157" s="295" t="s">
        <v>1325</v>
      </c>
      <c r="B157" s="384" t="s">
        <v>1326</v>
      </c>
      <c r="C157" s="370">
        <v>0.4</v>
      </c>
      <c r="D157" s="370">
        <v>0.252</v>
      </c>
      <c r="E157" s="383"/>
      <c r="F157" s="370">
        <v>0.28799999999999998</v>
      </c>
    </row>
    <row r="158" spans="1:7" outlineLevel="1" x14ac:dyDescent="0.25">
      <c r="A158" s="295" t="s">
        <v>1327</v>
      </c>
      <c r="B158" s="384" t="s">
        <v>1328</v>
      </c>
      <c r="C158" s="370">
        <v>2.1999999999999999E-2</v>
      </c>
      <c r="D158" s="370">
        <v>2.1000000000000001E-2</v>
      </c>
      <c r="E158" s="383"/>
      <c r="F158" s="370">
        <v>2.1000000000000001E-2</v>
      </c>
    </row>
    <row r="159" spans="1:7" ht="15" customHeight="1" x14ac:dyDescent="0.25">
      <c r="A159" s="366"/>
      <c r="B159" s="367" t="s">
        <v>1329</v>
      </c>
      <c r="C159" s="366" t="s">
        <v>1157</v>
      </c>
      <c r="D159" s="366" t="s">
        <v>1158</v>
      </c>
      <c r="E159" s="374"/>
      <c r="F159" s="333" t="s">
        <v>1114</v>
      </c>
      <c r="G159" s="333"/>
    </row>
    <row r="160" spans="1:7" x14ac:dyDescent="0.25">
      <c r="A160" s="295" t="s">
        <v>1330</v>
      </c>
      <c r="B160" s="295" t="s">
        <v>1331</v>
      </c>
      <c r="C160" s="370">
        <v>0.28499999999999998</v>
      </c>
      <c r="D160" s="370">
        <v>0.39200000000000002</v>
      </c>
      <c r="E160" s="383"/>
      <c r="F160" s="370">
        <v>0.36599999999999999</v>
      </c>
    </row>
    <row r="161" spans="1:7" x14ac:dyDescent="0.25">
      <c r="A161" s="295" t="s">
        <v>1332</v>
      </c>
      <c r="B161" s="295" t="s">
        <v>1333</v>
      </c>
      <c r="C161" s="370">
        <v>0.71499999999999997</v>
      </c>
      <c r="D161" s="370">
        <v>0.60799999999999998</v>
      </c>
      <c r="E161" s="383"/>
      <c r="F161" s="370">
        <v>0.63400000000000001</v>
      </c>
    </row>
    <row r="162" spans="1:7" x14ac:dyDescent="0.25">
      <c r="A162" s="295" t="s">
        <v>1334</v>
      </c>
      <c r="B162" s="295" t="s">
        <v>9</v>
      </c>
      <c r="C162" s="370"/>
      <c r="D162" s="370"/>
      <c r="E162" s="383"/>
      <c r="F162" s="370"/>
    </row>
    <row r="163" spans="1:7" outlineLevel="1" x14ac:dyDescent="0.25">
      <c r="A163" s="295" t="s">
        <v>1335</v>
      </c>
      <c r="E163" s="350"/>
    </row>
    <row r="164" spans="1:7" outlineLevel="1" x14ac:dyDescent="0.25">
      <c r="A164" s="295" t="s">
        <v>1336</v>
      </c>
      <c r="E164" s="350"/>
    </row>
    <row r="165" spans="1:7" outlineLevel="1" x14ac:dyDescent="0.25">
      <c r="A165" s="295" t="s">
        <v>1337</v>
      </c>
      <c r="E165" s="350"/>
    </row>
    <row r="166" spans="1:7" outlineLevel="1" x14ac:dyDescent="0.25">
      <c r="A166" s="295" t="s">
        <v>1338</v>
      </c>
      <c r="E166" s="350"/>
    </row>
    <row r="167" spans="1:7" outlineLevel="1" x14ac:dyDescent="0.25">
      <c r="A167" s="295" t="s">
        <v>1339</v>
      </c>
      <c r="E167" s="350"/>
    </row>
    <row r="168" spans="1:7" outlineLevel="1" x14ac:dyDescent="0.25">
      <c r="A168" s="295" t="s">
        <v>1340</v>
      </c>
      <c r="E168" s="350"/>
    </row>
    <row r="169" spans="1:7" ht="15" customHeight="1" x14ac:dyDescent="0.25">
      <c r="A169" s="366"/>
      <c r="B169" s="367" t="s">
        <v>1341</v>
      </c>
      <c r="C169" s="366" t="s">
        <v>1157</v>
      </c>
      <c r="D169" s="366" t="s">
        <v>1158</v>
      </c>
      <c r="E169" s="374"/>
      <c r="F169" s="333" t="s">
        <v>1114</v>
      </c>
      <c r="G169" s="333"/>
    </row>
    <row r="170" spans="1:7" x14ac:dyDescent="0.25">
      <c r="A170" s="295" t="s">
        <v>1342</v>
      </c>
      <c r="B170" s="385" t="s">
        <v>1343</v>
      </c>
      <c r="C170" s="370">
        <v>0.20499999999999999</v>
      </c>
      <c r="D170" s="370">
        <v>0.05</v>
      </c>
      <c r="E170" s="383"/>
      <c r="F170" s="370">
        <v>8.7999999999999995E-2</v>
      </c>
    </row>
    <row r="171" spans="1:7" x14ac:dyDescent="0.25">
      <c r="A171" s="295" t="s">
        <v>1344</v>
      </c>
      <c r="B171" s="385" t="s">
        <v>137</v>
      </c>
      <c r="C171" s="370">
        <v>0.124</v>
      </c>
      <c r="D171" s="370">
        <v>3.6999999999999998E-2</v>
      </c>
      <c r="E171" s="383"/>
      <c r="F171" s="370">
        <v>5.8000000000000003E-2</v>
      </c>
    </row>
    <row r="172" spans="1:7" x14ac:dyDescent="0.25">
      <c r="A172" s="295" t="s">
        <v>1345</v>
      </c>
      <c r="B172" s="385" t="s">
        <v>43</v>
      </c>
      <c r="C172" s="370">
        <v>9.7000000000000003E-2</v>
      </c>
      <c r="D172" s="370">
        <v>3.3000000000000002E-2</v>
      </c>
      <c r="E172" s="370"/>
      <c r="F172" s="370">
        <v>4.9000000000000002E-2</v>
      </c>
    </row>
    <row r="173" spans="1:7" x14ac:dyDescent="0.25">
      <c r="A173" s="295" t="s">
        <v>1346</v>
      </c>
      <c r="B173" s="385" t="s">
        <v>44</v>
      </c>
      <c r="C173" s="370">
        <v>0.13300000000000001</v>
      </c>
      <c r="D173" s="370">
        <v>5.1999999999999998E-2</v>
      </c>
      <c r="E173" s="370"/>
      <c r="F173" s="370">
        <v>7.0999999999999994E-2</v>
      </c>
    </row>
    <row r="174" spans="1:7" x14ac:dyDescent="0.25">
      <c r="A174" s="295" t="s">
        <v>1347</v>
      </c>
      <c r="B174" s="385" t="s">
        <v>45</v>
      </c>
      <c r="C174" s="370">
        <v>0.441</v>
      </c>
      <c r="D174" s="370">
        <v>0.82799999999999996</v>
      </c>
      <c r="E174" s="370"/>
      <c r="F174" s="370">
        <v>0.73399999999999999</v>
      </c>
    </row>
    <row r="175" spans="1:7" outlineLevel="1" x14ac:dyDescent="0.25">
      <c r="A175" s="295" t="s">
        <v>1348</v>
      </c>
      <c r="B175" s="375"/>
      <c r="C175" s="370"/>
      <c r="D175" s="370"/>
      <c r="E175" s="370"/>
      <c r="F175" s="370"/>
    </row>
    <row r="176" spans="1:7" outlineLevel="1" x14ac:dyDescent="0.25">
      <c r="A176" s="295" t="s">
        <v>1349</v>
      </c>
      <c r="B176" s="375"/>
      <c r="C176" s="370"/>
      <c r="D176" s="370"/>
      <c r="E176" s="370"/>
      <c r="F176" s="370"/>
    </row>
    <row r="177" spans="1:7" outlineLevel="1" x14ac:dyDescent="0.25">
      <c r="A177" s="295" t="s">
        <v>1350</v>
      </c>
      <c r="B177" s="385"/>
      <c r="C177" s="370"/>
      <c r="D177" s="370"/>
      <c r="E177" s="370"/>
      <c r="F177" s="370"/>
    </row>
    <row r="178" spans="1:7" outlineLevel="1" x14ac:dyDescent="0.25">
      <c r="A178" s="295" t="s">
        <v>1351</v>
      </c>
      <c r="B178" s="385"/>
      <c r="C178" s="370"/>
      <c r="D178" s="370"/>
      <c r="E178" s="370"/>
      <c r="F178" s="370"/>
    </row>
    <row r="179" spans="1:7" ht="15" customHeight="1" x14ac:dyDescent="0.25">
      <c r="A179" s="366"/>
      <c r="B179" s="367" t="s">
        <v>1352</v>
      </c>
      <c r="C179" s="366" t="s">
        <v>1157</v>
      </c>
      <c r="D179" s="366" t="s">
        <v>1158</v>
      </c>
      <c r="E179" s="374"/>
      <c r="F179" s="333" t="s">
        <v>1114</v>
      </c>
      <c r="G179" s="333"/>
    </row>
    <row r="180" spans="1:7" x14ac:dyDescent="0.25">
      <c r="A180" s="295" t="s">
        <v>1353</v>
      </c>
      <c r="B180" s="295" t="s">
        <v>1354</v>
      </c>
      <c r="C180" s="370">
        <v>2E-3</v>
      </c>
      <c r="D180" s="370">
        <v>4.0000000000000001E-3</v>
      </c>
      <c r="E180" s="383"/>
      <c r="F180" s="370">
        <v>3.0000000000000001E-3</v>
      </c>
    </row>
    <row r="181" spans="1:7" outlineLevel="1" x14ac:dyDescent="0.25">
      <c r="A181" s="295" t="s">
        <v>1355</v>
      </c>
      <c r="B181" s="386"/>
      <c r="C181" s="370"/>
      <c r="D181" s="370"/>
      <c r="E181" s="383"/>
      <c r="F181" s="370"/>
    </row>
    <row r="182" spans="1:7" outlineLevel="1" x14ac:dyDescent="0.25">
      <c r="A182" s="295" t="s">
        <v>1356</v>
      </c>
      <c r="B182" s="386"/>
      <c r="C182" s="370"/>
      <c r="D182" s="370"/>
      <c r="E182" s="383"/>
      <c r="F182" s="370"/>
    </row>
    <row r="183" spans="1:7" outlineLevel="1" x14ac:dyDescent="0.25">
      <c r="A183" s="295" t="s">
        <v>1357</v>
      </c>
      <c r="B183" s="386"/>
      <c r="C183" s="370"/>
      <c r="D183" s="370"/>
      <c r="E183" s="383"/>
      <c r="F183" s="370"/>
    </row>
    <row r="184" spans="1:7" outlineLevel="1" x14ac:dyDescent="0.25">
      <c r="A184" s="295" t="s">
        <v>1358</v>
      </c>
      <c r="B184" s="386"/>
      <c r="C184" s="370"/>
      <c r="D184" s="370"/>
      <c r="E184" s="383"/>
      <c r="F184" s="370"/>
    </row>
    <row r="185" spans="1:7" ht="18.75" x14ac:dyDescent="0.25">
      <c r="A185" s="387"/>
      <c r="B185" s="388" t="s">
        <v>1111</v>
      </c>
      <c r="C185" s="387"/>
      <c r="D185" s="387"/>
      <c r="E185" s="387"/>
      <c r="F185" s="389"/>
      <c r="G185" s="389"/>
    </row>
    <row r="186" spans="1:7" ht="15" customHeight="1" x14ac:dyDescent="0.25">
      <c r="A186" s="366"/>
      <c r="B186" s="367" t="s">
        <v>1359</v>
      </c>
      <c r="C186" s="366" t="s">
        <v>1360</v>
      </c>
      <c r="D186" s="366" t="s">
        <v>1361</v>
      </c>
      <c r="E186" s="374"/>
      <c r="F186" s="366" t="s">
        <v>1157</v>
      </c>
      <c r="G186" s="366" t="s">
        <v>1362</v>
      </c>
    </row>
    <row r="187" spans="1:7" x14ac:dyDescent="0.25">
      <c r="A187" s="295" t="s">
        <v>1363</v>
      </c>
      <c r="B187" s="379" t="s">
        <v>1364</v>
      </c>
      <c r="C187" s="368">
        <v>1.97</v>
      </c>
      <c r="E187" s="390"/>
      <c r="F187" s="391"/>
      <c r="G187" s="391"/>
    </row>
    <row r="188" spans="1:7" x14ac:dyDescent="0.25">
      <c r="A188" s="390"/>
      <c r="B188" s="392"/>
      <c r="C188" s="390"/>
      <c r="D188" s="390"/>
      <c r="E188" s="390"/>
      <c r="F188" s="391"/>
      <c r="G188" s="391"/>
    </row>
    <row r="189" spans="1:7" x14ac:dyDescent="0.25">
      <c r="B189" s="379" t="s">
        <v>1365</v>
      </c>
      <c r="C189" s="390"/>
      <c r="D189" s="390"/>
      <c r="E189" s="390"/>
      <c r="F189" s="391"/>
      <c r="G189" s="391"/>
    </row>
    <row r="190" spans="1:7" x14ac:dyDescent="0.25">
      <c r="A190" s="295" t="s">
        <v>1366</v>
      </c>
      <c r="B190" s="393" t="s">
        <v>11</v>
      </c>
      <c r="C190" s="368">
        <v>13583.25</v>
      </c>
      <c r="D190" s="394">
        <v>14794</v>
      </c>
      <c r="E190" s="390"/>
      <c r="F190" s="316">
        <f>IF($C$214=0,"",IF(C190="[for completion]","",IF(C190="","",C190/$C$214)))</f>
        <v>0.36006517794044279</v>
      </c>
      <c r="G190" s="316">
        <f>IF($D$214=0,"",IF(D190="[for completion]","",IF(D190="","",D190/$D$214)))</f>
        <v>0.77156566183373321</v>
      </c>
    </row>
    <row r="191" spans="1:7" x14ac:dyDescent="0.25">
      <c r="A191" s="295" t="s">
        <v>1367</v>
      </c>
      <c r="B191" s="393" t="s">
        <v>12</v>
      </c>
      <c r="C191" s="368">
        <v>9525.58</v>
      </c>
      <c r="D191" s="394">
        <v>3196</v>
      </c>
      <c r="E191" s="390"/>
      <c r="F191" s="316">
        <f t="shared" ref="F191:F213" si="1">IF($C$214=0,"",IF(C191="[for completion]","",IF(C191="","",C191/$C$214)))</f>
        <v>0.25250434599127036</v>
      </c>
      <c r="G191" s="316">
        <f t="shared" ref="G191:G213" si="2">IF($D$214=0,"",IF(D191="[for completion]","",IF(D191="","",D191/$D$214)))</f>
        <v>0.16668405131949515</v>
      </c>
    </row>
    <row r="192" spans="1:7" x14ac:dyDescent="0.25">
      <c r="A192" s="295" t="s">
        <v>1368</v>
      </c>
      <c r="B192" s="393" t="s">
        <v>13</v>
      </c>
      <c r="C192" s="368">
        <v>9182.8799999999992</v>
      </c>
      <c r="D192" s="394">
        <v>1032</v>
      </c>
      <c r="E192" s="390"/>
      <c r="F192" s="316">
        <f t="shared" si="1"/>
        <v>0.2434200446289167</v>
      </c>
      <c r="G192" s="316">
        <f t="shared" si="2"/>
        <v>5.3822885156983413E-2</v>
      </c>
    </row>
    <row r="193" spans="1:7" x14ac:dyDescent="0.25">
      <c r="A193" s="295" t="s">
        <v>1369</v>
      </c>
      <c r="B193" s="393" t="s">
        <v>14</v>
      </c>
      <c r="C193" s="368">
        <v>3764.61</v>
      </c>
      <c r="D193" s="394">
        <v>131</v>
      </c>
      <c r="E193" s="390"/>
      <c r="F193" s="316">
        <f t="shared" si="1"/>
        <v>9.9792389120893027E-2</v>
      </c>
      <c r="G193" s="316">
        <f t="shared" si="2"/>
        <v>6.8321685615938248E-3</v>
      </c>
    </row>
    <row r="194" spans="1:7" x14ac:dyDescent="0.25">
      <c r="A194" s="295" t="s">
        <v>1370</v>
      </c>
      <c r="B194" s="393" t="s">
        <v>14</v>
      </c>
      <c r="C194" s="368">
        <v>1151.1199999999999</v>
      </c>
      <c r="D194" s="394">
        <v>17</v>
      </c>
      <c r="E194" s="390"/>
      <c r="F194" s="316">
        <f t="shared" si="1"/>
        <v>3.0513921751480863E-2</v>
      </c>
      <c r="G194" s="316">
        <f t="shared" si="2"/>
        <v>8.8661729425263379E-4</v>
      </c>
    </row>
    <row r="195" spans="1:7" x14ac:dyDescent="0.25">
      <c r="A195" s="295" t="s">
        <v>1371</v>
      </c>
      <c r="B195" s="393" t="s">
        <v>16</v>
      </c>
      <c r="C195" s="368">
        <v>516.98</v>
      </c>
      <c r="D195" s="394">
        <v>4</v>
      </c>
      <c r="E195" s="390"/>
      <c r="F195" s="316">
        <f t="shared" si="1"/>
        <v>1.3704120566996124E-2</v>
      </c>
      <c r="G195" s="316">
        <f t="shared" si="2"/>
        <v>2.0861583394179617E-4</v>
      </c>
    </row>
    <row r="196" spans="1:7" x14ac:dyDescent="0.25">
      <c r="A196" s="295" t="s">
        <v>1372</v>
      </c>
      <c r="B196" s="379"/>
      <c r="C196" s="368"/>
      <c r="D196" s="394"/>
      <c r="E196" s="390"/>
      <c r="F196" s="316" t="str">
        <f t="shared" si="1"/>
        <v/>
      </c>
      <c r="G196" s="316" t="str">
        <f t="shared" si="2"/>
        <v/>
      </c>
    </row>
    <row r="197" spans="1:7" x14ac:dyDescent="0.25">
      <c r="A197" s="295" t="s">
        <v>1373</v>
      </c>
      <c r="B197" s="379"/>
      <c r="C197" s="368"/>
      <c r="D197" s="394"/>
      <c r="E197" s="390"/>
      <c r="F197" s="316" t="str">
        <f t="shared" si="1"/>
        <v/>
      </c>
      <c r="G197" s="316" t="str">
        <f t="shared" si="2"/>
        <v/>
      </c>
    </row>
    <row r="198" spans="1:7" x14ac:dyDescent="0.25">
      <c r="A198" s="295" t="s">
        <v>1374</v>
      </c>
      <c r="B198" s="379"/>
      <c r="C198" s="368"/>
      <c r="D198" s="394"/>
      <c r="E198" s="390"/>
      <c r="F198" s="316" t="str">
        <f t="shared" si="1"/>
        <v/>
      </c>
      <c r="G198" s="316" t="str">
        <f t="shared" si="2"/>
        <v/>
      </c>
    </row>
    <row r="199" spans="1:7" x14ac:dyDescent="0.25">
      <c r="A199" s="295" t="s">
        <v>1375</v>
      </c>
      <c r="B199" s="379"/>
      <c r="C199" s="368"/>
      <c r="D199" s="394"/>
      <c r="E199" s="379"/>
      <c r="F199" s="316" t="str">
        <f t="shared" si="1"/>
        <v/>
      </c>
      <c r="G199" s="316" t="str">
        <f t="shared" si="2"/>
        <v/>
      </c>
    </row>
    <row r="200" spans="1:7" x14ac:dyDescent="0.25">
      <c r="A200" s="295" t="s">
        <v>1376</v>
      </c>
      <c r="B200" s="379"/>
      <c r="C200" s="368"/>
      <c r="D200" s="394"/>
      <c r="E200" s="379"/>
      <c r="F200" s="316" t="str">
        <f t="shared" si="1"/>
        <v/>
      </c>
      <c r="G200" s="316" t="str">
        <f t="shared" si="2"/>
        <v/>
      </c>
    </row>
    <row r="201" spans="1:7" x14ac:dyDescent="0.25">
      <c r="A201" s="295" t="s">
        <v>1377</v>
      </c>
      <c r="B201" s="379"/>
      <c r="C201" s="368"/>
      <c r="D201" s="394"/>
      <c r="E201" s="379"/>
      <c r="F201" s="316" t="str">
        <f t="shared" si="1"/>
        <v/>
      </c>
      <c r="G201" s="316" t="str">
        <f t="shared" si="2"/>
        <v/>
      </c>
    </row>
    <row r="202" spans="1:7" x14ac:dyDescent="0.25">
      <c r="A202" s="295" t="s">
        <v>1378</v>
      </c>
      <c r="B202" s="379"/>
      <c r="C202" s="368"/>
      <c r="D202" s="394"/>
      <c r="E202" s="379"/>
      <c r="F202" s="316" t="str">
        <f t="shared" si="1"/>
        <v/>
      </c>
      <c r="G202" s="316" t="str">
        <f t="shared" si="2"/>
        <v/>
      </c>
    </row>
    <row r="203" spans="1:7" x14ac:dyDescent="0.25">
      <c r="A203" s="295" t="s">
        <v>1379</v>
      </c>
      <c r="B203" s="379"/>
      <c r="C203" s="368"/>
      <c r="D203" s="394"/>
      <c r="E203" s="379"/>
      <c r="F203" s="316" t="str">
        <f t="shared" si="1"/>
        <v/>
      </c>
      <c r="G203" s="316" t="str">
        <f t="shared" si="2"/>
        <v/>
      </c>
    </row>
    <row r="204" spans="1:7" x14ac:dyDescent="0.25">
      <c r="A204" s="295" t="s">
        <v>1380</v>
      </c>
      <c r="B204" s="379"/>
      <c r="C204" s="368"/>
      <c r="D204" s="394"/>
      <c r="E204" s="379"/>
      <c r="F204" s="316" t="str">
        <f t="shared" si="1"/>
        <v/>
      </c>
      <c r="G204" s="316" t="str">
        <f t="shared" si="2"/>
        <v/>
      </c>
    </row>
    <row r="205" spans="1:7" x14ac:dyDescent="0.25">
      <c r="A205" s="295" t="s">
        <v>1381</v>
      </c>
      <c r="B205" s="379"/>
      <c r="C205" s="368"/>
      <c r="D205" s="394"/>
      <c r="F205" s="316" t="str">
        <f t="shared" si="1"/>
        <v/>
      </c>
      <c r="G205" s="316" t="str">
        <f t="shared" si="2"/>
        <v/>
      </c>
    </row>
    <row r="206" spans="1:7" x14ac:dyDescent="0.25">
      <c r="A206" s="295" t="s">
        <v>1382</v>
      </c>
      <c r="B206" s="379"/>
      <c r="C206" s="368"/>
      <c r="D206" s="394"/>
      <c r="E206" s="395"/>
      <c r="F206" s="316" t="str">
        <f t="shared" si="1"/>
        <v/>
      </c>
      <c r="G206" s="316" t="str">
        <f t="shared" si="2"/>
        <v/>
      </c>
    </row>
    <row r="207" spans="1:7" x14ac:dyDescent="0.25">
      <c r="A207" s="295" t="s">
        <v>1383</v>
      </c>
      <c r="B207" s="379"/>
      <c r="C207" s="368"/>
      <c r="D207" s="394"/>
      <c r="E207" s="395"/>
      <c r="F207" s="316" t="str">
        <f t="shared" si="1"/>
        <v/>
      </c>
      <c r="G207" s="316" t="str">
        <f t="shared" si="2"/>
        <v/>
      </c>
    </row>
    <row r="208" spans="1:7" x14ac:dyDescent="0.25">
      <c r="A208" s="295" t="s">
        <v>1384</v>
      </c>
      <c r="B208" s="379"/>
      <c r="C208" s="368"/>
      <c r="D208" s="394"/>
      <c r="E208" s="395"/>
      <c r="F208" s="316" t="str">
        <f t="shared" si="1"/>
        <v/>
      </c>
      <c r="G208" s="316" t="str">
        <f t="shared" si="2"/>
        <v/>
      </c>
    </row>
    <row r="209" spans="1:7" x14ac:dyDescent="0.25">
      <c r="A209" s="295" t="s">
        <v>1385</v>
      </c>
      <c r="B209" s="379"/>
      <c r="C209" s="368"/>
      <c r="D209" s="394"/>
      <c r="E209" s="395"/>
      <c r="F209" s="316" t="str">
        <f t="shared" si="1"/>
        <v/>
      </c>
      <c r="G209" s="316" t="str">
        <f t="shared" si="2"/>
        <v/>
      </c>
    </row>
    <row r="210" spans="1:7" x14ac:dyDescent="0.25">
      <c r="A210" s="295" t="s">
        <v>1386</v>
      </c>
      <c r="B210" s="379"/>
      <c r="C210" s="368"/>
      <c r="D210" s="394"/>
      <c r="E210" s="395"/>
      <c r="F210" s="316" t="str">
        <f t="shared" si="1"/>
        <v/>
      </c>
      <c r="G210" s="316" t="str">
        <f t="shared" si="2"/>
        <v/>
      </c>
    </row>
    <row r="211" spans="1:7" x14ac:dyDescent="0.25">
      <c r="A211" s="295" t="s">
        <v>1387</v>
      </c>
      <c r="B211" s="379"/>
      <c r="C211" s="368"/>
      <c r="D211" s="394"/>
      <c r="E211" s="395"/>
      <c r="F211" s="316" t="str">
        <f t="shared" si="1"/>
        <v/>
      </c>
      <c r="G211" s="316" t="str">
        <f t="shared" si="2"/>
        <v/>
      </c>
    </row>
    <row r="212" spans="1:7" x14ac:dyDescent="0.25">
      <c r="A212" s="295" t="s">
        <v>1388</v>
      </c>
      <c r="B212" s="379"/>
      <c r="C212" s="368"/>
      <c r="D212" s="394"/>
      <c r="E212" s="395"/>
      <c r="F212" s="316" t="str">
        <f t="shared" si="1"/>
        <v/>
      </c>
      <c r="G212" s="316" t="str">
        <f t="shared" si="2"/>
        <v/>
      </c>
    </row>
    <row r="213" spans="1:7" x14ac:dyDescent="0.25">
      <c r="A213" s="295" t="s">
        <v>1389</v>
      </c>
      <c r="B213" s="379"/>
      <c r="C213" s="368"/>
      <c r="D213" s="394"/>
      <c r="E213" s="395"/>
      <c r="F213" s="316" t="str">
        <f t="shared" si="1"/>
        <v/>
      </c>
      <c r="G213" s="316" t="str">
        <f t="shared" si="2"/>
        <v/>
      </c>
    </row>
    <row r="214" spans="1:7" x14ac:dyDescent="0.25">
      <c r="A214" s="295" t="s">
        <v>1390</v>
      </c>
      <c r="B214" s="396" t="s">
        <v>10</v>
      </c>
      <c r="C214" s="397">
        <f>SUM(C190:C213)</f>
        <v>37724.420000000006</v>
      </c>
      <c r="D214" s="398">
        <f>SUM(D190:D213)</f>
        <v>19174</v>
      </c>
      <c r="E214" s="395"/>
      <c r="F214" s="399">
        <f>SUM(F190:F213)</f>
        <v>0.99999999999999978</v>
      </c>
      <c r="G214" s="399">
        <f>SUM(G190:G213)</f>
        <v>1</v>
      </c>
    </row>
    <row r="215" spans="1:7" ht="15" customHeight="1" x14ac:dyDescent="0.25">
      <c r="A215" s="366"/>
      <c r="B215" s="367" t="s">
        <v>1391</v>
      </c>
      <c r="C215" s="366" t="s">
        <v>1360</v>
      </c>
      <c r="D215" s="366" t="s">
        <v>1361</v>
      </c>
      <c r="E215" s="374"/>
      <c r="F215" s="366" t="s">
        <v>1157</v>
      </c>
      <c r="G215" s="366" t="s">
        <v>1362</v>
      </c>
    </row>
    <row r="216" spans="1:7" x14ac:dyDescent="0.25">
      <c r="A216" s="295" t="s">
        <v>1392</v>
      </c>
      <c r="B216" s="295" t="s">
        <v>1393</v>
      </c>
      <c r="C216" s="370" t="s">
        <v>1045</v>
      </c>
      <c r="F216" s="376"/>
      <c r="G216" s="376"/>
    </row>
    <row r="217" spans="1:7" x14ac:dyDescent="0.25">
      <c r="F217" s="376"/>
      <c r="G217" s="376"/>
    </row>
    <row r="218" spans="1:7" x14ac:dyDescent="0.25">
      <c r="B218" s="379" t="s">
        <v>1394</v>
      </c>
      <c r="F218" s="376"/>
      <c r="G218" s="376"/>
    </row>
    <row r="219" spans="1:7" x14ac:dyDescent="0.25">
      <c r="A219" s="295" t="s">
        <v>1395</v>
      </c>
      <c r="B219" s="295" t="s">
        <v>1396</v>
      </c>
      <c r="C219" s="368" t="s">
        <v>667</v>
      </c>
      <c r="D219" s="368" t="s">
        <v>667</v>
      </c>
      <c r="F219" s="316" t="str">
        <f t="shared" ref="F219:F233" si="3">IF($C$227=0,"",IF(C219="[for completion]","",C219/$C$227))</f>
        <v/>
      </c>
      <c r="G219" s="316" t="str">
        <f t="shared" ref="G219:G233" si="4">IF($D$227=0,"",IF(D219="[for completion]","",D219/$D$227))</f>
        <v/>
      </c>
    </row>
    <row r="220" spans="1:7" x14ac:dyDescent="0.25">
      <c r="A220" s="295" t="s">
        <v>1397</v>
      </c>
      <c r="B220" s="295" t="s">
        <v>1398</v>
      </c>
      <c r="C220" s="368" t="s">
        <v>667</v>
      </c>
      <c r="D220" s="368" t="s">
        <v>667</v>
      </c>
      <c r="F220" s="316" t="str">
        <f t="shared" si="3"/>
        <v/>
      </c>
      <c r="G220" s="316" t="str">
        <f t="shared" si="4"/>
        <v/>
      </c>
    </row>
    <row r="221" spans="1:7" x14ac:dyDescent="0.25">
      <c r="A221" s="295" t="s">
        <v>1399</v>
      </c>
      <c r="B221" s="295" t="s">
        <v>1400</v>
      </c>
      <c r="C221" s="368" t="s">
        <v>667</v>
      </c>
      <c r="D221" s="368" t="s">
        <v>667</v>
      </c>
      <c r="F221" s="316" t="str">
        <f t="shared" si="3"/>
        <v/>
      </c>
      <c r="G221" s="316" t="str">
        <f t="shared" si="4"/>
        <v/>
      </c>
    </row>
    <row r="222" spans="1:7" x14ac:dyDescent="0.25">
      <c r="A222" s="295" t="s">
        <v>1401</v>
      </c>
      <c r="B222" s="295" t="s">
        <v>1402</v>
      </c>
      <c r="C222" s="368" t="s">
        <v>667</v>
      </c>
      <c r="D222" s="368" t="s">
        <v>667</v>
      </c>
      <c r="F222" s="316" t="str">
        <f t="shared" si="3"/>
        <v/>
      </c>
      <c r="G222" s="316" t="str">
        <f t="shared" si="4"/>
        <v/>
      </c>
    </row>
    <row r="223" spans="1:7" x14ac:dyDescent="0.25">
      <c r="A223" s="295" t="s">
        <v>1403</v>
      </c>
      <c r="B223" s="295" t="s">
        <v>1404</v>
      </c>
      <c r="C223" s="368" t="s">
        <v>667</v>
      </c>
      <c r="D223" s="368" t="s">
        <v>667</v>
      </c>
      <c r="F223" s="316" t="str">
        <f t="shared" si="3"/>
        <v/>
      </c>
      <c r="G223" s="316" t="str">
        <f t="shared" si="4"/>
        <v/>
      </c>
    </row>
    <row r="224" spans="1:7" x14ac:dyDescent="0.25">
      <c r="A224" s="295" t="s">
        <v>1405</v>
      </c>
      <c r="B224" s="295" t="s">
        <v>1406</v>
      </c>
      <c r="C224" s="368" t="s">
        <v>667</v>
      </c>
      <c r="D224" s="368" t="s">
        <v>667</v>
      </c>
      <c r="F224" s="316" t="str">
        <f t="shared" si="3"/>
        <v/>
      </c>
      <c r="G224" s="316" t="str">
        <f t="shared" si="4"/>
        <v/>
      </c>
    </row>
    <row r="225" spans="1:7" x14ac:dyDescent="0.25">
      <c r="A225" s="295" t="s">
        <v>1407</v>
      </c>
      <c r="B225" s="295" t="s">
        <v>1408</v>
      </c>
      <c r="C225" s="368" t="s">
        <v>667</v>
      </c>
      <c r="D225" s="368" t="s">
        <v>667</v>
      </c>
      <c r="F225" s="316" t="str">
        <f t="shared" si="3"/>
        <v/>
      </c>
      <c r="G225" s="316" t="str">
        <f t="shared" si="4"/>
        <v/>
      </c>
    </row>
    <row r="226" spans="1:7" x14ac:dyDescent="0.25">
      <c r="A226" s="295" t="s">
        <v>1409</v>
      </c>
      <c r="B226" s="295" t="s">
        <v>1410</v>
      </c>
      <c r="C226" s="368" t="s">
        <v>667</v>
      </c>
      <c r="D226" s="368" t="s">
        <v>667</v>
      </c>
      <c r="F226" s="316" t="str">
        <f t="shared" si="3"/>
        <v/>
      </c>
      <c r="G226" s="316" t="str">
        <f t="shared" si="4"/>
        <v/>
      </c>
    </row>
    <row r="227" spans="1:7" x14ac:dyDescent="0.25">
      <c r="A227" s="295" t="s">
        <v>1411</v>
      </c>
      <c r="B227" s="396" t="s">
        <v>10</v>
      </c>
      <c r="C227" s="368">
        <f>SUM(C219:C226)</f>
        <v>0</v>
      </c>
      <c r="D227" s="394">
        <f>SUM(D219:D226)</f>
        <v>0</v>
      </c>
      <c r="F227" s="370">
        <f>SUM(F219:F226)</f>
        <v>0</v>
      </c>
      <c r="G227" s="370">
        <f>SUM(G219:G226)</f>
        <v>0</v>
      </c>
    </row>
    <row r="228" spans="1:7" outlineLevel="1" x14ac:dyDescent="0.25">
      <c r="A228" s="295" t="s">
        <v>1412</v>
      </c>
      <c r="B228" s="371" t="s">
        <v>1413</v>
      </c>
      <c r="C228" s="368"/>
      <c r="D228" s="394"/>
      <c r="F228" s="316" t="str">
        <f t="shared" si="3"/>
        <v/>
      </c>
      <c r="G228" s="316" t="str">
        <f t="shared" si="4"/>
        <v/>
      </c>
    </row>
    <row r="229" spans="1:7" outlineLevel="1" x14ac:dyDescent="0.25">
      <c r="A229" s="295" t="s">
        <v>1414</v>
      </c>
      <c r="B229" s="371" t="s">
        <v>1415</v>
      </c>
      <c r="C229" s="368"/>
      <c r="D229" s="394"/>
      <c r="F229" s="316" t="str">
        <f t="shared" si="3"/>
        <v/>
      </c>
      <c r="G229" s="316" t="str">
        <f t="shared" si="4"/>
        <v/>
      </c>
    </row>
    <row r="230" spans="1:7" outlineLevel="1" x14ac:dyDescent="0.25">
      <c r="A230" s="295" t="s">
        <v>1416</v>
      </c>
      <c r="B230" s="371" t="s">
        <v>1417</v>
      </c>
      <c r="C230" s="368"/>
      <c r="D230" s="394"/>
      <c r="F230" s="316" t="str">
        <f t="shared" si="3"/>
        <v/>
      </c>
      <c r="G230" s="316" t="str">
        <f t="shared" si="4"/>
        <v/>
      </c>
    </row>
    <row r="231" spans="1:7" outlineLevel="1" x14ac:dyDescent="0.25">
      <c r="A231" s="295" t="s">
        <v>1418</v>
      </c>
      <c r="B231" s="371" t="s">
        <v>1419</v>
      </c>
      <c r="C231" s="368"/>
      <c r="D231" s="394"/>
      <c r="F231" s="316" t="str">
        <f t="shared" si="3"/>
        <v/>
      </c>
      <c r="G231" s="316" t="str">
        <f t="shared" si="4"/>
        <v/>
      </c>
    </row>
    <row r="232" spans="1:7" outlineLevel="1" x14ac:dyDescent="0.25">
      <c r="A232" s="295" t="s">
        <v>1420</v>
      </c>
      <c r="B232" s="371" t="s">
        <v>1421</v>
      </c>
      <c r="C232" s="368"/>
      <c r="D232" s="394"/>
      <c r="F232" s="316" t="str">
        <f t="shared" si="3"/>
        <v/>
      </c>
      <c r="G232" s="316" t="str">
        <f t="shared" si="4"/>
        <v/>
      </c>
    </row>
    <row r="233" spans="1:7" outlineLevel="1" x14ac:dyDescent="0.25">
      <c r="A233" s="295" t="s">
        <v>1422</v>
      </c>
      <c r="B233" s="371" t="s">
        <v>1423</v>
      </c>
      <c r="C233" s="368"/>
      <c r="D233" s="394"/>
      <c r="F233" s="316" t="str">
        <f t="shared" si="3"/>
        <v/>
      </c>
      <c r="G233" s="316" t="str">
        <f t="shared" si="4"/>
        <v/>
      </c>
    </row>
    <row r="234" spans="1:7" outlineLevel="1" x14ac:dyDescent="0.25">
      <c r="A234" s="295" t="s">
        <v>1424</v>
      </c>
      <c r="B234" s="371"/>
      <c r="F234" s="316"/>
      <c r="G234" s="316"/>
    </row>
    <row r="235" spans="1:7" outlineLevel="1" x14ac:dyDescent="0.25">
      <c r="A235" s="295" t="s">
        <v>1425</v>
      </c>
      <c r="B235" s="371"/>
      <c r="F235" s="316"/>
      <c r="G235" s="316"/>
    </row>
    <row r="236" spans="1:7" outlineLevel="1" x14ac:dyDescent="0.25">
      <c r="A236" s="295" t="s">
        <v>1426</v>
      </c>
      <c r="B236" s="371"/>
      <c r="F236" s="316"/>
      <c r="G236" s="316"/>
    </row>
    <row r="237" spans="1:7" ht="15" customHeight="1" x14ac:dyDescent="0.25">
      <c r="A237" s="366"/>
      <c r="B237" s="367" t="s">
        <v>1427</v>
      </c>
      <c r="C237" s="366" t="s">
        <v>1360</v>
      </c>
      <c r="D237" s="366" t="s">
        <v>1361</v>
      </c>
      <c r="E237" s="374"/>
      <c r="F237" s="366" t="s">
        <v>1157</v>
      </c>
      <c r="G237" s="366" t="s">
        <v>1362</v>
      </c>
    </row>
    <row r="238" spans="1:7" x14ac:dyDescent="0.25">
      <c r="A238" s="295" t="s">
        <v>1428</v>
      </c>
      <c r="B238" s="295" t="s">
        <v>1393</v>
      </c>
      <c r="C238" s="370">
        <v>0.63600000000000001</v>
      </c>
      <c r="F238" s="376"/>
      <c r="G238" s="376"/>
    </row>
    <row r="239" spans="1:7" x14ac:dyDescent="0.25">
      <c r="F239" s="376"/>
      <c r="G239" s="376"/>
    </row>
    <row r="240" spans="1:7" x14ac:dyDescent="0.25">
      <c r="B240" s="379" t="s">
        <v>1394</v>
      </c>
      <c r="F240" s="376"/>
      <c r="G240" s="376"/>
    </row>
    <row r="241" spans="1:7" x14ac:dyDescent="0.25">
      <c r="A241" s="295" t="s">
        <v>1429</v>
      </c>
      <c r="B241" s="295" t="s">
        <v>1396</v>
      </c>
      <c r="C241" s="368">
        <v>25038.720000000001</v>
      </c>
      <c r="D241" s="394" t="s">
        <v>667</v>
      </c>
      <c r="F241" s="316">
        <f>IF($C$249=0,"",IF(C241="[Mark as ND1 if not relevant]","",C241/$C$249))</f>
        <v>0.66372727896870998</v>
      </c>
      <c r="G241" s="316" t="str">
        <f>IF($D$249=0,"",IF(D241="[Mark as ND1 if not relevant]","",D241/$D$249))</f>
        <v/>
      </c>
    </row>
    <row r="242" spans="1:7" x14ac:dyDescent="0.25">
      <c r="A242" s="295" t="s">
        <v>1430</v>
      </c>
      <c r="B242" s="295" t="s">
        <v>1398</v>
      </c>
      <c r="C242" s="368">
        <v>4588.76</v>
      </c>
      <c r="D242" s="394" t="s">
        <v>667</v>
      </c>
      <c r="F242" s="316">
        <f t="shared" ref="F242:F248" si="5">IF($C$249=0,"",IF(C242="[Mark as ND1 if not relevant]","",C242/$C$249))</f>
        <v>0.12163901304221852</v>
      </c>
      <c r="G242" s="316" t="str">
        <f t="shared" ref="G242:G248" si="6">IF($D$249=0,"",IF(D242="[Mark as ND1 if not relevant]","",D242/$D$249))</f>
        <v/>
      </c>
    </row>
    <row r="243" spans="1:7" x14ac:dyDescent="0.25">
      <c r="A243" s="295" t="s">
        <v>1431</v>
      </c>
      <c r="B243" s="295" t="s">
        <v>1400</v>
      </c>
      <c r="C243" s="368">
        <v>3722.29</v>
      </c>
      <c r="D243" s="394" t="s">
        <v>667</v>
      </c>
      <c r="F243" s="316">
        <f t="shared" si="5"/>
        <v>9.8670595510970183E-2</v>
      </c>
      <c r="G243" s="316" t="str">
        <f t="shared" si="6"/>
        <v/>
      </c>
    </row>
    <row r="244" spans="1:7" x14ac:dyDescent="0.25">
      <c r="A244" s="295" t="s">
        <v>1432</v>
      </c>
      <c r="B244" s="295" t="s">
        <v>1402</v>
      </c>
      <c r="C244" s="368">
        <v>2628.02</v>
      </c>
      <c r="D244" s="394" t="s">
        <v>667</v>
      </c>
      <c r="F244" s="316">
        <f t="shared" si="5"/>
        <v>6.9663647489781794E-2</v>
      </c>
      <c r="G244" s="316" t="str">
        <f t="shared" si="6"/>
        <v/>
      </c>
    </row>
    <row r="245" spans="1:7" x14ac:dyDescent="0.25">
      <c r="A245" s="295" t="s">
        <v>1433</v>
      </c>
      <c r="B245" s="295" t="s">
        <v>1404</v>
      </c>
      <c r="C245" s="368">
        <v>1282.6500000000001</v>
      </c>
      <c r="D245" s="394" t="s">
        <v>667</v>
      </c>
      <c r="F245" s="316">
        <f t="shared" si="5"/>
        <v>3.4000531751192394E-2</v>
      </c>
      <c r="G245" s="316" t="str">
        <f t="shared" si="6"/>
        <v/>
      </c>
    </row>
    <row r="246" spans="1:7" x14ac:dyDescent="0.25">
      <c r="A246" s="295" t="s">
        <v>1434</v>
      </c>
      <c r="B246" s="295" t="s">
        <v>1406</v>
      </c>
      <c r="C246" s="368">
        <v>201.8</v>
      </c>
      <c r="D246" s="394" t="s">
        <v>667</v>
      </c>
      <c r="F246" s="316">
        <f t="shared" si="5"/>
        <v>5.3493215665930882E-3</v>
      </c>
      <c r="G246" s="316" t="str">
        <f t="shared" si="6"/>
        <v/>
      </c>
    </row>
    <row r="247" spans="1:7" x14ac:dyDescent="0.25">
      <c r="A247" s="295" t="s">
        <v>1435</v>
      </c>
      <c r="B247" s="295" t="s">
        <v>1408</v>
      </c>
      <c r="C247" s="368">
        <v>92.3</v>
      </c>
      <c r="D247" s="394" t="s">
        <v>667</v>
      </c>
      <c r="F247" s="316">
        <f t="shared" si="5"/>
        <v>2.4466916778817741E-3</v>
      </c>
      <c r="G247" s="316" t="str">
        <f t="shared" si="6"/>
        <v/>
      </c>
    </row>
    <row r="248" spans="1:7" x14ac:dyDescent="0.25">
      <c r="A248" s="295" t="s">
        <v>1436</v>
      </c>
      <c r="B248" s="295" t="s">
        <v>1410</v>
      </c>
      <c r="C248" s="368">
        <v>169.87</v>
      </c>
      <c r="D248" s="394" t="s">
        <v>667</v>
      </c>
      <c r="F248" s="316">
        <f t="shared" si="5"/>
        <v>4.5029199926519712E-3</v>
      </c>
      <c r="G248" s="316" t="str">
        <f t="shared" si="6"/>
        <v/>
      </c>
    </row>
    <row r="249" spans="1:7" x14ac:dyDescent="0.25">
      <c r="A249" s="295" t="s">
        <v>1437</v>
      </c>
      <c r="B249" s="396" t="s">
        <v>10</v>
      </c>
      <c r="C249" s="368">
        <f>SUM(C241:C248)</f>
        <v>37724.410000000011</v>
      </c>
      <c r="D249" s="394">
        <f>SUM(D241:D248)</f>
        <v>0</v>
      </c>
      <c r="F249" s="370">
        <f>SUM(F241:F248)</f>
        <v>0.99999999999999978</v>
      </c>
      <c r="G249" s="370">
        <f>SUM(G241:G248)</f>
        <v>0</v>
      </c>
    </row>
    <row r="250" spans="1:7" outlineLevel="1" x14ac:dyDescent="0.25">
      <c r="A250" s="295" t="s">
        <v>1438</v>
      </c>
      <c r="B250" s="371" t="s">
        <v>1413</v>
      </c>
      <c r="C250" s="368">
        <v>54.1</v>
      </c>
      <c r="D250" s="394"/>
      <c r="F250" s="316">
        <f t="shared" ref="F250:F255" si="7">IF($C$249=0,"",IF(C250="[for completion]","",C250/$C$249))</f>
        <v>1.4340847212719824E-3</v>
      </c>
      <c r="G250" s="316" t="str">
        <f t="shared" ref="G250:G255" si="8">IF($D$249=0,"",IF(D250="[for completion]","",D250/$D$249))</f>
        <v/>
      </c>
    </row>
    <row r="251" spans="1:7" outlineLevel="1" x14ac:dyDescent="0.25">
      <c r="A251" s="295" t="s">
        <v>1439</v>
      </c>
      <c r="B251" s="371" t="s">
        <v>1415</v>
      </c>
      <c r="C251" s="368">
        <v>37.4</v>
      </c>
      <c r="D251" s="394"/>
      <c r="F251" s="316">
        <f t="shared" si="7"/>
        <v>9.9140052819911523E-4</v>
      </c>
      <c r="G251" s="316" t="str">
        <f t="shared" si="8"/>
        <v/>
      </c>
    </row>
    <row r="252" spans="1:7" outlineLevel="1" x14ac:dyDescent="0.25">
      <c r="A252" s="295" t="s">
        <v>1440</v>
      </c>
      <c r="B252" s="371" t="s">
        <v>1417</v>
      </c>
      <c r="C252" s="368">
        <v>29.2</v>
      </c>
      <c r="D252" s="394"/>
      <c r="F252" s="316">
        <f t="shared" si="7"/>
        <v>7.740346369896836E-4</v>
      </c>
      <c r="G252" s="316" t="str">
        <f t="shared" si="8"/>
        <v/>
      </c>
    </row>
    <row r="253" spans="1:7" outlineLevel="1" x14ac:dyDescent="0.25">
      <c r="A253" s="295" t="s">
        <v>1441</v>
      </c>
      <c r="B253" s="371" t="s">
        <v>1419</v>
      </c>
      <c r="C253" s="368">
        <v>25.66</v>
      </c>
      <c r="D253" s="394"/>
      <c r="F253" s="316">
        <f t="shared" si="7"/>
        <v>6.8019619127244113E-4</v>
      </c>
      <c r="G253" s="316" t="str">
        <f t="shared" si="8"/>
        <v/>
      </c>
    </row>
    <row r="254" spans="1:7" outlineLevel="1" x14ac:dyDescent="0.25">
      <c r="A254" s="295" t="s">
        <v>1442</v>
      </c>
      <c r="B254" s="371" t="s">
        <v>1421</v>
      </c>
      <c r="C254" s="368">
        <v>23.52</v>
      </c>
      <c r="D254" s="394"/>
      <c r="F254" s="316">
        <f t="shared" si="7"/>
        <v>6.2346899527388215E-4</v>
      </c>
      <c r="G254" s="316" t="str">
        <f t="shared" si="8"/>
        <v/>
      </c>
    </row>
    <row r="255" spans="1:7" outlineLevel="1" x14ac:dyDescent="0.25">
      <c r="A255" s="295" t="s">
        <v>1443</v>
      </c>
      <c r="B255" s="371" t="s">
        <v>1423</v>
      </c>
      <c r="C255" s="368">
        <v>0</v>
      </c>
      <c r="D255" s="394"/>
      <c r="F255" s="316">
        <f t="shared" si="7"/>
        <v>0</v>
      </c>
      <c r="G255" s="316" t="str">
        <f t="shared" si="8"/>
        <v/>
      </c>
    </row>
    <row r="256" spans="1:7" outlineLevel="1" x14ac:dyDescent="0.25">
      <c r="A256" s="295" t="s">
        <v>1444</v>
      </c>
      <c r="B256" s="371"/>
      <c r="F256" s="400"/>
      <c r="G256" s="400"/>
    </row>
    <row r="257" spans="1:14" outlineLevel="1" x14ac:dyDescent="0.25">
      <c r="A257" s="295" t="s">
        <v>1445</v>
      </c>
      <c r="B257" s="371"/>
      <c r="F257" s="400"/>
      <c r="G257" s="400"/>
    </row>
    <row r="258" spans="1:14" outlineLevel="1" x14ac:dyDescent="0.25">
      <c r="A258" s="295" t="s">
        <v>1446</v>
      </c>
      <c r="B258" s="371"/>
      <c r="F258" s="400"/>
      <c r="G258" s="400"/>
    </row>
    <row r="259" spans="1:14" ht="15" customHeight="1" x14ac:dyDescent="0.25">
      <c r="A259" s="366"/>
      <c r="B259" s="367" t="s">
        <v>1447</v>
      </c>
      <c r="C259" s="366" t="s">
        <v>1157</v>
      </c>
      <c r="D259" s="366"/>
      <c r="E259" s="374"/>
      <c r="F259" s="366"/>
      <c r="G259" s="366"/>
    </row>
    <row r="260" spans="1:14" x14ac:dyDescent="0.25">
      <c r="A260" s="295" t="s">
        <v>1448</v>
      </c>
      <c r="B260" s="295" t="s">
        <v>1449</v>
      </c>
      <c r="C260" s="370">
        <v>0.187</v>
      </c>
      <c r="E260" s="395"/>
      <c r="F260" s="395"/>
      <c r="G260" s="395"/>
    </row>
    <row r="261" spans="1:14" x14ac:dyDescent="0.25">
      <c r="A261" s="295" t="s">
        <v>1450</v>
      </c>
      <c r="B261" s="295" t="s">
        <v>1451</v>
      </c>
      <c r="C261" s="370">
        <v>6.0000000000000001E-3</v>
      </c>
      <c r="E261" s="395"/>
      <c r="F261" s="395"/>
    </row>
    <row r="262" spans="1:14" x14ac:dyDescent="0.25">
      <c r="A262" s="295" t="s">
        <v>1452</v>
      </c>
      <c r="B262" s="295" t="s">
        <v>1453</v>
      </c>
      <c r="C262" s="370">
        <v>0</v>
      </c>
      <c r="E262" s="395"/>
      <c r="F262" s="395"/>
    </row>
    <row r="263" spans="1:14" x14ac:dyDescent="0.25">
      <c r="A263" s="295" t="s">
        <v>1454</v>
      </c>
      <c r="B263" s="379" t="s">
        <v>1455</v>
      </c>
      <c r="C263" s="370">
        <v>0</v>
      </c>
      <c r="D263" s="390"/>
      <c r="E263" s="390"/>
      <c r="F263" s="391"/>
      <c r="G263" s="391"/>
      <c r="H263" s="350"/>
      <c r="I263" s="295"/>
      <c r="J263" s="295"/>
      <c r="K263" s="295"/>
      <c r="L263" s="350"/>
      <c r="M263" s="350"/>
      <c r="N263" s="350"/>
    </row>
    <row r="264" spans="1:14" x14ac:dyDescent="0.25">
      <c r="A264" s="295" t="s">
        <v>1456</v>
      </c>
      <c r="B264" s="295" t="s">
        <v>9</v>
      </c>
      <c r="C264" s="370">
        <v>0.80700000000000005</v>
      </c>
      <c r="E264" s="395"/>
      <c r="F264" s="395"/>
    </row>
    <row r="265" spans="1:14" outlineLevel="1" x14ac:dyDescent="0.25">
      <c r="A265" s="295" t="s">
        <v>1457</v>
      </c>
      <c r="B265" s="371" t="s">
        <v>1458</v>
      </c>
      <c r="C265" s="370">
        <v>0.01</v>
      </c>
      <c r="E265" s="395"/>
      <c r="F265" s="395"/>
    </row>
    <row r="266" spans="1:14" outlineLevel="1" x14ac:dyDescent="0.25">
      <c r="A266" s="295" t="s">
        <v>1459</v>
      </c>
      <c r="B266" s="371" t="s">
        <v>1460</v>
      </c>
      <c r="C266" s="401">
        <v>0.71599999999999997</v>
      </c>
      <c r="E266" s="395"/>
      <c r="F266" s="395"/>
    </row>
    <row r="267" spans="1:14" outlineLevel="1" x14ac:dyDescent="0.25">
      <c r="A267" s="295" t="s">
        <v>1461</v>
      </c>
      <c r="B267" s="371" t="s">
        <v>1462</v>
      </c>
      <c r="C267" s="370">
        <v>8.1000000000000003E-2</v>
      </c>
      <c r="E267" s="395"/>
      <c r="F267" s="395"/>
    </row>
    <row r="268" spans="1:14" outlineLevel="1" x14ac:dyDescent="0.25">
      <c r="A268" s="295" t="s">
        <v>1463</v>
      </c>
      <c r="B268" s="371" t="s">
        <v>1464</v>
      </c>
      <c r="C268" s="370"/>
      <c r="E268" s="395"/>
      <c r="F268" s="395"/>
    </row>
    <row r="269" spans="1:14" outlineLevel="1" x14ac:dyDescent="0.25">
      <c r="A269" s="295" t="s">
        <v>1465</v>
      </c>
      <c r="B269" s="371" t="s">
        <v>1466</v>
      </c>
      <c r="C269" s="370"/>
      <c r="E269" s="395"/>
      <c r="F269" s="395"/>
    </row>
    <row r="270" spans="1:14" outlineLevel="1" x14ac:dyDescent="0.25">
      <c r="A270" s="295" t="s">
        <v>1467</v>
      </c>
      <c r="B270" s="371"/>
      <c r="C270" s="370"/>
      <c r="E270" s="395"/>
      <c r="F270" s="395"/>
    </row>
    <row r="271" spans="1:14" outlineLevel="1" x14ac:dyDescent="0.25">
      <c r="A271" s="295" t="s">
        <v>1468</v>
      </c>
      <c r="B271" s="371"/>
      <c r="C271" s="370"/>
      <c r="E271" s="395"/>
      <c r="F271" s="395"/>
    </row>
    <row r="272" spans="1:14" outlineLevel="1" x14ac:dyDescent="0.25">
      <c r="A272" s="295" t="s">
        <v>1469</v>
      </c>
      <c r="B272" s="371"/>
      <c r="C272" s="370"/>
      <c r="E272" s="395"/>
      <c r="F272" s="395"/>
    </row>
    <row r="273" spans="1:7" outlineLevel="1" x14ac:dyDescent="0.25">
      <c r="A273" s="295" t="s">
        <v>1470</v>
      </c>
      <c r="B273" s="371"/>
      <c r="C273" s="370"/>
      <c r="E273" s="395"/>
      <c r="F273" s="395"/>
    </row>
    <row r="274" spans="1:7" outlineLevel="1" x14ac:dyDescent="0.25">
      <c r="A274" s="295" t="s">
        <v>1471</v>
      </c>
      <c r="B274" s="371"/>
      <c r="C274" s="370"/>
      <c r="E274" s="395"/>
      <c r="F274" s="395"/>
    </row>
    <row r="275" spans="1:7" outlineLevel="1" x14ac:dyDescent="0.25">
      <c r="A275" s="295" t="s">
        <v>1472</v>
      </c>
      <c r="B275" s="371"/>
      <c r="C275" s="370"/>
      <c r="E275" s="395"/>
      <c r="F275" s="395"/>
    </row>
    <row r="276" spans="1:7" ht="15" customHeight="1" x14ac:dyDescent="0.25">
      <c r="A276" s="366"/>
      <c r="B276" s="367" t="s">
        <v>1473</v>
      </c>
      <c r="C276" s="366" t="s">
        <v>1157</v>
      </c>
      <c r="D276" s="366"/>
      <c r="E276" s="374"/>
      <c r="F276" s="366"/>
      <c r="G276" s="333"/>
    </row>
    <row r="277" spans="1:7" x14ac:dyDescent="0.25">
      <c r="A277" s="295" t="s">
        <v>1474</v>
      </c>
      <c r="B277" s="295" t="s">
        <v>1475</v>
      </c>
      <c r="C277" s="370">
        <v>0.99199999999999999</v>
      </c>
      <c r="E277" s="350"/>
      <c r="F277" s="350"/>
    </row>
    <row r="278" spans="1:7" x14ac:dyDescent="0.25">
      <c r="A278" s="295" t="s">
        <v>1476</v>
      </c>
      <c r="B278" s="295" t="s">
        <v>1477</v>
      </c>
      <c r="C278" s="370">
        <v>0</v>
      </c>
      <c r="E278" s="350"/>
      <c r="F278" s="350"/>
    </row>
    <row r="279" spans="1:7" x14ac:dyDescent="0.25">
      <c r="A279" s="295" t="s">
        <v>1478</v>
      </c>
      <c r="B279" s="295" t="s">
        <v>9</v>
      </c>
      <c r="C279" s="370">
        <v>8.0000000000000002E-3</v>
      </c>
      <c r="E279" s="350"/>
      <c r="F279" s="350"/>
    </row>
    <row r="280" spans="1:7" outlineLevel="1" x14ac:dyDescent="0.25">
      <c r="A280" s="295" t="s">
        <v>1479</v>
      </c>
      <c r="C280" s="370"/>
      <c r="E280" s="350"/>
      <c r="F280" s="350"/>
    </row>
    <row r="281" spans="1:7" outlineLevel="1" x14ac:dyDescent="0.25">
      <c r="A281" s="295" t="s">
        <v>1480</v>
      </c>
      <c r="C281" s="370"/>
      <c r="E281" s="350"/>
      <c r="F281" s="350"/>
    </row>
    <row r="282" spans="1:7" outlineLevel="1" x14ac:dyDescent="0.25">
      <c r="A282" s="295" t="s">
        <v>1481</v>
      </c>
      <c r="C282" s="370"/>
      <c r="E282" s="350"/>
      <c r="F282" s="350"/>
    </row>
    <row r="283" spans="1:7" outlineLevel="1" x14ac:dyDescent="0.25">
      <c r="A283" s="295" t="s">
        <v>1482</v>
      </c>
      <c r="C283" s="370"/>
      <c r="E283" s="350"/>
      <c r="F283" s="350"/>
    </row>
    <row r="284" spans="1:7" outlineLevel="1" x14ac:dyDescent="0.25">
      <c r="A284" s="295" t="s">
        <v>1483</v>
      </c>
      <c r="C284" s="370"/>
      <c r="E284" s="350"/>
      <c r="F284" s="350"/>
    </row>
    <row r="285" spans="1:7" outlineLevel="1" x14ac:dyDescent="0.25">
      <c r="A285" s="295" t="s">
        <v>1484</v>
      </c>
      <c r="C285" s="370"/>
      <c r="E285" s="350"/>
      <c r="F285" s="350"/>
    </row>
    <row r="286" spans="1:7" ht="18.75" x14ac:dyDescent="0.25">
      <c r="A286" s="387"/>
      <c r="B286" s="388" t="s">
        <v>1485</v>
      </c>
      <c r="C286" s="387"/>
      <c r="D286" s="387"/>
      <c r="E286" s="387"/>
      <c r="F286" s="389"/>
      <c r="G286" s="389"/>
    </row>
    <row r="287" spans="1:7" ht="15" customHeight="1" x14ac:dyDescent="0.25">
      <c r="A287" s="366"/>
      <c r="B287" s="367" t="s">
        <v>1486</v>
      </c>
      <c r="C287" s="366" t="s">
        <v>1360</v>
      </c>
      <c r="D287" s="366" t="s">
        <v>1361</v>
      </c>
      <c r="E287" s="366"/>
      <c r="F287" s="366" t="s">
        <v>1158</v>
      </c>
      <c r="G287" s="366" t="s">
        <v>1362</v>
      </c>
    </row>
    <row r="288" spans="1:7" x14ac:dyDescent="0.25">
      <c r="A288" s="295" t="s">
        <v>1487</v>
      </c>
      <c r="B288" s="295" t="s">
        <v>1364</v>
      </c>
      <c r="C288" s="368">
        <v>2.72</v>
      </c>
      <c r="D288" s="390"/>
      <c r="E288" s="390"/>
      <c r="F288" s="391"/>
      <c r="G288" s="391"/>
    </row>
    <row r="289" spans="1:7" x14ac:dyDescent="0.25">
      <c r="A289" s="390"/>
      <c r="D289" s="390"/>
      <c r="E289" s="390"/>
      <c r="F289" s="391"/>
      <c r="G289" s="391"/>
    </row>
    <row r="290" spans="1:7" x14ac:dyDescent="0.25">
      <c r="B290" s="295" t="s">
        <v>1365</v>
      </c>
      <c r="D290" s="390"/>
      <c r="E290" s="390"/>
      <c r="F290" s="391"/>
      <c r="G290" s="391"/>
    </row>
    <row r="291" spans="1:7" x14ac:dyDescent="0.25">
      <c r="A291" s="295" t="s">
        <v>1488</v>
      </c>
      <c r="B291" s="393" t="s">
        <v>11</v>
      </c>
      <c r="C291" s="368">
        <v>25407.78</v>
      </c>
      <c r="D291" s="394">
        <v>25202</v>
      </c>
      <c r="E291" s="390"/>
      <c r="F291" s="316">
        <f t="shared" ref="F291:F314" si="9">IF($C$315=0,"",IF(C291="[for completion]","",C291/$C$315))</f>
        <v>0.21488860760821191</v>
      </c>
      <c r="G291" s="316">
        <f t="shared" ref="G291:G314" si="10">IF($D$315=0,"",IF(D291="[for completion]","",D291/$D$315))</f>
        <v>0.58069124423963137</v>
      </c>
    </row>
    <row r="292" spans="1:7" x14ac:dyDescent="0.25">
      <c r="A292" s="295" t="s">
        <v>1489</v>
      </c>
      <c r="B292" s="393" t="s">
        <v>12</v>
      </c>
      <c r="C292" s="368">
        <v>38444.400000000001</v>
      </c>
      <c r="D292" s="394">
        <v>12264</v>
      </c>
      <c r="E292" s="390"/>
      <c r="F292" s="316">
        <f t="shared" si="9"/>
        <v>0.32514700561533288</v>
      </c>
      <c r="G292" s="316">
        <f t="shared" si="10"/>
        <v>0.28258064516129033</v>
      </c>
    </row>
    <row r="293" spans="1:7" x14ac:dyDescent="0.25">
      <c r="A293" s="295" t="s">
        <v>1490</v>
      </c>
      <c r="B293" s="393" t="s">
        <v>13</v>
      </c>
      <c r="C293" s="368">
        <v>47090.63</v>
      </c>
      <c r="D293" s="394">
        <v>5705</v>
      </c>
      <c r="E293" s="390"/>
      <c r="F293" s="316">
        <f t="shared" si="9"/>
        <v>0.39827328133719248</v>
      </c>
      <c r="G293" s="316">
        <f t="shared" si="10"/>
        <v>0.1314516129032258</v>
      </c>
    </row>
    <row r="294" spans="1:7" x14ac:dyDescent="0.25">
      <c r="A294" s="295" t="s">
        <v>1491</v>
      </c>
      <c r="B294" s="393" t="s">
        <v>14</v>
      </c>
      <c r="C294" s="368">
        <v>5716.29</v>
      </c>
      <c r="D294" s="394">
        <v>208</v>
      </c>
      <c r="E294" s="390"/>
      <c r="F294" s="316">
        <f t="shared" si="9"/>
        <v>4.8346041991261954E-2</v>
      </c>
      <c r="G294" s="316">
        <f t="shared" si="10"/>
        <v>4.7926267281105991E-3</v>
      </c>
    </row>
    <row r="295" spans="1:7" x14ac:dyDescent="0.25">
      <c r="A295" s="295" t="s">
        <v>1492</v>
      </c>
      <c r="B295" s="393" t="s">
        <v>14</v>
      </c>
      <c r="C295" s="368">
        <v>1306.24</v>
      </c>
      <c r="D295" s="394">
        <v>19</v>
      </c>
      <c r="E295" s="390"/>
      <c r="F295" s="316">
        <f t="shared" si="9"/>
        <v>1.1047643469919479E-2</v>
      </c>
      <c r="G295" s="316">
        <f t="shared" si="10"/>
        <v>4.3778801843317972E-4</v>
      </c>
    </row>
    <row r="296" spans="1:7" x14ac:dyDescent="0.25">
      <c r="A296" s="295" t="s">
        <v>1493</v>
      </c>
      <c r="B296" s="393" t="s">
        <v>16</v>
      </c>
      <c r="C296" s="368">
        <v>271.64</v>
      </c>
      <c r="D296" s="394">
        <v>2</v>
      </c>
      <c r="E296" s="390"/>
      <c r="F296" s="316">
        <f t="shared" si="9"/>
        <v>2.2974199780813075E-3</v>
      </c>
      <c r="G296" s="316">
        <f t="shared" si="10"/>
        <v>4.608294930875576E-5</v>
      </c>
    </row>
    <row r="297" spans="1:7" x14ac:dyDescent="0.25">
      <c r="A297" s="295" t="s">
        <v>1494</v>
      </c>
      <c r="B297" s="379"/>
      <c r="C297" s="368"/>
      <c r="D297" s="394"/>
      <c r="E297" s="390"/>
      <c r="F297" s="316">
        <f t="shared" si="9"/>
        <v>0</v>
      </c>
      <c r="G297" s="316">
        <f t="shared" si="10"/>
        <v>0</v>
      </c>
    </row>
    <row r="298" spans="1:7" x14ac:dyDescent="0.25">
      <c r="A298" s="295" t="s">
        <v>1495</v>
      </c>
      <c r="B298" s="379"/>
      <c r="C298" s="368"/>
      <c r="D298" s="394"/>
      <c r="E298" s="390"/>
      <c r="F298" s="316">
        <f t="shared" si="9"/>
        <v>0</v>
      </c>
      <c r="G298" s="316">
        <f t="shared" si="10"/>
        <v>0</v>
      </c>
    </row>
    <row r="299" spans="1:7" x14ac:dyDescent="0.25">
      <c r="A299" s="295" t="s">
        <v>1496</v>
      </c>
      <c r="B299" s="379"/>
      <c r="C299" s="368"/>
      <c r="D299" s="394"/>
      <c r="E299" s="390"/>
      <c r="F299" s="316">
        <f t="shared" si="9"/>
        <v>0</v>
      </c>
      <c r="G299" s="316">
        <f t="shared" si="10"/>
        <v>0</v>
      </c>
    </row>
    <row r="300" spans="1:7" x14ac:dyDescent="0.25">
      <c r="A300" s="295" t="s">
        <v>1497</v>
      </c>
      <c r="B300" s="379"/>
      <c r="C300" s="368"/>
      <c r="D300" s="394"/>
      <c r="E300" s="379"/>
      <c r="F300" s="316">
        <f t="shared" si="9"/>
        <v>0</v>
      </c>
      <c r="G300" s="316">
        <f t="shared" si="10"/>
        <v>0</v>
      </c>
    </row>
    <row r="301" spans="1:7" x14ac:dyDescent="0.25">
      <c r="A301" s="295" t="s">
        <v>1498</v>
      </c>
      <c r="B301" s="379"/>
      <c r="C301" s="368"/>
      <c r="D301" s="394"/>
      <c r="E301" s="379"/>
      <c r="F301" s="316">
        <f t="shared" si="9"/>
        <v>0</v>
      </c>
      <c r="G301" s="316">
        <f t="shared" si="10"/>
        <v>0</v>
      </c>
    </row>
    <row r="302" spans="1:7" x14ac:dyDescent="0.25">
      <c r="A302" s="295" t="s">
        <v>1499</v>
      </c>
      <c r="B302" s="379"/>
      <c r="C302" s="368"/>
      <c r="D302" s="394"/>
      <c r="E302" s="379"/>
      <c r="F302" s="316">
        <f t="shared" si="9"/>
        <v>0</v>
      </c>
      <c r="G302" s="316">
        <f t="shared" si="10"/>
        <v>0</v>
      </c>
    </row>
    <row r="303" spans="1:7" x14ac:dyDescent="0.25">
      <c r="A303" s="295" t="s">
        <v>1500</v>
      </c>
      <c r="B303" s="379"/>
      <c r="C303" s="368"/>
      <c r="D303" s="394"/>
      <c r="E303" s="379"/>
      <c r="F303" s="316">
        <f t="shared" si="9"/>
        <v>0</v>
      </c>
      <c r="G303" s="316">
        <f t="shared" si="10"/>
        <v>0</v>
      </c>
    </row>
    <row r="304" spans="1:7" x14ac:dyDescent="0.25">
      <c r="A304" s="295" t="s">
        <v>1501</v>
      </c>
      <c r="B304" s="379"/>
      <c r="C304" s="368"/>
      <c r="D304" s="394"/>
      <c r="E304" s="379"/>
      <c r="F304" s="316">
        <f t="shared" si="9"/>
        <v>0</v>
      </c>
      <c r="G304" s="316">
        <f t="shared" si="10"/>
        <v>0</v>
      </c>
    </row>
    <row r="305" spans="1:7" x14ac:dyDescent="0.25">
      <c r="A305" s="295" t="s">
        <v>1502</v>
      </c>
      <c r="B305" s="379"/>
      <c r="C305" s="368"/>
      <c r="D305" s="394"/>
      <c r="E305" s="379"/>
      <c r="F305" s="316">
        <f t="shared" si="9"/>
        <v>0</v>
      </c>
      <c r="G305" s="316">
        <f t="shared" si="10"/>
        <v>0</v>
      </c>
    </row>
    <row r="306" spans="1:7" x14ac:dyDescent="0.25">
      <c r="A306" s="295" t="s">
        <v>1503</v>
      </c>
      <c r="B306" s="379"/>
      <c r="C306" s="368"/>
      <c r="D306" s="394"/>
      <c r="F306" s="316">
        <f t="shared" si="9"/>
        <v>0</v>
      </c>
      <c r="G306" s="316">
        <f t="shared" si="10"/>
        <v>0</v>
      </c>
    </row>
    <row r="307" spans="1:7" x14ac:dyDescent="0.25">
      <c r="A307" s="295" t="s">
        <v>1504</v>
      </c>
      <c r="B307" s="379"/>
      <c r="C307" s="368"/>
      <c r="D307" s="394"/>
      <c r="E307" s="395"/>
      <c r="F307" s="316">
        <f t="shared" si="9"/>
        <v>0</v>
      </c>
      <c r="G307" s="316">
        <f t="shared" si="10"/>
        <v>0</v>
      </c>
    </row>
    <row r="308" spans="1:7" x14ac:dyDescent="0.25">
      <c r="A308" s="295" t="s">
        <v>1505</v>
      </c>
      <c r="B308" s="379"/>
      <c r="C308" s="368"/>
      <c r="D308" s="394"/>
      <c r="E308" s="395"/>
      <c r="F308" s="316">
        <f t="shared" si="9"/>
        <v>0</v>
      </c>
      <c r="G308" s="316">
        <f t="shared" si="10"/>
        <v>0</v>
      </c>
    </row>
    <row r="309" spans="1:7" x14ac:dyDescent="0.25">
      <c r="A309" s="295" t="s">
        <v>1506</v>
      </c>
      <c r="B309" s="379"/>
      <c r="C309" s="368"/>
      <c r="D309" s="394"/>
      <c r="E309" s="395"/>
      <c r="F309" s="316">
        <f t="shared" si="9"/>
        <v>0</v>
      </c>
      <c r="G309" s="316">
        <f t="shared" si="10"/>
        <v>0</v>
      </c>
    </row>
    <row r="310" spans="1:7" x14ac:dyDescent="0.25">
      <c r="A310" s="295" t="s">
        <v>1507</v>
      </c>
      <c r="B310" s="379"/>
      <c r="C310" s="368"/>
      <c r="D310" s="394"/>
      <c r="E310" s="395"/>
      <c r="F310" s="316">
        <f t="shared" si="9"/>
        <v>0</v>
      </c>
      <c r="G310" s="316">
        <f t="shared" si="10"/>
        <v>0</v>
      </c>
    </row>
    <row r="311" spans="1:7" x14ac:dyDescent="0.25">
      <c r="A311" s="295" t="s">
        <v>1508</v>
      </c>
      <c r="B311" s="379"/>
      <c r="C311" s="368"/>
      <c r="D311" s="394"/>
      <c r="E311" s="395"/>
      <c r="F311" s="316">
        <f t="shared" si="9"/>
        <v>0</v>
      </c>
      <c r="G311" s="316">
        <f t="shared" si="10"/>
        <v>0</v>
      </c>
    </row>
    <row r="312" spans="1:7" x14ac:dyDescent="0.25">
      <c r="A312" s="295" t="s">
        <v>1509</v>
      </c>
      <c r="B312" s="379"/>
      <c r="C312" s="368"/>
      <c r="D312" s="394"/>
      <c r="E312" s="395"/>
      <c r="F312" s="316">
        <f t="shared" si="9"/>
        <v>0</v>
      </c>
      <c r="G312" s="316">
        <f t="shared" si="10"/>
        <v>0</v>
      </c>
    </row>
    <row r="313" spans="1:7" x14ac:dyDescent="0.25">
      <c r="A313" s="295" t="s">
        <v>1510</v>
      </c>
      <c r="B313" s="379"/>
      <c r="C313" s="368"/>
      <c r="D313" s="394"/>
      <c r="E313" s="395"/>
      <c r="F313" s="316">
        <f t="shared" si="9"/>
        <v>0</v>
      </c>
      <c r="G313" s="316">
        <f t="shared" si="10"/>
        <v>0</v>
      </c>
    </row>
    <row r="314" spans="1:7" x14ac:dyDescent="0.25">
      <c r="A314" s="295" t="s">
        <v>1511</v>
      </c>
      <c r="B314" s="379"/>
      <c r="C314" s="368"/>
      <c r="D314" s="394"/>
      <c r="E314" s="395"/>
      <c r="F314" s="316">
        <f t="shared" si="9"/>
        <v>0</v>
      </c>
      <c r="G314" s="316">
        <f t="shared" si="10"/>
        <v>0</v>
      </c>
    </row>
    <row r="315" spans="1:7" x14ac:dyDescent="0.25">
      <c r="A315" s="295" t="s">
        <v>1512</v>
      </c>
      <c r="B315" s="396" t="s">
        <v>10</v>
      </c>
      <c r="C315" s="397">
        <f>SUM(C291:C314)</f>
        <v>118236.98</v>
      </c>
      <c r="D315" s="398">
        <f>SUM(D291:D314)</f>
        <v>43400</v>
      </c>
      <c r="E315" s="395"/>
      <c r="F315" s="399">
        <f>SUM(F291:F314)</f>
        <v>0.99999999999999989</v>
      </c>
      <c r="G315" s="399">
        <f>SUM(G291:G314)</f>
        <v>1.0000000000000002</v>
      </c>
    </row>
    <row r="316" spans="1:7" ht="15" customHeight="1" x14ac:dyDescent="0.25">
      <c r="A316" s="366"/>
      <c r="B316" s="367" t="s">
        <v>1513</v>
      </c>
      <c r="C316" s="366" t="s">
        <v>1360</v>
      </c>
      <c r="D316" s="366" t="s">
        <v>1361</v>
      </c>
      <c r="E316" s="366"/>
      <c r="F316" s="366" t="s">
        <v>1158</v>
      </c>
      <c r="G316" s="366" t="s">
        <v>1362</v>
      </c>
    </row>
    <row r="317" spans="1:7" x14ac:dyDescent="0.25">
      <c r="A317" s="295" t="s">
        <v>1514</v>
      </c>
      <c r="B317" s="295" t="s">
        <v>1393</v>
      </c>
      <c r="C317" s="370" t="s">
        <v>667</v>
      </c>
      <c r="G317" s="295"/>
    </row>
    <row r="318" spans="1:7" x14ac:dyDescent="0.25">
      <c r="G318" s="295"/>
    </row>
    <row r="319" spans="1:7" x14ac:dyDescent="0.25">
      <c r="B319" s="379" t="s">
        <v>1394</v>
      </c>
      <c r="G319" s="295"/>
    </row>
    <row r="320" spans="1:7" x14ac:dyDescent="0.25">
      <c r="A320" s="295" t="s">
        <v>1515</v>
      </c>
      <c r="B320" s="295" t="s">
        <v>1396</v>
      </c>
      <c r="C320" s="370" t="s">
        <v>667</v>
      </c>
      <c r="D320" s="370" t="s">
        <v>667</v>
      </c>
      <c r="F320" s="316" t="str">
        <f>IF($C$328=0,"",IF(C320="[for completion]","",C320/$C$328))</f>
        <v/>
      </c>
      <c r="G320" s="316" t="str">
        <f>IF($D$328=0,"",IF(D320="[for completion]","",D320/$D$328))</f>
        <v/>
      </c>
    </row>
    <row r="321" spans="1:7" x14ac:dyDescent="0.25">
      <c r="A321" s="295" t="s">
        <v>1516</v>
      </c>
      <c r="B321" s="295" t="s">
        <v>1398</v>
      </c>
      <c r="C321" s="370" t="s">
        <v>667</v>
      </c>
      <c r="D321" s="370" t="s">
        <v>667</v>
      </c>
      <c r="F321" s="316" t="str">
        <f t="shared" ref="F321:F334" si="11">IF($C$328=0,"",IF(C321="[for completion]","",C321/$C$328))</f>
        <v/>
      </c>
      <c r="G321" s="316" t="str">
        <f t="shared" ref="G321:G334" si="12">IF($D$328=0,"",IF(D321="[for completion]","",D321/$D$328))</f>
        <v/>
      </c>
    </row>
    <row r="322" spans="1:7" x14ac:dyDescent="0.25">
      <c r="A322" s="295" t="s">
        <v>1517</v>
      </c>
      <c r="B322" s="295" t="s">
        <v>1400</v>
      </c>
      <c r="C322" s="370" t="s">
        <v>667</v>
      </c>
      <c r="D322" s="370" t="s">
        <v>667</v>
      </c>
      <c r="F322" s="316" t="str">
        <f t="shared" si="11"/>
        <v/>
      </c>
      <c r="G322" s="316" t="str">
        <f t="shared" si="12"/>
        <v/>
      </c>
    </row>
    <row r="323" spans="1:7" x14ac:dyDescent="0.25">
      <c r="A323" s="295" t="s">
        <v>1518</v>
      </c>
      <c r="B323" s="295" t="s">
        <v>1402</v>
      </c>
      <c r="C323" s="370" t="s">
        <v>667</v>
      </c>
      <c r="D323" s="370" t="s">
        <v>667</v>
      </c>
      <c r="F323" s="316" t="str">
        <f t="shared" si="11"/>
        <v/>
      </c>
      <c r="G323" s="316" t="str">
        <f t="shared" si="12"/>
        <v/>
      </c>
    </row>
    <row r="324" spans="1:7" x14ac:dyDescent="0.25">
      <c r="A324" s="295" t="s">
        <v>1519</v>
      </c>
      <c r="B324" s="295" t="s">
        <v>1404</v>
      </c>
      <c r="C324" s="370" t="s">
        <v>667</v>
      </c>
      <c r="D324" s="370" t="s">
        <v>667</v>
      </c>
      <c r="F324" s="316" t="str">
        <f t="shared" si="11"/>
        <v/>
      </c>
      <c r="G324" s="316" t="str">
        <f t="shared" si="12"/>
        <v/>
      </c>
    </row>
    <row r="325" spans="1:7" x14ac:dyDescent="0.25">
      <c r="A325" s="295" t="s">
        <v>1520</v>
      </c>
      <c r="B325" s="295" t="s">
        <v>1406</v>
      </c>
      <c r="C325" s="370" t="s">
        <v>667</v>
      </c>
      <c r="D325" s="370" t="s">
        <v>667</v>
      </c>
      <c r="F325" s="316" t="str">
        <f t="shared" si="11"/>
        <v/>
      </c>
      <c r="G325" s="316" t="str">
        <f t="shared" si="12"/>
        <v/>
      </c>
    </row>
    <row r="326" spans="1:7" x14ac:dyDescent="0.25">
      <c r="A326" s="295" t="s">
        <v>1521</v>
      </c>
      <c r="B326" s="295" t="s">
        <v>1408</v>
      </c>
      <c r="C326" s="370" t="s">
        <v>667</v>
      </c>
      <c r="D326" s="370" t="s">
        <v>667</v>
      </c>
      <c r="F326" s="316" t="str">
        <f t="shared" si="11"/>
        <v/>
      </c>
      <c r="G326" s="316" t="str">
        <f t="shared" si="12"/>
        <v/>
      </c>
    </row>
    <row r="327" spans="1:7" x14ac:dyDescent="0.25">
      <c r="A327" s="295" t="s">
        <v>1522</v>
      </c>
      <c r="B327" s="295" t="s">
        <v>1410</v>
      </c>
      <c r="C327" s="370" t="s">
        <v>667</v>
      </c>
      <c r="D327" s="370" t="s">
        <v>667</v>
      </c>
      <c r="F327" s="316" t="str">
        <f t="shared" si="11"/>
        <v/>
      </c>
      <c r="G327" s="316" t="str">
        <f t="shared" si="12"/>
        <v/>
      </c>
    </row>
    <row r="328" spans="1:7" x14ac:dyDescent="0.25">
      <c r="A328" s="295" t="s">
        <v>1523</v>
      </c>
      <c r="B328" s="396" t="s">
        <v>10</v>
      </c>
      <c r="C328" s="368">
        <f>SUM(C320:C327)</f>
        <v>0</v>
      </c>
      <c r="D328" s="394">
        <f>SUM(D320:D327)</f>
        <v>0</v>
      </c>
      <c r="F328" s="370">
        <f>SUM(F320:F327)</f>
        <v>0</v>
      </c>
      <c r="G328" s="370">
        <f>SUM(G320:G327)</f>
        <v>0</v>
      </c>
    </row>
    <row r="329" spans="1:7" outlineLevel="1" x14ac:dyDescent="0.25">
      <c r="A329" s="295" t="s">
        <v>1524</v>
      </c>
      <c r="B329" s="371" t="s">
        <v>1413</v>
      </c>
      <c r="C329" s="368"/>
      <c r="D329" s="394"/>
      <c r="F329" s="316" t="str">
        <f t="shared" si="11"/>
        <v/>
      </c>
      <c r="G329" s="316" t="str">
        <f t="shared" si="12"/>
        <v/>
      </c>
    </row>
    <row r="330" spans="1:7" outlineLevel="1" x14ac:dyDescent="0.25">
      <c r="A330" s="295" t="s">
        <v>1525</v>
      </c>
      <c r="B330" s="371" t="s">
        <v>1415</v>
      </c>
      <c r="C330" s="368"/>
      <c r="D330" s="394"/>
      <c r="F330" s="316" t="str">
        <f t="shared" si="11"/>
        <v/>
      </c>
      <c r="G330" s="316" t="str">
        <f t="shared" si="12"/>
        <v/>
      </c>
    </row>
    <row r="331" spans="1:7" outlineLevel="1" x14ac:dyDescent="0.25">
      <c r="A331" s="295" t="s">
        <v>1526</v>
      </c>
      <c r="B331" s="371" t="s">
        <v>1417</v>
      </c>
      <c r="C331" s="368"/>
      <c r="D331" s="394"/>
      <c r="F331" s="316" t="str">
        <f t="shared" si="11"/>
        <v/>
      </c>
      <c r="G331" s="316" t="str">
        <f t="shared" si="12"/>
        <v/>
      </c>
    </row>
    <row r="332" spans="1:7" outlineLevel="1" x14ac:dyDescent="0.25">
      <c r="A332" s="295" t="s">
        <v>1527</v>
      </c>
      <c r="B332" s="371" t="s">
        <v>1419</v>
      </c>
      <c r="C332" s="368"/>
      <c r="D332" s="394"/>
      <c r="F332" s="316" t="str">
        <f t="shared" si="11"/>
        <v/>
      </c>
      <c r="G332" s="316" t="str">
        <f t="shared" si="12"/>
        <v/>
      </c>
    </row>
    <row r="333" spans="1:7" outlineLevel="1" x14ac:dyDescent="0.25">
      <c r="A333" s="295" t="s">
        <v>1528</v>
      </c>
      <c r="B333" s="371" t="s">
        <v>1421</v>
      </c>
      <c r="C333" s="368"/>
      <c r="D333" s="394"/>
      <c r="F333" s="316" t="str">
        <f t="shared" si="11"/>
        <v/>
      </c>
      <c r="G333" s="316" t="str">
        <f t="shared" si="12"/>
        <v/>
      </c>
    </row>
    <row r="334" spans="1:7" outlineLevel="1" x14ac:dyDescent="0.25">
      <c r="A334" s="295" t="s">
        <v>1529</v>
      </c>
      <c r="B334" s="371" t="s">
        <v>1423</v>
      </c>
      <c r="C334" s="368"/>
      <c r="D334" s="394"/>
      <c r="F334" s="316" t="str">
        <f t="shared" si="11"/>
        <v/>
      </c>
      <c r="G334" s="316" t="str">
        <f t="shared" si="12"/>
        <v/>
      </c>
    </row>
    <row r="335" spans="1:7" outlineLevel="1" x14ac:dyDescent="0.25">
      <c r="A335" s="295" t="s">
        <v>1530</v>
      </c>
      <c r="B335" s="371"/>
      <c r="F335" s="400"/>
      <c r="G335" s="400"/>
    </row>
    <row r="336" spans="1:7" outlineLevel="1" x14ac:dyDescent="0.25">
      <c r="A336" s="295" t="s">
        <v>1531</v>
      </c>
      <c r="B336" s="371"/>
      <c r="F336" s="400"/>
      <c r="G336" s="400"/>
    </row>
    <row r="337" spans="1:7" outlineLevel="1" x14ac:dyDescent="0.25">
      <c r="A337" s="295" t="s">
        <v>1532</v>
      </c>
      <c r="B337" s="371"/>
      <c r="F337" s="395"/>
      <c r="G337" s="395"/>
    </row>
    <row r="338" spans="1:7" ht="15" customHeight="1" x14ac:dyDescent="0.25">
      <c r="A338" s="366"/>
      <c r="B338" s="367" t="s">
        <v>1533</v>
      </c>
      <c r="C338" s="366" t="s">
        <v>1360</v>
      </c>
      <c r="D338" s="366" t="s">
        <v>1361</v>
      </c>
      <c r="E338" s="366"/>
      <c r="F338" s="366" t="s">
        <v>1158</v>
      </c>
      <c r="G338" s="366" t="s">
        <v>1362</v>
      </c>
    </row>
    <row r="339" spans="1:7" x14ac:dyDescent="0.25">
      <c r="A339" s="295" t="s">
        <v>1534</v>
      </c>
      <c r="B339" s="295" t="s">
        <v>1393</v>
      </c>
      <c r="C339" s="370">
        <v>0.50700000000000001</v>
      </c>
      <c r="G339" s="295"/>
    </row>
    <row r="340" spans="1:7" x14ac:dyDescent="0.25">
      <c r="G340" s="295"/>
    </row>
    <row r="341" spans="1:7" x14ac:dyDescent="0.25">
      <c r="B341" s="379" t="s">
        <v>1394</v>
      </c>
      <c r="G341" s="295"/>
    </row>
    <row r="342" spans="1:7" x14ac:dyDescent="0.25">
      <c r="A342" s="295" t="s">
        <v>1535</v>
      </c>
      <c r="B342" s="295" t="s">
        <v>1396</v>
      </c>
      <c r="C342" s="368">
        <v>92519.99</v>
      </c>
      <c r="D342" s="394" t="s">
        <v>667</v>
      </c>
      <c r="F342" s="316">
        <f>IF($C$350=0,"",IF(C342="[Mark as ND1 if not relevant]","",C342/$C$350))</f>
        <v>0.78249622072552938</v>
      </c>
      <c r="G342" s="316" t="str">
        <f>IF($D$350=0,"",IF(D342="[Mark as ND1 if not relevant]","",D342/$D$350))</f>
        <v/>
      </c>
    </row>
    <row r="343" spans="1:7" x14ac:dyDescent="0.25">
      <c r="A343" s="295" t="s">
        <v>1536</v>
      </c>
      <c r="B343" s="295" t="s">
        <v>1398</v>
      </c>
      <c r="C343" s="368">
        <v>12385.52</v>
      </c>
      <c r="D343" s="394" t="s">
        <v>667</v>
      </c>
      <c r="F343" s="316">
        <f t="shared" ref="F343:F349" si="13">IF($C$350=0,"",IF(C343="[Mark as ND1 if not relevant]","",C343/$C$350))</f>
        <v>0.10475166060567515</v>
      </c>
      <c r="G343" s="316" t="str">
        <f t="shared" ref="G343:G349" si="14">IF($D$350=0,"",IF(D343="[Mark as ND1 if not relevant]","",D343/$D$350))</f>
        <v/>
      </c>
    </row>
    <row r="344" spans="1:7" x14ac:dyDescent="0.25">
      <c r="A344" s="295" t="s">
        <v>1537</v>
      </c>
      <c r="B344" s="295" t="s">
        <v>1400</v>
      </c>
      <c r="C344" s="368">
        <v>8040.93</v>
      </c>
      <c r="D344" s="394" t="s">
        <v>667</v>
      </c>
      <c r="F344" s="316">
        <f t="shared" si="13"/>
        <v>6.8006895981274226E-2</v>
      </c>
      <c r="G344" s="316" t="str">
        <f t="shared" si="14"/>
        <v/>
      </c>
    </row>
    <row r="345" spans="1:7" x14ac:dyDescent="0.25">
      <c r="A345" s="295" t="s">
        <v>1538</v>
      </c>
      <c r="B345" s="295" t="s">
        <v>1402</v>
      </c>
      <c r="C345" s="368">
        <v>3604.89</v>
      </c>
      <c r="D345" s="394" t="s">
        <v>667</v>
      </c>
      <c r="F345" s="316">
        <f t="shared" si="13"/>
        <v>3.0488684673779725E-2</v>
      </c>
      <c r="G345" s="316" t="str">
        <f t="shared" si="14"/>
        <v/>
      </c>
    </row>
    <row r="346" spans="1:7" x14ac:dyDescent="0.25">
      <c r="A346" s="295" t="s">
        <v>1539</v>
      </c>
      <c r="B346" s="295" t="s">
        <v>1404</v>
      </c>
      <c r="C346" s="368">
        <v>920.33</v>
      </c>
      <c r="D346" s="394" t="s">
        <v>667</v>
      </c>
      <c r="F346" s="316">
        <f t="shared" si="13"/>
        <v>7.7837745855822782E-3</v>
      </c>
      <c r="G346" s="316" t="str">
        <f t="shared" si="14"/>
        <v/>
      </c>
    </row>
    <row r="347" spans="1:7" x14ac:dyDescent="0.25">
      <c r="A347" s="295" t="s">
        <v>1540</v>
      </c>
      <c r="B347" s="295" t="s">
        <v>1406</v>
      </c>
      <c r="C347" s="368">
        <v>347.67</v>
      </c>
      <c r="D347" s="394" t="s">
        <v>667</v>
      </c>
      <c r="F347" s="316">
        <f t="shared" si="13"/>
        <v>2.9404506102912982E-3</v>
      </c>
      <c r="G347" s="316" t="str">
        <f t="shared" si="14"/>
        <v/>
      </c>
    </row>
    <row r="348" spans="1:7" x14ac:dyDescent="0.25">
      <c r="A348" s="295" t="s">
        <v>1541</v>
      </c>
      <c r="B348" s="295" t="s">
        <v>1408</v>
      </c>
      <c r="C348" s="368">
        <v>158.53</v>
      </c>
      <c r="D348" s="394" t="s">
        <v>667</v>
      </c>
      <c r="F348" s="316">
        <f t="shared" si="13"/>
        <v>1.3407818772096514E-3</v>
      </c>
      <c r="G348" s="316" t="str">
        <f t="shared" si="14"/>
        <v/>
      </c>
    </row>
    <row r="349" spans="1:7" x14ac:dyDescent="0.25">
      <c r="A349" s="295" t="s">
        <v>1542</v>
      </c>
      <c r="B349" s="295" t="s">
        <v>1410</v>
      </c>
      <c r="C349" s="368">
        <v>259.12</v>
      </c>
      <c r="D349" s="394" t="s">
        <v>667</v>
      </c>
      <c r="F349" s="316">
        <f t="shared" si="13"/>
        <v>2.1915309406583287E-3</v>
      </c>
      <c r="G349" s="316" t="str">
        <f t="shared" si="14"/>
        <v/>
      </c>
    </row>
    <row r="350" spans="1:7" x14ac:dyDescent="0.25">
      <c r="A350" s="295" t="s">
        <v>1543</v>
      </c>
      <c r="B350" s="396" t="s">
        <v>10</v>
      </c>
      <c r="C350" s="368">
        <f>SUM(C342:C349)</f>
        <v>118236.98</v>
      </c>
      <c r="D350" s="394">
        <f>SUM(D342:D349)</f>
        <v>0</v>
      </c>
      <c r="F350" s="370">
        <f>SUM(F342:F349)</f>
        <v>1</v>
      </c>
      <c r="G350" s="370">
        <f>SUM(G342:G349)</f>
        <v>0</v>
      </c>
    </row>
    <row r="351" spans="1:7" outlineLevel="1" x14ac:dyDescent="0.25">
      <c r="A351" s="295" t="s">
        <v>1544</v>
      </c>
      <c r="B351" s="371" t="s">
        <v>1413</v>
      </c>
      <c r="C351" s="368">
        <v>91.47</v>
      </c>
      <c r="D351" s="394"/>
      <c r="F351" s="316">
        <f t="shared" ref="F351:F356" si="15">IF($C$350=0,"",IF(C351="[for completion]","",C351/$C$350))</f>
        <v>7.7361583491053314E-4</v>
      </c>
      <c r="G351" s="316" t="str">
        <f t="shared" ref="G351:G356" si="16">IF($D$350=0,"",IF(D351="[for completion]","",D351/$D$350))</f>
        <v/>
      </c>
    </row>
    <row r="352" spans="1:7" outlineLevel="1" x14ac:dyDescent="0.25">
      <c r="A352" s="295" t="s">
        <v>1545</v>
      </c>
      <c r="B352" s="371" t="s">
        <v>1415</v>
      </c>
      <c r="C352" s="368">
        <v>64.17</v>
      </c>
      <c r="D352" s="394"/>
      <c r="F352" s="316">
        <f t="shared" si="15"/>
        <v>5.4272360474700893E-4</v>
      </c>
      <c r="G352" s="316" t="str">
        <f t="shared" si="16"/>
        <v/>
      </c>
    </row>
    <row r="353" spans="1:7" outlineLevel="1" x14ac:dyDescent="0.25">
      <c r="A353" s="295" t="s">
        <v>1546</v>
      </c>
      <c r="B353" s="371" t="s">
        <v>1417</v>
      </c>
      <c r="C353" s="368">
        <v>46.87</v>
      </c>
      <c r="D353" s="394"/>
      <c r="F353" s="316">
        <f t="shared" si="15"/>
        <v>3.9640728306829216E-4</v>
      </c>
      <c r="G353" s="316" t="str">
        <f t="shared" si="16"/>
        <v/>
      </c>
    </row>
    <row r="354" spans="1:7" outlineLevel="1" x14ac:dyDescent="0.25">
      <c r="A354" s="295" t="s">
        <v>1547</v>
      </c>
      <c r="B354" s="371" t="s">
        <v>1419</v>
      </c>
      <c r="C354" s="368">
        <v>32.72</v>
      </c>
      <c r="D354" s="394"/>
      <c r="F354" s="316">
        <f t="shared" si="15"/>
        <v>2.7673237256228974E-4</v>
      </c>
      <c r="G354" s="316" t="str">
        <f t="shared" si="16"/>
        <v/>
      </c>
    </row>
    <row r="355" spans="1:7" outlineLevel="1" x14ac:dyDescent="0.25">
      <c r="A355" s="295" t="s">
        <v>1548</v>
      </c>
      <c r="B355" s="371" t="s">
        <v>1421</v>
      </c>
      <c r="C355" s="368">
        <v>23.89</v>
      </c>
      <c r="D355" s="394"/>
      <c r="F355" s="316">
        <f t="shared" si="15"/>
        <v>2.0205184537020482E-4</v>
      </c>
      <c r="G355" s="316" t="str">
        <f t="shared" si="16"/>
        <v/>
      </c>
    </row>
    <row r="356" spans="1:7" outlineLevel="1" x14ac:dyDescent="0.25">
      <c r="A356" s="295" t="s">
        <v>1549</v>
      </c>
      <c r="B356" s="371" t="s">
        <v>1423</v>
      </c>
      <c r="C356" s="368">
        <v>0</v>
      </c>
      <c r="D356" s="394"/>
      <c r="F356" s="316">
        <f t="shared" si="15"/>
        <v>0</v>
      </c>
      <c r="G356" s="316" t="str">
        <f t="shared" si="16"/>
        <v/>
      </c>
    </row>
    <row r="357" spans="1:7" outlineLevel="1" x14ac:dyDescent="0.25">
      <c r="A357" s="295" t="s">
        <v>1550</v>
      </c>
      <c r="B357" s="371"/>
      <c r="F357" s="316"/>
      <c r="G357" s="316"/>
    </row>
    <row r="358" spans="1:7" outlineLevel="1" x14ac:dyDescent="0.25">
      <c r="A358" s="295" t="s">
        <v>1551</v>
      </c>
      <c r="B358" s="371"/>
      <c r="F358" s="316"/>
      <c r="G358" s="316"/>
    </row>
    <row r="359" spans="1:7" outlineLevel="1" x14ac:dyDescent="0.25">
      <c r="A359" s="295" t="s">
        <v>1552</v>
      </c>
      <c r="B359" s="371"/>
      <c r="F359" s="316"/>
      <c r="G359" s="370"/>
    </row>
    <row r="360" spans="1:7" ht="15" customHeight="1" x14ac:dyDescent="0.25">
      <c r="A360" s="366"/>
      <c r="B360" s="367" t="s">
        <v>1553</v>
      </c>
      <c r="C360" s="366" t="s">
        <v>1554</v>
      </c>
      <c r="D360" s="366"/>
      <c r="E360" s="366"/>
      <c r="F360" s="366"/>
      <c r="G360" s="333"/>
    </row>
    <row r="361" spans="1:7" x14ac:dyDescent="0.25">
      <c r="A361" s="295" t="s">
        <v>1555</v>
      </c>
      <c r="B361" s="379" t="s">
        <v>1556</v>
      </c>
      <c r="C361" s="370">
        <v>0</v>
      </c>
      <c r="G361" s="295"/>
    </row>
    <row r="362" spans="1:7" x14ac:dyDescent="0.25">
      <c r="A362" s="295" t="s">
        <v>1557</v>
      </c>
      <c r="B362" s="379" t="s">
        <v>1558</v>
      </c>
      <c r="C362" s="370">
        <v>0</v>
      </c>
      <c r="G362" s="295"/>
    </row>
    <row r="363" spans="1:7" x14ac:dyDescent="0.25">
      <c r="A363" s="295" t="s">
        <v>1559</v>
      </c>
      <c r="B363" s="379" t="s">
        <v>1560</v>
      </c>
      <c r="C363" s="370">
        <v>0</v>
      </c>
      <c r="G363" s="295"/>
    </row>
    <row r="364" spans="1:7" x14ac:dyDescent="0.25">
      <c r="A364" s="295" t="s">
        <v>1561</v>
      </c>
      <c r="B364" s="379" t="s">
        <v>1562</v>
      </c>
      <c r="C364" s="370">
        <v>0</v>
      </c>
      <c r="G364" s="295"/>
    </row>
    <row r="365" spans="1:7" x14ac:dyDescent="0.25">
      <c r="A365" s="295" t="s">
        <v>1563</v>
      </c>
      <c r="B365" s="379" t="s">
        <v>1564</v>
      </c>
      <c r="C365" s="370">
        <v>0</v>
      </c>
      <c r="G365" s="295"/>
    </row>
    <row r="366" spans="1:7" x14ac:dyDescent="0.25">
      <c r="A366" s="295" t="s">
        <v>1565</v>
      </c>
      <c r="B366" s="379" t="s">
        <v>52</v>
      </c>
      <c r="C366" s="370">
        <v>0.751</v>
      </c>
      <c r="G366" s="295"/>
    </row>
    <row r="367" spans="1:7" x14ac:dyDescent="0.25">
      <c r="A367" s="295" t="s">
        <v>1566</v>
      </c>
      <c r="B367" s="379" t="s">
        <v>1567</v>
      </c>
      <c r="C367" s="370">
        <v>0</v>
      </c>
      <c r="G367" s="295"/>
    </row>
    <row r="368" spans="1:7" x14ac:dyDescent="0.25">
      <c r="A368" s="295" t="s">
        <v>1568</v>
      </c>
      <c r="B368" s="379" t="s">
        <v>1569</v>
      </c>
      <c r="C368" s="370">
        <v>0</v>
      </c>
      <c r="G368" s="295"/>
    </row>
    <row r="369" spans="1:7" x14ac:dyDescent="0.25">
      <c r="A369" s="295" t="s">
        <v>1570</v>
      </c>
      <c r="B369" s="379" t="s">
        <v>1571</v>
      </c>
      <c r="C369" s="370">
        <v>0</v>
      </c>
      <c r="G369" s="295"/>
    </row>
    <row r="370" spans="1:7" x14ac:dyDescent="0.25">
      <c r="A370" s="295" t="s">
        <v>1572</v>
      </c>
      <c r="B370" s="379" t="s">
        <v>9</v>
      </c>
      <c r="C370" s="370">
        <v>0.249</v>
      </c>
      <c r="G370" s="295"/>
    </row>
    <row r="371" spans="1:7" outlineLevel="1" x14ac:dyDescent="0.25">
      <c r="A371" s="295" t="s">
        <v>1573</v>
      </c>
      <c r="B371" s="371" t="s">
        <v>1574</v>
      </c>
      <c r="C371" s="370">
        <v>0</v>
      </c>
      <c r="G371" s="295"/>
    </row>
    <row r="372" spans="1:7" outlineLevel="1" x14ac:dyDescent="0.25">
      <c r="A372" s="295" t="s">
        <v>1575</v>
      </c>
      <c r="B372" s="371" t="s">
        <v>1576</v>
      </c>
      <c r="C372" s="370">
        <v>0</v>
      </c>
      <c r="G372" s="295"/>
    </row>
    <row r="373" spans="1:7" outlineLevel="1" x14ac:dyDescent="0.25">
      <c r="A373" s="295" t="s">
        <v>1577</v>
      </c>
      <c r="B373" s="371" t="s">
        <v>1460</v>
      </c>
      <c r="C373" s="370">
        <v>0</v>
      </c>
      <c r="G373" s="295"/>
    </row>
    <row r="374" spans="1:7" outlineLevel="1" x14ac:dyDescent="0.25">
      <c r="A374" s="295" t="s">
        <v>1578</v>
      </c>
      <c r="B374" s="371" t="s">
        <v>1579</v>
      </c>
      <c r="C374" s="370">
        <v>1.4E-2</v>
      </c>
      <c r="G374" s="295"/>
    </row>
    <row r="375" spans="1:7" outlineLevel="1" x14ac:dyDescent="0.25">
      <c r="A375" s="295" t="s">
        <v>1580</v>
      </c>
      <c r="B375" s="371" t="s">
        <v>1581</v>
      </c>
      <c r="C375" s="370">
        <v>0.23499999999999999</v>
      </c>
      <c r="G375" s="295"/>
    </row>
    <row r="376" spans="1:7" outlineLevel="1" x14ac:dyDescent="0.25">
      <c r="A376" s="295" t="s">
        <v>1582</v>
      </c>
      <c r="B376" s="371" t="s">
        <v>1583</v>
      </c>
      <c r="C376" s="370">
        <v>0.751</v>
      </c>
      <c r="G376" s="295"/>
    </row>
    <row r="377" spans="1:7" outlineLevel="1" x14ac:dyDescent="0.25">
      <c r="A377" s="295" t="s">
        <v>1584</v>
      </c>
      <c r="B377" s="371"/>
      <c r="C377" s="370"/>
      <c r="G377" s="295"/>
    </row>
    <row r="378" spans="1:7" outlineLevel="1" x14ac:dyDescent="0.25">
      <c r="A378" s="295" t="s">
        <v>1585</v>
      </c>
      <c r="B378" s="371"/>
      <c r="C378" s="370"/>
      <c r="G378" s="295"/>
    </row>
    <row r="379" spans="1:7" outlineLevel="1" x14ac:dyDescent="0.25">
      <c r="A379" s="295" t="s">
        <v>1586</v>
      </c>
      <c r="B379" s="371"/>
      <c r="C379" s="370"/>
      <c r="G379" s="295"/>
    </row>
    <row r="380" spans="1:7" outlineLevel="1" x14ac:dyDescent="0.25">
      <c r="A380" s="295" t="s">
        <v>1587</v>
      </c>
      <c r="B380" s="371"/>
      <c r="C380" s="370"/>
      <c r="G380" s="295"/>
    </row>
    <row r="381" spans="1:7" outlineLevel="1" x14ac:dyDescent="0.25">
      <c r="A381" s="295" t="s">
        <v>1588</v>
      </c>
      <c r="B381" s="371"/>
      <c r="C381" s="370"/>
      <c r="G381" s="295"/>
    </row>
    <row r="382" spans="1:7" outlineLevel="1" x14ac:dyDescent="0.25">
      <c r="A382" s="295" t="s">
        <v>1589</v>
      </c>
      <c r="B382" s="371"/>
      <c r="C382" s="370"/>
    </row>
    <row r="383" spans="1:7" outlineLevel="1" x14ac:dyDescent="0.25">
      <c r="A383" s="295" t="s">
        <v>1590</v>
      </c>
      <c r="B383" s="371"/>
      <c r="C383" s="370"/>
    </row>
    <row r="384" spans="1:7" outlineLevel="1" x14ac:dyDescent="0.25">
      <c r="A384" s="295" t="s">
        <v>1591</v>
      </c>
      <c r="B384" s="371"/>
      <c r="C384" s="370"/>
    </row>
    <row r="385" spans="1:7" outlineLevel="1" x14ac:dyDescent="0.25">
      <c r="A385" s="295" t="s">
        <v>1592</v>
      </c>
      <c r="B385" s="371"/>
      <c r="C385" s="370"/>
      <c r="D385" s="352"/>
      <c r="E385" s="352"/>
      <c r="F385" s="352"/>
      <c r="G385" s="352"/>
    </row>
    <row r="386" spans="1:7" outlineLevel="1" x14ac:dyDescent="0.25">
      <c r="A386" s="295" t="s">
        <v>1593</v>
      </c>
      <c r="B386" s="371"/>
      <c r="C386" s="370"/>
      <c r="D386" s="352"/>
      <c r="E386" s="352"/>
      <c r="F386" s="352"/>
      <c r="G386" s="352"/>
    </row>
    <row r="387" spans="1:7" outlineLevel="1" x14ac:dyDescent="0.25">
      <c r="A387" s="295" t="s">
        <v>1594</v>
      </c>
      <c r="B387" s="371"/>
      <c r="C387" s="370"/>
      <c r="D387" s="352"/>
      <c r="E387" s="352"/>
      <c r="F387" s="352"/>
      <c r="G387" s="352"/>
    </row>
    <row r="388" spans="1:7" x14ac:dyDescent="0.25">
      <c r="C388" s="370"/>
      <c r="D388" s="352"/>
      <c r="E388" s="352"/>
      <c r="F388" s="352"/>
      <c r="G388" s="352"/>
    </row>
    <row r="389" spans="1:7" x14ac:dyDescent="0.25">
      <c r="C389" s="370"/>
      <c r="D389" s="352"/>
      <c r="E389" s="352"/>
      <c r="F389" s="352"/>
      <c r="G389" s="352"/>
    </row>
    <row r="390" spans="1:7" x14ac:dyDescent="0.25">
      <c r="C390" s="370"/>
      <c r="D390" s="352"/>
      <c r="E390" s="352"/>
      <c r="F390" s="352"/>
      <c r="G390" s="352"/>
    </row>
    <row r="391" spans="1:7" x14ac:dyDescent="0.25">
      <c r="C391" s="370"/>
      <c r="D391" s="352"/>
      <c r="E391" s="352"/>
      <c r="F391" s="352"/>
      <c r="G391" s="352"/>
    </row>
    <row r="392" spans="1:7" x14ac:dyDescent="0.25">
      <c r="C392" s="370"/>
      <c r="D392" s="352"/>
      <c r="E392" s="352"/>
      <c r="F392" s="352"/>
      <c r="G392" s="352"/>
    </row>
    <row r="393" spans="1:7" x14ac:dyDescent="0.25">
      <c r="C393" s="370"/>
      <c r="D393" s="352"/>
      <c r="E393" s="352"/>
      <c r="F393" s="352"/>
      <c r="G393" s="352"/>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zoomScalePageLayoutView="70" workbookViewId="0"/>
  </sheetViews>
  <sheetFormatPr defaultColWidth="8.85546875" defaultRowHeight="15" outlineLevelRow="1" x14ac:dyDescent="0.25"/>
  <cols>
    <col min="1" max="1" width="12.140625" style="280" customWidth="1"/>
    <col min="2" max="2" width="60.7109375" style="280" customWidth="1"/>
    <col min="3" max="4" width="40.7109375" style="280" customWidth="1"/>
    <col min="5" max="5" width="7.28515625" style="280" customWidth="1"/>
    <col min="6" max="6" width="40.7109375" style="280" customWidth="1"/>
    <col min="7" max="7" width="40.7109375" style="277" customWidth="1"/>
    <col min="8" max="8" width="7.28515625" style="280" customWidth="1"/>
    <col min="9" max="9" width="71.85546875" style="280" customWidth="1"/>
    <col min="10" max="11" width="47.7109375" style="280" customWidth="1"/>
    <col min="12" max="12" width="7.28515625" style="280" customWidth="1"/>
    <col min="13" max="13" width="25.7109375" style="280" customWidth="1"/>
    <col min="14" max="14" width="25.7109375" style="277" customWidth="1"/>
    <col min="15" max="16384" width="8.85546875" style="301"/>
  </cols>
  <sheetData>
    <row r="1" spans="1:14" ht="31.5" x14ac:dyDescent="0.25">
      <c r="A1" s="276" t="s">
        <v>1595</v>
      </c>
      <c r="B1" s="276"/>
      <c r="C1" s="277"/>
      <c r="D1" s="277"/>
      <c r="E1" s="277"/>
      <c r="F1" s="278" t="s">
        <v>613</v>
      </c>
      <c r="H1" s="277"/>
      <c r="I1" s="243"/>
      <c r="J1" s="277"/>
      <c r="K1" s="277"/>
      <c r="L1" s="277"/>
      <c r="M1" s="277"/>
    </row>
    <row r="2" spans="1:14" ht="15.75" thickBot="1" x14ac:dyDescent="0.3">
      <c r="A2" s="277"/>
      <c r="B2" s="277"/>
      <c r="C2" s="277"/>
      <c r="D2" s="277"/>
      <c r="E2" s="277"/>
      <c r="F2" s="277"/>
      <c r="H2"/>
      <c r="L2" s="277"/>
      <c r="M2" s="277"/>
    </row>
    <row r="3" spans="1:14" ht="19.5" thickBot="1" x14ac:dyDescent="0.3">
      <c r="A3" s="281"/>
      <c r="B3" s="282" t="s">
        <v>614</v>
      </c>
      <c r="C3" s="283"/>
      <c r="D3" s="281"/>
      <c r="E3" s="281"/>
      <c r="F3" s="281"/>
      <c r="G3" s="281"/>
      <c r="H3"/>
      <c r="L3" s="277"/>
      <c r="M3" s="277"/>
    </row>
    <row r="4" spans="1:14" ht="15.75" thickBot="1" x14ac:dyDescent="0.3">
      <c r="H4"/>
      <c r="L4" s="277"/>
      <c r="M4" s="277"/>
    </row>
    <row r="5" spans="1:14" ht="18.75" x14ac:dyDescent="0.25">
      <c r="B5" s="285" t="s">
        <v>1596</v>
      </c>
      <c r="C5" s="284"/>
      <c r="E5" s="286"/>
      <c r="F5" s="286"/>
      <c r="H5"/>
      <c r="L5" s="277"/>
      <c r="M5" s="277"/>
    </row>
    <row r="6" spans="1:14" ht="15.75" thickBot="1" x14ac:dyDescent="0.3">
      <c r="B6" s="289" t="s">
        <v>1597</v>
      </c>
      <c r="H6"/>
      <c r="L6" s="277"/>
      <c r="M6" s="277"/>
    </row>
    <row r="7" spans="1:14" s="403" customFormat="1" x14ac:dyDescent="0.25">
      <c r="A7" s="280"/>
      <c r="B7" s="402"/>
      <c r="C7" s="280"/>
      <c r="D7" s="280"/>
      <c r="E7" s="280"/>
      <c r="F7" s="280"/>
      <c r="G7" s="277"/>
      <c r="H7"/>
      <c r="I7" s="280"/>
      <c r="J7" s="280"/>
      <c r="K7" s="280"/>
      <c r="L7" s="277"/>
      <c r="M7" s="277"/>
      <c r="N7" s="277"/>
    </row>
    <row r="8" spans="1:14" ht="37.5" x14ac:dyDescent="0.25">
      <c r="A8" s="291" t="s">
        <v>623</v>
      </c>
      <c r="B8" s="291" t="s">
        <v>1597</v>
      </c>
      <c r="C8" s="292"/>
      <c r="D8" s="292"/>
      <c r="E8" s="292"/>
      <c r="F8" s="292"/>
      <c r="G8" s="293"/>
      <c r="H8"/>
      <c r="I8" s="300"/>
      <c r="J8" s="286"/>
      <c r="K8" s="286"/>
      <c r="L8" s="286"/>
      <c r="M8" s="286"/>
    </row>
    <row r="9" spans="1:14" ht="15" customHeight="1" x14ac:dyDescent="0.25">
      <c r="A9" s="303"/>
      <c r="B9" s="304" t="s">
        <v>1598</v>
      </c>
      <c r="C9" s="303"/>
      <c r="D9" s="303"/>
      <c r="E9" s="303"/>
      <c r="F9" s="306"/>
      <c r="G9" s="306"/>
      <c r="H9"/>
      <c r="I9" s="300"/>
      <c r="J9" s="294"/>
      <c r="K9" s="294"/>
      <c r="L9" s="294"/>
      <c r="M9" s="326"/>
      <c r="N9" s="326"/>
    </row>
    <row r="10" spans="1:14" x14ac:dyDescent="0.25">
      <c r="A10" s="280" t="s">
        <v>1599</v>
      </c>
      <c r="B10" s="280" t="s">
        <v>1600</v>
      </c>
      <c r="C10" s="404" t="s">
        <v>1045</v>
      </c>
      <c r="E10" s="300"/>
      <c r="F10" s="300"/>
      <c r="H10"/>
      <c r="I10" s="300"/>
      <c r="L10" s="300"/>
      <c r="M10" s="300"/>
    </row>
    <row r="11" spans="1:14" outlineLevel="1" x14ac:dyDescent="0.25">
      <c r="A11" s="280" t="s">
        <v>1601</v>
      </c>
      <c r="B11" s="320" t="s">
        <v>1149</v>
      </c>
      <c r="C11" s="404"/>
      <c r="E11" s="300"/>
      <c r="F11" s="300"/>
      <c r="H11"/>
      <c r="I11" s="300"/>
      <c r="L11" s="300"/>
      <c r="M11" s="300"/>
    </row>
    <row r="12" spans="1:14" outlineLevel="1" x14ac:dyDescent="0.25">
      <c r="A12" s="280" t="s">
        <v>1602</v>
      </c>
      <c r="B12" s="320" t="s">
        <v>1151</v>
      </c>
      <c r="C12" s="404"/>
      <c r="E12" s="300"/>
      <c r="F12" s="300"/>
      <c r="H12"/>
      <c r="I12" s="300"/>
      <c r="L12" s="300"/>
      <c r="M12" s="300"/>
    </row>
    <row r="13" spans="1:14" outlineLevel="1" x14ac:dyDescent="0.25">
      <c r="A13" s="280" t="s">
        <v>1603</v>
      </c>
      <c r="E13" s="300"/>
      <c r="F13" s="300"/>
      <c r="H13"/>
      <c r="I13" s="300"/>
      <c r="L13" s="300"/>
      <c r="M13" s="300"/>
    </row>
    <row r="14" spans="1:14" outlineLevel="1" x14ac:dyDescent="0.25">
      <c r="A14" s="280" t="s">
        <v>1604</v>
      </c>
      <c r="E14" s="300"/>
      <c r="F14" s="300"/>
      <c r="H14"/>
      <c r="I14" s="300"/>
      <c r="L14" s="300"/>
      <c r="M14" s="300"/>
    </row>
    <row r="15" spans="1:14" outlineLevel="1" x14ac:dyDescent="0.25">
      <c r="A15" s="280" t="s">
        <v>1605</v>
      </c>
      <c r="E15" s="300"/>
      <c r="F15" s="300"/>
      <c r="H15"/>
      <c r="I15" s="300"/>
      <c r="L15" s="300"/>
      <c r="M15" s="300"/>
    </row>
    <row r="16" spans="1:14" outlineLevel="1" x14ac:dyDescent="0.25">
      <c r="A16" s="280" t="s">
        <v>1606</v>
      </c>
      <c r="E16" s="300"/>
      <c r="F16" s="300"/>
      <c r="H16"/>
      <c r="I16" s="300"/>
      <c r="L16" s="300"/>
      <c r="M16" s="300"/>
    </row>
    <row r="17" spans="1:14" outlineLevel="1" x14ac:dyDescent="0.25">
      <c r="A17" s="280" t="s">
        <v>1607</v>
      </c>
      <c r="E17" s="300"/>
      <c r="F17" s="300"/>
      <c r="H17"/>
      <c r="I17" s="300"/>
      <c r="L17" s="300"/>
      <c r="M17" s="300"/>
    </row>
    <row r="18" spans="1:14" x14ac:dyDescent="0.25">
      <c r="A18" s="303"/>
      <c r="B18" s="303" t="s">
        <v>1608</v>
      </c>
      <c r="C18" s="303" t="s">
        <v>1360</v>
      </c>
      <c r="D18" s="303" t="s">
        <v>1609</v>
      </c>
      <c r="E18" s="303"/>
      <c r="F18" s="303" t="s">
        <v>1610</v>
      </c>
      <c r="G18" s="303" t="s">
        <v>1611</v>
      </c>
      <c r="H18"/>
      <c r="I18" s="405"/>
      <c r="J18" s="294"/>
      <c r="K18" s="294"/>
      <c r="L18" s="286"/>
      <c r="M18" s="294"/>
      <c r="N18" s="294"/>
    </row>
    <row r="19" spans="1:14" x14ac:dyDescent="0.25">
      <c r="A19" s="280" t="s">
        <v>1612</v>
      </c>
      <c r="B19" s="280" t="s">
        <v>1613</v>
      </c>
      <c r="C19" s="307" t="s">
        <v>1045</v>
      </c>
      <c r="D19" s="294"/>
      <c r="E19" s="294"/>
      <c r="F19" s="326"/>
      <c r="G19" s="326"/>
      <c r="H19"/>
      <c r="I19" s="300"/>
      <c r="L19" s="294"/>
      <c r="M19" s="326"/>
      <c r="N19" s="326"/>
    </row>
    <row r="20" spans="1:14" x14ac:dyDescent="0.25">
      <c r="A20" s="294"/>
      <c r="B20" s="405"/>
      <c r="C20" s="294"/>
      <c r="D20" s="294"/>
      <c r="E20" s="294"/>
      <c r="F20" s="326"/>
      <c r="G20" s="326"/>
      <c r="H20"/>
      <c r="I20" s="405"/>
      <c r="J20" s="294"/>
      <c r="K20" s="294"/>
      <c r="L20" s="294"/>
      <c r="M20" s="326"/>
      <c r="N20" s="326"/>
    </row>
    <row r="21" spans="1:14" x14ac:dyDescent="0.25">
      <c r="B21" s="280" t="s">
        <v>1365</v>
      </c>
      <c r="C21" s="294"/>
      <c r="D21" s="294"/>
      <c r="E21" s="294"/>
      <c r="F21" s="326"/>
      <c r="G21" s="326"/>
      <c r="H21"/>
      <c r="I21" s="300"/>
      <c r="J21" s="294"/>
      <c r="K21" s="294"/>
      <c r="L21" s="294"/>
      <c r="M21" s="326"/>
      <c r="N21" s="326"/>
    </row>
    <row r="22" spans="1:14" x14ac:dyDescent="0.25">
      <c r="A22" s="280" t="s">
        <v>1614</v>
      </c>
      <c r="B22" s="300" t="s">
        <v>1615</v>
      </c>
      <c r="C22" s="307" t="s">
        <v>1045</v>
      </c>
      <c r="D22" s="404" t="s">
        <v>1045</v>
      </c>
      <c r="E22" s="300"/>
      <c r="F22" s="314" t="str">
        <f>IF($C$37=0,"",IF(C22="[for completion]","",C22/$C$37))</f>
        <v/>
      </c>
      <c r="G22" s="314" t="str">
        <f>IF($D$37=0,"",IF(D22="[for completion]","",D22/$D$37))</f>
        <v/>
      </c>
      <c r="H22"/>
      <c r="I22" s="300"/>
      <c r="L22" s="300"/>
      <c r="M22" s="315"/>
      <c r="N22" s="315"/>
    </row>
    <row r="23" spans="1:14" x14ac:dyDescent="0.25">
      <c r="A23" s="280" t="s">
        <v>1616</v>
      </c>
      <c r="B23" s="300" t="s">
        <v>1615</v>
      </c>
      <c r="C23" s="307" t="s">
        <v>1045</v>
      </c>
      <c r="D23" s="404" t="s">
        <v>1045</v>
      </c>
      <c r="E23" s="300"/>
      <c r="F23" s="314" t="str">
        <f t="shared" ref="F23:F36" si="0">IF($C$37=0,"",IF(C23="[for completion]","",C23/$C$37))</f>
        <v/>
      </c>
      <c r="G23" s="314" t="str">
        <f t="shared" ref="G23:G36" si="1">IF($D$37=0,"",IF(D23="[for completion]","",D23/$D$37))</f>
        <v/>
      </c>
      <c r="H23"/>
      <c r="I23" s="300"/>
      <c r="L23" s="300"/>
      <c r="M23" s="315"/>
      <c r="N23" s="315"/>
    </row>
    <row r="24" spans="1:14" x14ac:dyDescent="0.25">
      <c r="A24" s="280" t="s">
        <v>1617</v>
      </c>
      <c r="B24" s="300" t="s">
        <v>1615</v>
      </c>
      <c r="C24" s="307" t="s">
        <v>1045</v>
      </c>
      <c r="D24" s="404" t="s">
        <v>1045</v>
      </c>
      <c r="F24" s="314" t="str">
        <f t="shared" si="0"/>
        <v/>
      </c>
      <c r="G24" s="314" t="str">
        <f t="shared" si="1"/>
        <v/>
      </c>
      <c r="H24"/>
      <c r="I24" s="300"/>
      <c r="M24" s="315"/>
      <c r="N24" s="315"/>
    </row>
    <row r="25" spans="1:14" x14ac:dyDescent="0.25">
      <c r="A25" s="280" t="s">
        <v>1618</v>
      </c>
      <c r="B25" s="300" t="s">
        <v>1615</v>
      </c>
      <c r="C25" s="307" t="s">
        <v>1045</v>
      </c>
      <c r="D25" s="404" t="s">
        <v>1045</v>
      </c>
      <c r="E25" s="312"/>
      <c r="F25" s="314" t="str">
        <f t="shared" si="0"/>
        <v/>
      </c>
      <c r="G25" s="314" t="str">
        <f t="shared" si="1"/>
        <v/>
      </c>
      <c r="H25"/>
      <c r="I25" s="300"/>
      <c r="L25" s="312"/>
      <c r="M25" s="315"/>
      <c r="N25" s="315"/>
    </row>
    <row r="26" spans="1:14" x14ac:dyDescent="0.25">
      <c r="A26" s="280" t="s">
        <v>1619</v>
      </c>
      <c r="B26" s="300" t="s">
        <v>1615</v>
      </c>
      <c r="C26" s="307" t="s">
        <v>1045</v>
      </c>
      <c r="D26" s="404" t="s">
        <v>1045</v>
      </c>
      <c r="E26" s="312"/>
      <c r="F26" s="314" t="str">
        <f t="shared" si="0"/>
        <v/>
      </c>
      <c r="G26" s="314" t="str">
        <f t="shared" si="1"/>
        <v/>
      </c>
      <c r="H26"/>
      <c r="I26" s="300"/>
      <c r="L26" s="312"/>
      <c r="M26" s="315"/>
      <c r="N26" s="315"/>
    </row>
    <row r="27" spans="1:14" x14ac:dyDescent="0.25">
      <c r="A27" s="280" t="s">
        <v>1620</v>
      </c>
      <c r="B27" s="300" t="s">
        <v>1615</v>
      </c>
      <c r="C27" s="307" t="s">
        <v>1045</v>
      </c>
      <c r="D27" s="404" t="s">
        <v>1045</v>
      </c>
      <c r="E27" s="312"/>
      <c r="F27" s="314" t="str">
        <f t="shared" si="0"/>
        <v/>
      </c>
      <c r="G27" s="314" t="str">
        <f t="shared" si="1"/>
        <v/>
      </c>
      <c r="H27"/>
      <c r="I27" s="300"/>
      <c r="L27" s="312"/>
      <c r="M27" s="315"/>
      <c r="N27" s="315"/>
    </row>
    <row r="28" spans="1:14" x14ac:dyDescent="0.25">
      <c r="A28" s="280" t="s">
        <v>1621</v>
      </c>
      <c r="B28" s="300" t="s">
        <v>1615</v>
      </c>
      <c r="C28" s="307" t="s">
        <v>1045</v>
      </c>
      <c r="D28" s="404" t="s">
        <v>1045</v>
      </c>
      <c r="E28" s="312"/>
      <c r="F28" s="314" t="str">
        <f t="shared" si="0"/>
        <v/>
      </c>
      <c r="G28" s="314" t="str">
        <f t="shared" si="1"/>
        <v/>
      </c>
      <c r="H28"/>
      <c r="I28" s="300"/>
      <c r="L28" s="312"/>
      <c r="M28" s="315"/>
      <c r="N28" s="315"/>
    </row>
    <row r="29" spans="1:14" x14ac:dyDescent="0.25">
      <c r="A29" s="280" t="s">
        <v>1622</v>
      </c>
      <c r="B29" s="300" t="s">
        <v>1615</v>
      </c>
      <c r="C29" s="307" t="s">
        <v>1045</v>
      </c>
      <c r="D29" s="404" t="s">
        <v>1045</v>
      </c>
      <c r="E29" s="312"/>
      <c r="F29" s="314" t="str">
        <f t="shared" si="0"/>
        <v/>
      </c>
      <c r="G29" s="314" t="str">
        <f t="shared" si="1"/>
        <v/>
      </c>
      <c r="H29"/>
      <c r="I29" s="300"/>
      <c r="L29" s="312"/>
      <c r="M29" s="315"/>
      <c r="N29" s="315"/>
    </row>
    <row r="30" spans="1:14" x14ac:dyDescent="0.25">
      <c r="A30" s="280" t="s">
        <v>1623</v>
      </c>
      <c r="B30" s="300" t="s">
        <v>1615</v>
      </c>
      <c r="C30" s="307" t="s">
        <v>1045</v>
      </c>
      <c r="D30" s="404" t="s">
        <v>1045</v>
      </c>
      <c r="E30" s="312"/>
      <c r="F30" s="314" t="str">
        <f t="shared" si="0"/>
        <v/>
      </c>
      <c r="G30" s="314" t="str">
        <f t="shared" si="1"/>
        <v/>
      </c>
      <c r="H30"/>
      <c r="I30" s="300"/>
      <c r="L30" s="312"/>
      <c r="M30" s="315"/>
      <c r="N30" s="315"/>
    </row>
    <row r="31" spans="1:14" x14ac:dyDescent="0.25">
      <c r="A31" s="280" t="s">
        <v>1624</v>
      </c>
      <c r="B31" s="300" t="s">
        <v>1615</v>
      </c>
      <c r="C31" s="307" t="s">
        <v>1045</v>
      </c>
      <c r="D31" s="404" t="s">
        <v>1045</v>
      </c>
      <c r="E31" s="312"/>
      <c r="F31" s="314" t="str">
        <f t="shared" si="0"/>
        <v/>
      </c>
      <c r="G31" s="314" t="str">
        <f t="shared" si="1"/>
        <v/>
      </c>
      <c r="H31"/>
      <c r="I31" s="300"/>
      <c r="L31" s="312"/>
      <c r="M31" s="315"/>
      <c r="N31" s="315"/>
    </row>
    <row r="32" spans="1:14" x14ac:dyDescent="0.25">
      <c r="A32" s="280" t="s">
        <v>1625</v>
      </c>
      <c r="B32" s="300" t="s">
        <v>1615</v>
      </c>
      <c r="C32" s="307" t="s">
        <v>1045</v>
      </c>
      <c r="D32" s="404" t="s">
        <v>1045</v>
      </c>
      <c r="E32" s="312"/>
      <c r="F32" s="314" t="str">
        <f t="shared" si="0"/>
        <v/>
      </c>
      <c r="G32" s="314" t="str">
        <f t="shared" si="1"/>
        <v/>
      </c>
      <c r="H32"/>
      <c r="I32" s="300"/>
      <c r="L32" s="312"/>
      <c r="M32" s="315"/>
      <c r="N32" s="315"/>
    </row>
    <row r="33" spans="1:14" x14ac:dyDescent="0.25">
      <c r="A33" s="280" t="s">
        <v>1626</v>
      </c>
      <c r="B33" s="300" t="s">
        <v>1615</v>
      </c>
      <c r="C33" s="307" t="s">
        <v>1045</v>
      </c>
      <c r="D33" s="404" t="s">
        <v>1045</v>
      </c>
      <c r="E33" s="312"/>
      <c r="F33" s="314" t="str">
        <f t="shared" si="0"/>
        <v/>
      </c>
      <c r="G33" s="314" t="str">
        <f t="shared" si="1"/>
        <v/>
      </c>
      <c r="H33"/>
      <c r="I33" s="300"/>
      <c r="L33" s="312"/>
      <c r="M33" s="315"/>
      <c r="N33" s="315"/>
    </row>
    <row r="34" spans="1:14" x14ac:dyDescent="0.25">
      <c r="A34" s="280" t="s">
        <v>1627</v>
      </c>
      <c r="B34" s="300" t="s">
        <v>1615</v>
      </c>
      <c r="C34" s="307" t="s">
        <v>1045</v>
      </c>
      <c r="D34" s="404" t="s">
        <v>1045</v>
      </c>
      <c r="E34" s="312"/>
      <c r="F34" s="314" t="str">
        <f t="shared" si="0"/>
        <v/>
      </c>
      <c r="G34" s="314" t="str">
        <f t="shared" si="1"/>
        <v/>
      </c>
      <c r="H34"/>
      <c r="I34" s="300"/>
      <c r="L34" s="312"/>
      <c r="M34" s="315"/>
      <c r="N34" s="315"/>
    </row>
    <row r="35" spans="1:14" x14ac:dyDescent="0.25">
      <c r="A35" s="280" t="s">
        <v>1628</v>
      </c>
      <c r="B35" s="300" t="s">
        <v>1615</v>
      </c>
      <c r="C35" s="307" t="s">
        <v>1045</v>
      </c>
      <c r="D35" s="404" t="s">
        <v>1045</v>
      </c>
      <c r="E35" s="312"/>
      <c r="F35" s="314" t="str">
        <f t="shared" si="0"/>
        <v/>
      </c>
      <c r="G35" s="314" t="str">
        <f t="shared" si="1"/>
        <v/>
      </c>
      <c r="H35"/>
      <c r="I35" s="300"/>
      <c r="L35" s="312"/>
      <c r="M35" s="315"/>
      <c r="N35" s="315"/>
    </row>
    <row r="36" spans="1:14" x14ac:dyDescent="0.25">
      <c r="A36" s="280" t="s">
        <v>1629</v>
      </c>
      <c r="B36" s="300" t="s">
        <v>1615</v>
      </c>
      <c r="C36" s="307" t="s">
        <v>1045</v>
      </c>
      <c r="D36" s="404" t="s">
        <v>1045</v>
      </c>
      <c r="E36" s="312"/>
      <c r="F36" s="314" t="str">
        <f t="shared" si="0"/>
        <v/>
      </c>
      <c r="G36" s="314" t="str">
        <f t="shared" si="1"/>
        <v/>
      </c>
      <c r="H36"/>
      <c r="I36" s="300"/>
      <c r="L36" s="312"/>
      <c r="M36" s="315"/>
      <c r="N36" s="315"/>
    </row>
    <row r="37" spans="1:14" x14ac:dyDescent="0.25">
      <c r="A37" s="280" t="s">
        <v>1630</v>
      </c>
      <c r="B37" s="317" t="s">
        <v>10</v>
      </c>
      <c r="C37" s="318">
        <f>SUM(C22:C36)</f>
        <v>0</v>
      </c>
      <c r="D37" s="313">
        <f>SUM(D22:D36)</f>
        <v>0</v>
      </c>
      <c r="E37" s="312"/>
      <c r="F37" s="319">
        <f>SUM(F22:F36)</f>
        <v>0</v>
      </c>
      <c r="G37" s="319">
        <f>SUM(G22:G36)</f>
        <v>0</v>
      </c>
      <c r="H37"/>
      <c r="I37" s="317"/>
      <c r="J37" s="300"/>
      <c r="K37" s="300"/>
      <c r="L37" s="312"/>
      <c r="M37" s="322"/>
      <c r="N37" s="322"/>
    </row>
    <row r="38" spans="1:14" x14ac:dyDescent="0.25">
      <c r="A38" s="303"/>
      <c r="B38" s="304" t="s">
        <v>1631</v>
      </c>
      <c r="C38" s="303" t="s">
        <v>660</v>
      </c>
      <c r="D38" s="303"/>
      <c r="E38" s="305"/>
      <c r="F38" s="303" t="s">
        <v>1610</v>
      </c>
      <c r="G38" s="303"/>
      <c r="H38"/>
      <c r="I38" s="405"/>
      <c r="J38" s="294"/>
      <c r="K38" s="294"/>
      <c r="L38" s="286"/>
      <c r="M38" s="294"/>
      <c r="N38" s="294"/>
    </row>
    <row r="39" spans="1:14" x14ac:dyDescent="0.25">
      <c r="A39" s="280" t="s">
        <v>1632</v>
      </c>
      <c r="B39" s="300" t="s">
        <v>1633</v>
      </c>
      <c r="C39" s="307" t="s">
        <v>1045</v>
      </c>
      <c r="E39" s="406"/>
      <c r="F39" s="314" t="str">
        <f>IF($C$42=0,"",IF(C39="[for completion]","",C39/$C$42))</f>
        <v/>
      </c>
      <c r="G39" s="313"/>
      <c r="H39"/>
      <c r="I39" s="300"/>
      <c r="L39" s="406"/>
      <c r="M39" s="315"/>
      <c r="N39" s="313"/>
    </row>
    <row r="40" spans="1:14" x14ac:dyDescent="0.25">
      <c r="A40" s="280" t="s">
        <v>1634</v>
      </c>
      <c r="B40" s="300" t="s">
        <v>1635</v>
      </c>
      <c r="C40" s="307" t="s">
        <v>1045</v>
      </c>
      <c r="E40" s="406"/>
      <c r="F40" s="314" t="str">
        <f>IF($C$42=0,"",IF(C40="[for completion]","",C40/$C$42))</f>
        <v/>
      </c>
      <c r="G40" s="313"/>
      <c r="H40"/>
      <c r="I40" s="300"/>
      <c r="L40" s="406"/>
      <c r="M40" s="315"/>
      <c r="N40" s="313"/>
    </row>
    <row r="41" spans="1:14" x14ac:dyDescent="0.25">
      <c r="A41" s="280" t="s">
        <v>1636</v>
      </c>
      <c r="B41" s="300" t="s">
        <v>9</v>
      </c>
      <c r="C41" s="307" t="s">
        <v>1045</v>
      </c>
      <c r="E41" s="312"/>
      <c r="F41" s="314" t="str">
        <f>IF($C$42=0,"",IF(C41="[for completion]","",C41/$C$42))</f>
        <v/>
      </c>
      <c r="G41" s="313"/>
      <c r="H41"/>
      <c r="I41" s="300"/>
      <c r="L41" s="312"/>
      <c r="M41" s="315"/>
      <c r="N41" s="313"/>
    </row>
    <row r="42" spans="1:14" x14ac:dyDescent="0.25">
      <c r="A42" s="280" t="s">
        <v>1637</v>
      </c>
      <c r="B42" s="317" t="s">
        <v>10</v>
      </c>
      <c r="C42" s="318">
        <f>SUM(C39:C41)</f>
        <v>0</v>
      </c>
      <c r="D42" s="300"/>
      <c r="E42" s="312"/>
      <c r="F42" s="319">
        <f>SUM(F39:F41)</f>
        <v>0</v>
      </c>
      <c r="G42" s="313"/>
      <c r="H42"/>
      <c r="I42" s="300"/>
      <c r="L42" s="312"/>
      <c r="M42" s="315"/>
      <c r="N42" s="313"/>
    </row>
    <row r="43" spans="1:14" outlineLevel="1" x14ac:dyDescent="0.25">
      <c r="A43" s="280" t="s">
        <v>1638</v>
      </c>
      <c r="B43" s="317"/>
      <c r="C43" s="300"/>
      <c r="D43" s="300"/>
      <c r="E43" s="312"/>
      <c r="F43" s="322"/>
      <c r="G43" s="313"/>
      <c r="H43"/>
      <c r="I43" s="300"/>
      <c r="L43" s="312"/>
      <c r="M43" s="315"/>
      <c r="N43" s="313"/>
    </row>
    <row r="44" spans="1:14" outlineLevel="1" x14ac:dyDescent="0.25">
      <c r="A44" s="280" t="s">
        <v>1639</v>
      </c>
      <c r="B44" s="317"/>
      <c r="C44" s="300"/>
      <c r="D44" s="300"/>
      <c r="E44" s="312"/>
      <c r="F44" s="322"/>
      <c r="G44" s="313"/>
      <c r="H44"/>
      <c r="I44" s="300"/>
      <c r="L44" s="312"/>
      <c r="M44" s="315"/>
      <c r="N44" s="313"/>
    </row>
    <row r="45" spans="1:14" outlineLevel="1" x14ac:dyDescent="0.25">
      <c r="A45" s="280" t="s">
        <v>1640</v>
      </c>
      <c r="B45" s="300"/>
      <c r="E45" s="312"/>
      <c r="F45" s="315"/>
      <c r="G45" s="313"/>
      <c r="H45"/>
      <c r="I45" s="300"/>
      <c r="L45" s="312"/>
      <c r="M45" s="315"/>
      <c r="N45" s="313"/>
    </row>
    <row r="46" spans="1:14" outlineLevel="1" x14ac:dyDescent="0.25">
      <c r="A46" s="280" t="s">
        <v>1641</v>
      </c>
      <c r="B46" s="300"/>
      <c r="E46" s="312"/>
      <c r="F46" s="315"/>
      <c r="G46" s="313"/>
      <c r="H46"/>
      <c r="I46" s="300"/>
      <c r="L46" s="312"/>
      <c r="M46" s="315"/>
      <c r="N46" s="313"/>
    </row>
    <row r="47" spans="1:14" outlineLevel="1" x14ac:dyDescent="0.25">
      <c r="A47" s="280" t="s">
        <v>1642</v>
      </c>
      <c r="B47" s="300"/>
      <c r="E47" s="312"/>
      <c r="F47" s="315"/>
      <c r="G47" s="313"/>
      <c r="H47"/>
      <c r="I47" s="300"/>
      <c r="L47" s="312"/>
      <c r="M47" s="315"/>
      <c r="N47" s="313"/>
    </row>
    <row r="48" spans="1:14" ht="15" customHeight="1" x14ac:dyDescent="0.25">
      <c r="A48" s="303"/>
      <c r="B48" s="304" t="s">
        <v>1167</v>
      </c>
      <c r="C48" s="303" t="s">
        <v>1610</v>
      </c>
      <c r="D48" s="303"/>
      <c r="E48" s="305"/>
      <c r="F48" s="306"/>
      <c r="G48" s="306"/>
      <c r="H48"/>
      <c r="I48" s="405"/>
      <c r="J48" s="294"/>
      <c r="K48" s="294"/>
      <c r="L48" s="286"/>
      <c r="M48" s="326"/>
      <c r="N48" s="326"/>
    </row>
    <row r="49" spans="1:14" x14ac:dyDescent="0.25">
      <c r="A49" s="280" t="s">
        <v>1643</v>
      </c>
      <c r="B49" s="407" t="s">
        <v>1169</v>
      </c>
      <c r="C49" s="311">
        <f>SUM(C50:C77)</f>
        <v>0</v>
      </c>
      <c r="G49" s="280"/>
      <c r="H49"/>
      <c r="I49" s="286"/>
      <c r="N49" s="280"/>
    </row>
    <row r="50" spans="1:14" x14ac:dyDescent="0.25">
      <c r="A50" s="280" t="s">
        <v>1644</v>
      </c>
      <c r="B50" s="280" t="s">
        <v>1171</v>
      </c>
      <c r="C50" s="311" t="s">
        <v>1045</v>
      </c>
      <c r="G50" s="280"/>
      <c r="H50"/>
      <c r="N50" s="280"/>
    </row>
    <row r="51" spans="1:14" x14ac:dyDescent="0.25">
      <c r="A51" s="280" t="s">
        <v>1645</v>
      </c>
      <c r="B51" s="280" t="s">
        <v>1173</v>
      </c>
      <c r="C51" s="311" t="s">
        <v>1045</v>
      </c>
      <c r="G51" s="280"/>
      <c r="H51"/>
      <c r="N51" s="280"/>
    </row>
    <row r="52" spans="1:14" x14ac:dyDescent="0.25">
      <c r="A52" s="280" t="s">
        <v>1646</v>
      </c>
      <c r="B52" s="280" t="s">
        <v>1175</v>
      </c>
      <c r="C52" s="311" t="s">
        <v>1045</v>
      </c>
      <c r="G52" s="280"/>
      <c r="H52"/>
      <c r="N52" s="280"/>
    </row>
    <row r="53" spans="1:14" x14ac:dyDescent="0.25">
      <c r="A53" s="280" t="s">
        <v>1647</v>
      </c>
      <c r="B53" s="280" t="s">
        <v>1177</v>
      </c>
      <c r="C53" s="311" t="s">
        <v>1045</v>
      </c>
      <c r="G53" s="280"/>
      <c r="H53"/>
      <c r="N53" s="280"/>
    </row>
    <row r="54" spans="1:14" x14ac:dyDescent="0.25">
      <c r="A54" s="280" t="s">
        <v>1648</v>
      </c>
      <c r="B54" s="280" t="s">
        <v>1179</v>
      </c>
      <c r="C54" s="311" t="s">
        <v>1045</v>
      </c>
      <c r="G54" s="280"/>
      <c r="H54"/>
      <c r="N54" s="280"/>
    </row>
    <row r="55" spans="1:14" x14ac:dyDescent="0.25">
      <c r="A55" s="280" t="s">
        <v>1649</v>
      </c>
      <c r="B55" s="280" t="s">
        <v>1181</v>
      </c>
      <c r="C55" s="311" t="s">
        <v>1045</v>
      </c>
      <c r="G55" s="280"/>
      <c r="H55"/>
      <c r="N55" s="280"/>
    </row>
    <row r="56" spans="1:14" x14ac:dyDescent="0.25">
      <c r="A56" s="280" t="s">
        <v>1650</v>
      </c>
      <c r="B56" s="280" t="s">
        <v>600</v>
      </c>
      <c r="C56" s="311" t="s">
        <v>1045</v>
      </c>
      <c r="G56" s="280"/>
      <c r="H56"/>
      <c r="N56" s="280"/>
    </row>
    <row r="57" spans="1:14" x14ac:dyDescent="0.25">
      <c r="A57" s="280" t="s">
        <v>1651</v>
      </c>
      <c r="B57" s="280" t="s">
        <v>1184</v>
      </c>
      <c r="C57" s="311" t="s">
        <v>1045</v>
      </c>
      <c r="G57" s="280"/>
      <c r="H57"/>
      <c r="N57" s="280"/>
    </row>
    <row r="58" spans="1:14" x14ac:dyDescent="0.25">
      <c r="A58" s="280" t="s">
        <v>1652</v>
      </c>
      <c r="B58" s="280" t="s">
        <v>1186</v>
      </c>
      <c r="C58" s="311" t="s">
        <v>1045</v>
      </c>
      <c r="G58" s="280"/>
      <c r="H58"/>
      <c r="N58" s="280"/>
    </row>
    <row r="59" spans="1:14" x14ac:dyDescent="0.25">
      <c r="A59" s="280" t="s">
        <v>1653</v>
      </c>
      <c r="B59" s="280" t="s">
        <v>1188</v>
      </c>
      <c r="C59" s="311" t="s">
        <v>1045</v>
      </c>
      <c r="G59" s="280"/>
      <c r="H59"/>
      <c r="N59" s="280"/>
    </row>
    <row r="60" spans="1:14" x14ac:dyDescent="0.25">
      <c r="A60" s="280" t="s">
        <v>1654</v>
      </c>
      <c r="B60" s="280" t="s">
        <v>1190</v>
      </c>
      <c r="C60" s="311" t="s">
        <v>1045</v>
      </c>
      <c r="G60" s="280"/>
      <c r="H60"/>
      <c r="N60" s="280"/>
    </row>
    <row r="61" spans="1:14" x14ac:dyDescent="0.25">
      <c r="A61" s="280" t="s">
        <v>1655</v>
      </c>
      <c r="B61" s="280" t="s">
        <v>1192</v>
      </c>
      <c r="C61" s="311" t="s">
        <v>1045</v>
      </c>
      <c r="G61" s="280"/>
      <c r="H61"/>
      <c r="N61" s="280"/>
    </row>
    <row r="62" spans="1:14" x14ac:dyDescent="0.25">
      <c r="A62" s="280" t="s">
        <v>1656</v>
      </c>
      <c r="B62" s="280" t="s">
        <v>1194</v>
      </c>
      <c r="C62" s="311" t="s">
        <v>1045</v>
      </c>
      <c r="G62" s="280"/>
      <c r="H62"/>
      <c r="N62" s="280"/>
    </row>
    <row r="63" spans="1:14" x14ac:dyDescent="0.25">
      <c r="A63" s="280" t="s">
        <v>1657</v>
      </c>
      <c r="B63" s="280" t="s">
        <v>1196</v>
      </c>
      <c r="C63" s="311" t="s">
        <v>1045</v>
      </c>
      <c r="G63" s="280"/>
      <c r="H63"/>
      <c r="N63" s="280"/>
    </row>
    <row r="64" spans="1:14" x14ac:dyDescent="0.25">
      <c r="A64" s="280" t="s">
        <v>1658</v>
      </c>
      <c r="B64" s="280" t="s">
        <v>1198</v>
      </c>
      <c r="C64" s="311" t="s">
        <v>1045</v>
      </c>
      <c r="G64" s="280"/>
      <c r="H64"/>
      <c r="N64" s="280"/>
    </row>
    <row r="65" spans="1:14" x14ac:dyDescent="0.25">
      <c r="A65" s="280" t="s">
        <v>1659</v>
      </c>
      <c r="B65" s="280" t="s">
        <v>1200</v>
      </c>
      <c r="C65" s="311" t="s">
        <v>1045</v>
      </c>
      <c r="G65" s="280"/>
      <c r="H65"/>
      <c r="N65" s="280"/>
    </row>
    <row r="66" spans="1:14" x14ac:dyDescent="0.25">
      <c r="A66" s="280" t="s">
        <v>1660</v>
      </c>
      <c r="B66" s="280" t="s">
        <v>1202</v>
      </c>
      <c r="C66" s="311" t="s">
        <v>1045</v>
      </c>
      <c r="G66" s="280"/>
      <c r="H66"/>
      <c r="N66" s="280"/>
    </row>
    <row r="67" spans="1:14" x14ac:dyDescent="0.25">
      <c r="A67" s="280" t="s">
        <v>1661</v>
      </c>
      <c r="B67" s="280" t="s">
        <v>1204</v>
      </c>
      <c r="C67" s="311" t="s">
        <v>1045</v>
      </c>
      <c r="G67" s="280"/>
      <c r="H67"/>
      <c r="N67" s="280"/>
    </row>
    <row r="68" spans="1:14" x14ac:dyDescent="0.25">
      <c r="A68" s="280" t="s">
        <v>1662</v>
      </c>
      <c r="B68" s="280" t="s">
        <v>1206</v>
      </c>
      <c r="C68" s="311" t="s">
        <v>1045</v>
      </c>
      <c r="G68" s="280"/>
      <c r="H68"/>
      <c r="N68" s="280"/>
    </row>
    <row r="69" spans="1:14" x14ac:dyDescent="0.25">
      <c r="A69" s="280" t="s">
        <v>1663</v>
      </c>
      <c r="B69" s="280" t="s">
        <v>1208</v>
      </c>
      <c r="C69" s="311" t="s">
        <v>1045</v>
      </c>
      <c r="G69" s="280"/>
      <c r="H69"/>
      <c r="N69" s="280"/>
    </row>
    <row r="70" spans="1:14" x14ac:dyDescent="0.25">
      <c r="A70" s="280" t="s">
        <v>1664</v>
      </c>
      <c r="B70" s="280" t="s">
        <v>1210</v>
      </c>
      <c r="C70" s="311" t="s">
        <v>1045</v>
      </c>
      <c r="G70" s="280"/>
      <c r="H70"/>
      <c r="N70" s="280"/>
    </row>
    <row r="71" spans="1:14" x14ac:dyDescent="0.25">
      <c r="A71" s="280" t="s">
        <v>1665</v>
      </c>
      <c r="B71" s="280" t="s">
        <v>1212</v>
      </c>
      <c r="C71" s="311" t="s">
        <v>1045</v>
      </c>
      <c r="G71" s="280"/>
      <c r="H71"/>
      <c r="N71" s="280"/>
    </row>
    <row r="72" spans="1:14" x14ac:dyDescent="0.25">
      <c r="A72" s="280" t="s">
        <v>1666</v>
      </c>
      <c r="B72" s="280" t="s">
        <v>1214</v>
      </c>
      <c r="C72" s="311" t="s">
        <v>1045</v>
      </c>
      <c r="G72" s="280"/>
      <c r="H72"/>
      <c r="N72" s="280"/>
    </row>
    <row r="73" spans="1:14" x14ac:dyDescent="0.25">
      <c r="A73" s="280" t="s">
        <v>1667</v>
      </c>
      <c r="B73" s="280" t="s">
        <v>1216</v>
      </c>
      <c r="C73" s="311" t="s">
        <v>1045</v>
      </c>
      <c r="G73" s="280"/>
      <c r="H73"/>
      <c r="N73" s="280"/>
    </row>
    <row r="74" spans="1:14" x14ac:dyDescent="0.25">
      <c r="A74" s="280" t="s">
        <v>1668</v>
      </c>
      <c r="B74" s="280" t="s">
        <v>1218</v>
      </c>
      <c r="C74" s="311" t="s">
        <v>1045</v>
      </c>
      <c r="G74" s="280"/>
      <c r="H74"/>
      <c r="N74" s="280"/>
    </row>
    <row r="75" spans="1:14" x14ac:dyDescent="0.25">
      <c r="A75" s="280" t="s">
        <v>1669</v>
      </c>
      <c r="B75" s="280" t="s">
        <v>1220</v>
      </c>
      <c r="C75" s="311" t="s">
        <v>1045</v>
      </c>
      <c r="G75" s="280"/>
      <c r="H75"/>
      <c r="N75" s="280"/>
    </row>
    <row r="76" spans="1:14" x14ac:dyDescent="0.25">
      <c r="A76" s="280" t="s">
        <v>1670</v>
      </c>
      <c r="B76" s="280" t="s">
        <v>1222</v>
      </c>
      <c r="C76" s="311" t="s">
        <v>1045</v>
      </c>
      <c r="G76" s="280"/>
      <c r="H76"/>
      <c r="N76" s="280"/>
    </row>
    <row r="77" spans="1:14" x14ac:dyDescent="0.25">
      <c r="A77" s="280" t="s">
        <v>1671</v>
      </c>
      <c r="B77" s="280" t="s">
        <v>1224</v>
      </c>
      <c r="C77" s="311" t="s">
        <v>1045</v>
      </c>
      <c r="G77" s="280"/>
      <c r="H77"/>
      <c r="N77" s="280"/>
    </row>
    <row r="78" spans="1:14" x14ac:dyDescent="0.25">
      <c r="A78" s="280" t="s">
        <v>1672</v>
      </c>
      <c r="B78" s="407" t="s">
        <v>894</v>
      </c>
      <c r="C78" s="311">
        <f>SUM(C79:C81)</f>
        <v>0</v>
      </c>
      <c r="G78" s="280"/>
      <c r="H78"/>
      <c r="I78" s="286"/>
      <c r="N78" s="280"/>
    </row>
    <row r="79" spans="1:14" x14ac:dyDescent="0.25">
      <c r="A79" s="280" t="s">
        <v>1673</v>
      </c>
      <c r="B79" s="280" t="s">
        <v>1227</v>
      </c>
      <c r="C79" s="311" t="s">
        <v>1045</v>
      </c>
      <c r="G79" s="280"/>
      <c r="H79"/>
      <c r="N79" s="280"/>
    </row>
    <row r="80" spans="1:14" x14ac:dyDescent="0.25">
      <c r="A80" s="280" t="s">
        <v>1674</v>
      </c>
      <c r="B80" s="280" t="s">
        <v>1229</v>
      </c>
      <c r="C80" s="311" t="s">
        <v>1045</v>
      </c>
      <c r="G80" s="280"/>
      <c r="H80"/>
      <c r="N80" s="280"/>
    </row>
    <row r="81" spans="1:14" x14ac:dyDescent="0.25">
      <c r="A81" s="280" t="s">
        <v>1675</v>
      </c>
      <c r="B81" s="280" t="s">
        <v>1231</v>
      </c>
      <c r="C81" s="311" t="s">
        <v>1045</v>
      </c>
      <c r="G81" s="280"/>
      <c r="H81"/>
      <c r="N81" s="280"/>
    </row>
    <row r="82" spans="1:14" x14ac:dyDescent="0.25">
      <c r="A82" s="280" t="s">
        <v>1676</v>
      </c>
      <c r="B82" s="407" t="s">
        <v>9</v>
      </c>
      <c r="C82" s="311">
        <f>SUM(C83:C92)</f>
        <v>0</v>
      </c>
      <c r="G82" s="280"/>
      <c r="H82"/>
      <c r="I82" s="286"/>
      <c r="N82" s="280"/>
    </row>
    <row r="83" spans="1:14" x14ac:dyDescent="0.25">
      <c r="A83" s="280" t="s">
        <v>1677</v>
      </c>
      <c r="B83" s="300" t="s">
        <v>896</v>
      </c>
      <c r="C83" s="311" t="s">
        <v>1045</v>
      </c>
      <c r="G83" s="280"/>
      <c r="H83"/>
      <c r="I83" s="300"/>
      <c r="N83" s="280"/>
    </row>
    <row r="84" spans="1:14" x14ac:dyDescent="0.25">
      <c r="A84" s="280" t="s">
        <v>1678</v>
      </c>
      <c r="B84" s="300" t="s">
        <v>898</v>
      </c>
      <c r="C84" s="311" t="s">
        <v>1045</v>
      </c>
      <c r="G84" s="280"/>
      <c r="H84"/>
      <c r="I84" s="300"/>
      <c r="N84" s="280"/>
    </row>
    <row r="85" spans="1:14" x14ac:dyDescent="0.25">
      <c r="A85" s="280" t="s">
        <v>1679</v>
      </c>
      <c r="B85" s="300" t="s">
        <v>900</v>
      </c>
      <c r="C85" s="311" t="s">
        <v>1045</v>
      </c>
      <c r="G85" s="280"/>
      <c r="H85"/>
      <c r="I85" s="300"/>
      <c r="N85" s="280"/>
    </row>
    <row r="86" spans="1:14" x14ac:dyDescent="0.25">
      <c r="A86" s="280" t="s">
        <v>1680</v>
      </c>
      <c r="B86" s="300" t="s">
        <v>902</v>
      </c>
      <c r="C86" s="311" t="s">
        <v>1045</v>
      </c>
      <c r="G86" s="280"/>
      <c r="H86"/>
      <c r="I86" s="300"/>
      <c r="N86" s="280"/>
    </row>
    <row r="87" spans="1:14" x14ac:dyDescent="0.25">
      <c r="A87" s="280" t="s">
        <v>1681</v>
      </c>
      <c r="B87" s="300" t="s">
        <v>904</v>
      </c>
      <c r="C87" s="311" t="s">
        <v>1045</v>
      </c>
      <c r="G87" s="280"/>
      <c r="H87"/>
      <c r="I87" s="300"/>
      <c r="N87" s="280"/>
    </row>
    <row r="88" spans="1:14" x14ac:dyDescent="0.25">
      <c r="A88" s="280" t="s">
        <v>1682</v>
      </c>
      <c r="B88" s="300" t="s">
        <v>906</v>
      </c>
      <c r="C88" s="311" t="s">
        <v>1045</v>
      </c>
      <c r="G88" s="280"/>
      <c r="H88"/>
      <c r="I88" s="300"/>
      <c r="N88" s="280"/>
    </row>
    <row r="89" spans="1:14" x14ac:dyDescent="0.25">
      <c r="A89" s="280" t="s">
        <v>1683</v>
      </c>
      <c r="B89" s="300" t="s">
        <v>908</v>
      </c>
      <c r="C89" s="311" t="s">
        <v>1045</v>
      </c>
      <c r="G89" s="280"/>
      <c r="H89"/>
      <c r="I89" s="300"/>
      <c r="N89" s="280"/>
    </row>
    <row r="90" spans="1:14" x14ac:dyDescent="0.25">
      <c r="A90" s="280" t="s">
        <v>1684</v>
      </c>
      <c r="B90" s="300" t="s">
        <v>910</v>
      </c>
      <c r="C90" s="311" t="s">
        <v>1045</v>
      </c>
      <c r="G90" s="280"/>
      <c r="H90"/>
      <c r="I90" s="300"/>
      <c r="N90" s="280"/>
    </row>
    <row r="91" spans="1:14" x14ac:dyDescent="0.25">
      <c r="A91" s="280" t="s">
        <v>1685</v>
      </c>
      <c r="B91" s="300" t="s">
        <v>912</v>
      </c>
      <c r="C91" s="311" t="s">
        <v>1045</v>
      </c>
      <c r="G91" s="280"/>
      <c r="H91"/>
      <c r="I91" s="300"/>
      <c r="N91" s="280"/>
    </row>
    <row r="92" spans="1:14" x14ac:dyDescent="0.25">
      <c r="A92" s="280" t="s">
        <v>1686</v>
      </c>
      <c r="B92" s="300" t="s">
        <v>9</v>
      </c>
      <c r="C92" s="311" t="s">
        <v>1045</v>
      </c>
      <c r="G92" s="280"/>
      <c r="H92"/>
      <c r="I92" s="300"/>
      <c r="N92" s="280"/>
    </row>
    <row r="93" spans="1:14" outlineLevel="1" x14ac:dyDescent="0.25">
      <c r="A93" s="280" t="s">
        <v>1687</v>
      </c>
      <c r="B93" s="320" t="s">
        <v>701</v>
      </c>
      <c r="C93" s="311"/>
      <c r="G93" s="280"/>
      <c r="H93"/>
      <c r="I93" s="300"/>
      <c r="N93" s="280"/>
    </row>
    <row r="94" spans="1:14" outlineLevel="1" x14ac:dyDescent="0.25">
      <c r="A94" s="280" t="s">
        <v>1688</v>
      </c>
      <c r="B94" s="320" t="s">
        <v>701</v>
      </c>
      <c r="C94" s="311"/>
      <c r="G94" s="280"/>
      <c r="H94"/>
      <c r="I94" s="300"/>
      <c r="N94" s="280"/>
    </row>
    <row r="95" spans="1:14" outlineLevel="1" x14ac:dyDescent="0.25">
      <c r="A95" s="280" t="s">
        <v>1689</v>
      </c>
      <c r="B95" s="320" t="s">
        <v>701</v>
      </c>
      <c r="C95" s="311"/>
      <c r="G95" s="280"/>
      <c r="H95"/>
      <c r="I95" s="300"/>
      <c r="N95" s="280"/>
    </row>
    <row r="96" spans="1:14" outlineLevel="1" x14ac:dyDescent="0.25">
      <c r="A96" s="280" t="s">
        <v>1690</v>
      </c>
      <c r="B96" s="320" t="s">
        <v>701</v>
      </c>
      <c r="C96" s="311"/>
      <c r="G96" s="280"/>
      <c r="H96"/>
      <c r="I96" s="300"/>
      <c r="N96" s="280"/>
    </row>
    <row r="97" spans="1:14" outlineLevel="1" x14ac:dyDescent="0.25">
      <c r="A97" s="280" t="s">
        <v>1691</v>
      </c>
      <c r="B97" s="320" t="s">
        <v>701</v>
      </c>
      <c r="C97" s="311"/>
      <c r="G97" s="280"/>
      <c r="H97"/>
      <c r="I97" s="300"/>
      <c r="N97" s="280"/>
    </row>
    <row r="98" spans="1:14" outlineLevel="1" x14ac:dyDescent="0.25">
      <c r="A98" s="280" t="s">
        <v>1692</v>
      </c>
      <c r="B98" s="320" t="s">
        <v>701</v>
      </c>
      <c r="C98" s="311"/>
      <c r="G98" s="280"/>
      <c r="H98"/>
      <c r="I98" s="300"/>
      <c r="N98" s="280"/>
    </row>
    <row r="99" spans="1:14" outlineLevel="1" x14ac:dyDescent="0.25">
      <c r="A99" s="280" t="s">
        <v>1693</v>
      </c>
      <c r="B99" s="320" t="s">
        <v>701</v>
      </c>
      <c r="C99" s="311"/>
      <c r="G99" s="280"/>
      <c r="H99"/>
      <c r="I99" s="300"/>
      <c r="N99" s="280"/>
    </row>
    <row r="100" spans="1:14" outlineLevel="1" x14ac:dyDescent="0.25">
      <c r="A100" s="280" t="s">
        <v>1694</v>
      </c>
      <c r="B100" s="320" t="s">
        <v>701</v>
      </c>
      <c r="C100" s="311"/>
      <c r="G100" s="280"/>
      <c r="H100"/>
      <c r="I100" s="300"/>
      <c r="N100" s="280"/>
    </row>
    <row r="101" spans="1:14" outlineLevel="1" x14ac:dyDescent="0.25">
      <c r="A101" s="280" t="s">
        <v>1695</v>
      </c>
      <c r="B101" s="320" t="s">
        <v>701</v>
      </c>
      <c r="C101" s="311"/>
      <c r="G101" s="280"/>
      <c r="H101"/>
      <c r="I101" s="300"/>
      <c r="N101" s="280"/>
    </row>
    <row r="102" spans="1:14" outlineLevel="1" x14ac:dyDescent="0.25">
      <c r="A102" s="280" t="s">
        <v>1696</v>
      </c>
      <c r="B102" s="320" t="s">
        <v>701</v>
      </c>
      <c r="C102" s="311"/>
      <c r="G102" s="280"/>
      <c r="H102"/>
      <c r="I102" s="300"/>
      <c r="N102" s="280"/>
    </row>
    <row r="103" spans="1:14" ht="15" customHeight="1" x14ac:dyDescent="0.25">
      <c r="A103" s="303"/>
      <c r="B103" s="408" t="s">
        <v>1255</v>
      </c>
      <c r="C103" s="409" t="s">
        <v>1610</v>
      </c>
      <c r="D103" s="303"/>
      <c r="E103" s="305"/>
      <c r="F103" s="303"/>
      <c r="G103" s="306"/>
      <c r="H103"/>
      <c r="I103" s="405"/>
      <c r="J103" s="294"/>
      <c r="K103" s="294"/>
      <c r="L103" s="286"/>
      <c r="M103" s="294"/>
      <c r="N103" s="326"/>
    </row>
    <row r="104" spans="1:14" x14ac:dyDescent="0.25">
      <c r="A104" s="280" t="s">
        <v>1697</v>
      </c>
      <c r="B104" s="300" t="s">
        <v>1615</v>
      </c>
      <c r="C104" s="311" t="s">
        <v>1045</v>
      </c>
      <c r="G104" s="280"/>
      <c r="H104"/>
      <c r="I104" s="300"/>
      <c r="N104" s="280"/>
    </row>
    <row r="105" spans="1:14" x14ac:dyDescent="0.25">
      <c r="A105" s="280" t="s">
        <v>1698</v>
      </c>
      <c r="B105" s="300" t="s">
        <v>1615</v>
      </c>
      <c r="C105" s="311" t="s">
        <v>1045</v>
      </c>
      <c r="G105" s="280"/>
      <c r="H105"/>
      <c r="I105" s="300"/>
      <c r="N105" s="280"/>
    </row>
    <row r="106" spans="1:14" x14ac:dyDescent="0.25">
      <c r="A106" s="280" t="s">
        <v>1699</v>
      </c>
      <c r="B106" s="300" t="s">
        <v>1615</v>
      </c>
      <c r="C106" s="311" t="s">
        <v>1045</v>
      </c>
      <c r="G106" s="280"/>
      <c r="H106"/>
      <c r="I106" s="300"/>
      <c r="N106" s="280"/>
    </row>
    <row r="107" spans="1:14" x14ac:dyDescent="0.25">
      <c r="A107" s="280" t="s">
        <v>1700</v>
      </c>
      <c r="B107" s="300" t="s">
        <v>1615</v>
      </c>
      <c r="C107" s="311" t="s">
        <v>1045</v>
      </c>
      <c r="G107" s="280"/>
      <c r="H107"/>
      <c r="I107" s="300"/>
      <c r="N107" s="280"/>
    </row>
    <row r="108" spans="1:14" x14ac:dyDescent="0.25">
      <c r="A108" s="280" t="s">
        <v>1701</v>
      </c>
      <c r="B108" s="300" t="s">
        <v>1615</v>
      </c>
      <c r="C108" s="311" t="s">
        <v>1045</v>
      </c>
      <c r="G108" s="280"/>
      <c r="H108"/>
      <c r="I108" s="300"/>
      <c r="N108" s="280"/>
    </row>
    <row r="109" spans="1:14" x14ac:dyDescent="0.25">
      <c r="A109" s="280" t="s">
        <v>1702</v>
      </c>
      <c r="B109" s="300" t="s">
        <v>1615</v>
      </c>
      <c r="C109" s="311" t="s">
        <v>1045</v>
      </c>
      <c r="G109" s="280"/>
      <c r="H109"/>
      <c r="I109" s="300"/>
      <c r="N109" s="280"/>
    </row>
    <row r="110" spans="1:14" x14ac:dyDescent="0.25">
      <c r="A110" s="280" t="s">
        <v>1703</v>
      </c>
      <c r="B110" s="300" t="s">
        <v>1615</v>
      </c>
      <c r="C110" s="311" t="s">
        <v>1045</v>
      </c>
      <c r="G110" s="280"/>
      <c r="H110"/>
      <c r="I110" s="300"/>
      <c r="N110" s="280"/>
    </row>
    <row r="111" spans="1:14" x14ac:dyDescent="0.25">
      <c r="A111" s="280" t="s">
        <v>1704</v>
      </c>
      <c r="B111" s="300" t="s">
        <v>1615</v>
      </c>
      <c r="C111" s="311" t="s">
        <v>1045</v>
      </c>
      <c r="G111" s="280"/>
      <c r="H111"/>
      <c r="I111" s="300"/>
      <c r="N111" s="280"/>
    </row>
    <row r="112" spans="1:14" x14ac:dyDescent="0.25">
      <c r="A112" s="280" t="s">
        <v>1705</v>
      </c>
      <c r="B112" s="300" t="s">
        <v>1615</v>
      </c>
      <c r="C112" s="311" t="s">
        <v>1045</v>
      </c>
      <c r="G112" s="280"/>
      <c r="H112"/>
      <c r="I112" s="300"/>
      <c r="N112" s="280"/>
    </row>
    <row r="113" spans="1:14" x14ac:dyDescent="0.25">
      <c r="A113" s="280" t="s">
        <v>1706</v>
      </c>
      <c r="B113" s="300" t="s">
        <v>1615</v>
      </c>
      <c r="C113" s="311" t="s">
        <v>1045</v>
      </c>
      <c r="G113" s="280"/>
      <c r="H113"/>
      <c r="I113" s="300"/>
      <c r="N113" s="280"/>
    </row>
    <row r="114" spans="1:14" x14ac:dyDescent="0.25">
      <c r="A114" s="280" t="s">
        <v>1707</v>
      </c>
      <c r="B114" s="300" t="s">
        <v>1615</v>
      </c>
      <c r="C114" s="311" t="s">
        <v>1045</v>
      </c>
      <c r="G114" s="280"/>
      <c r="H114"/>
      <c r="I114" s="300"/>
      <c r="N114" s="280"/>
    </row>
    <row r="115" spans="1:14" x14ac:dyDescent="0.25">
      <c r="A115" s="280" t="s">
        <v>1708</v>
      </c>
      <c r="B115" s="300" t="s">
        <v>1615</v>
      </c>
      <c r="C115" s="311" t="s">
        <v>1045</v>
      </c>
      <c r="G115" s="280"/>
      <c r="H115"/>
      <c r="I115" s="300"/>
      <c r="N115" s="280"/>
    </row>
    <row r="116" spans="1:14" x14ac:dyDescent="0.25">
      <c r="A116" s="280" t="s">
        <v>1709</v>
      </c>
      <c r="B116" s="300" t="s">
        <v>1615</v>
      </c>
      <c r="C116" s="311" t="s">
        <v>1045</v>
      </c>
      <c r="G116" s="280"/>
      <c r="H116"/>
      <c r="I116" s="300"/>
      <c r="N116" s="280"/>
    </row>
    <row r="117" spans="1:14" x14ac:dyDescent="0.25">
      <c r="A117" s="280" t="s">
        <v>1710</v>
      </c>
      <c r="B117" s="300" t="s">
        <v>1615</v>
      </c>
      <c r="C117" s="311" t="s">
        <v>1045</v>
      </c>
      <c r="G117" s="280"/>
      <c r="H117"/>
      <c r="I117" s="300"/>
      <c r="N117" s="280"/>
    </row>
    <row r="118" spans="1:14" x14ac:dyDescent="0.25">
      <c r="A118" s="280" t="s">
        <v>1711</v>
      </c>
      <c r="B118" s="300" t="s">
        <v>1615</v>
      </c>
      <c r="C118" s="311" t="s">
        <v>1045</v>
      </c>
      <c r="G118" s="280"/>
      <c r="H118"/>
      <c r="I118" s="300"/>
      <c r="N118" s="280"/>
    </row>
    <row r="119" spans="1:14" x14ac:dyDescent="0.25">
      <c r="A119" s="280" t="s">
        <v>1712</v>
      </c>
      <c r="B119" s="300" t="s">
        <v>1615</v>
      </c>
      <c r="C119" s="311" t="s">
        <v>1045</v>
      </c>
      <c r="G119" s="280"/>
      <c r="H119"/>
      <c r="I119" s="300"/>
      <c r="N119" s="280"/>
    </row>
    <row r="120" spans="1:14" x14ac:dyDescent="0.25">
      <c r="A120" s="280" t="s">
        <v>1713</v>
      </c>
      <c r="B120" s="300" t="s">
        <v>1615</v>
      </c>
      <c r="C120" s="311" t="s">
        <v>1045</v>
      </c>
      <c r="G120" s="280"/>
      <c r="H120"/>
      <c r="I120" s="300"/>
      <c r="N120" s="280"/>
    </row>
    <row r="121" spans="1:14" x14ac:dyDescent="0.25">
      <c r="A121" s="280" t="s">
        <v>1714</v>
      </c>
      <c r="B121" s="300" t="s">
        <v>1615</v>
      </c>
      <c r="C121" s="311" t="s">
        <v>1045</v>
      </c>
      <c r="G121" s="280"/>
      <c r="H121"/>
      <c r="I121" s="300"/>
      <c r="N121" s="280"/>
    </row>
    <row r="122" spans="1:14" x14ac:dyDescent="0.25">
      <c r="A122" s="280" t="s">
        <v>1715</v>
      </c>
      <c r="B122" s="300" t="s">
        <v>1615</v>
      </c>
      <c r="C122" s="311" t="s">
        <v>1045</v>
      </c>
      <c r="G122" s="280"/>
      <c r="H122"/>
      <c r="I122" s="300"/>
      <c r="N122" s="280"/>
    </row>
    <row r="123" spans="1:14" x14ac:dyDescent="0.25">
      <c r="A123" s="280" t="s">
        <v>1716</v>
      </c>
      <c r="B123" s="300" t="s">
        <v>1615</v>
      </c>
      <c r="C123" s="311" t="s">
        <v>1045</v>
      </c>
      <c r="G123" s="280"/>
      <c r="H123"/>
      <c r="I123" s="300"/>
      <c r="N123" s="280"/>
    </row>
    <row r="124" spans="1:14" x14ac:dyDescent="0.25">
      <c r="A124" s="280" t="s">
        <v>1717</v>
      </c>
      <c r="B124" s="300" t="s">
        <v>1615</v>
      </c>
      <c r="C124" s="311" t="s">
        <v>1045</v>
      </c>
      <c r="G124" s="280"/>
      <c r="H124"/>
      <c r="I124" s="300"/>
      <c r="N124" s="280"/>
    </row>
    <row r="125" spans="1:14" x14ac:dyDescent="0.25">
      <c r="A125" s="280" t="s">
        <v>1718</v>
      </c>
      <c r="B125" s="300" t="s">
        <v>1615</v>
      </c>
      <c r="C125" s="311" t="s">
        <v>1045</v>
      </c>
      <c r="G125" s="280"/>
      <c r="H125"/>
      <c r="I125" s="300"/>
      <c r="N125" s="280"/>
    </row>
    <row r="126" spans="1:14" x14ac:dyDescent="0.25">
      <c r="A126" s="280" t="s">
        <v>1719</v>
      </c>
      <c r="B126" s="300" t="s">
        <v>1615</v>
      </c>
      <c r="C126" s="311" t="s">
        <v>1045</v>
      </c>
      <c r="G126" s="280"/>
      <c r="H126"/>
      <c r="I126" s="300"/>
      <c r="N126" s="280"/>
    </row>
    <row r="127" spans="1:14" x14ac:dyDescent="0.25">
      <c r="A127" s="280" t="s">
        <v>1720</v>
      </c>
      <c r="B127" s="300" t="s">
        <v>1615</v>
      </c>
      <c r="C127" s="311" t="s">
        <v>1045</v>
      </c>
      <c r="G127" s="280"/>
      <c r="H127"/>
      <c r="I127" s="300"/>
      <c r="N127" s="280"/>
    </row>
    <row r="128" spans="1:14" x14ac:dyDescent="0.25">
      <c r="A128" s="280" t="s">
        <v>1721</v>
      </c>
      <c r="B128" s="300" t="s">
        <v>1615</v>
      </c>
      <c r="C128" s="280" t="s">
        <v>1045</v>
      </c>
      <c r="G128" s="280"/>
      <c r="H128"/>
      <c r="I128" s="300"/>
      <c r="N128" s="280"/>
    </row>
    <row r="129" spans="1:14" x14ac:dyDescent="0.25">
      <c r="A129" s="303"/>
      <c r="B129" s="304" t="s">
        <v>1311</v>
      </c>
      <c r="C129" s="303" t="s">
        <v>1610</v>
      </c>
      <c r="D129" s="303"/>
      <c r="E129" s="303"/>
      <c r="F129" s="306"/>
      <c r="G129" s="306"/>
      <c r="H129"/>
      <c r="I129" s="405"/>
      <c r="J129" s="294"/>
      <c r="K129" s="294"/>
      <c r="L129" s="294"/>
      <c r="M129" s="326"/>
      <c r="N129" s="326"/>
    </row>
    <row r="130" spans="1:14" x14ac:dyDescent="0.25">
      <c r="A130" s="280" t="s">
        <v>1722</v>
      </c>
      <c r="B130" s="280" t="s">
        <v>1313</v>
      </c>
      <c r="C130" s="311" t="s">
        <v>1045</v>
      </c>
      <c r="D130"/>
      <c r="E130"/>
      <c r="F130"/>
      <c r="G130"/>
      <c r="H130"/>
      <c r="K130" s="173"/>
      <c r="L130" s="173"/>
      <c r="M130" s="173"/>
      <c r="N130" s="173"/>
    </row>
    <row r="131" spans="1:14" x14ac:dyDescent="0.25">
      <c r="A131" s="280" t="s">
        <v>1723</v>
      </c>
      <c r="B131" s="280" t="s">
        <v>1315</v>
      </c>
      <c r="C131" s="311" t="s">
        <v>1045</v>
      </c>
      <c r="D131"/>
      <c r="E131"/>
      <c r="F131"/>
      <c r="G131"/>
      <c r="H131"/>
      <c r="K131" s="173"/>
      <c r="L131" s="173"/>
      <c r="M131" s="173"/>
      <c r="N131" s="173"/>
    </row>
    <row r="132" spans="1:14" x14ac:dyDescent="0.25">
      <c r="A132" s="280" t="s">
        <v>1724</v>
      </c>
      <c r="B132" s="280" t="s">
        <v>9</v>
      </c>
      <c r="C132" s="311" t="s">
        <v>1045</v>
      </c>
      <c r="D132"/>
      <c r="E132"/>
      <c r="F132"/>
      <c r="G132"/>
      <c r="H132"/>
      <c r="K132" s="173"/>
      <c r="L132" s="173"/>
      <c r="M132" s="173"/>
      <c r="N132" s="173"/>
    </row>
    <row r="133" spans="1:14" outlineLevel="1" x14ac:dyDescent="0.25">
      <c r="A133" s="280" t="s">
        <v>1725</v>
      </c>
      <c r="C133" s="311"/>
      <c r="D133"/>
      <c r="E133"/>
      <c r="F133"/>
      <c r="G133"/>
      <c r="H133"/>
      <c r="K133" s="173"/>
      <c r="L133" s="173"/>
      <c r="M133" s="173"/>
      <c r="N133" s="173"/>
    </row>
    <row r="134" spans="1:14" outlineLevel="1" x14ac:dyDescent="0.25">
      <c r="A134" s="280" t="s">
        <v>1726</v>
      </c>
      <c r="C134" s="311"/>
      <c r="D134"/>
      <c r="E134"/>
      <c r="F134"/>
      <c r="G134"/>
      <c r="H134"/>
      <c r="K134" s="173"/>
      <c r="L134" s="173"/>
      <c r="M134" s="173"/>
      <c r="N134" s="173"/>
    </row>
    <row r="135" spans="1:14" outlineLevel="1" x14ac:dyDescent="0.25">
      <c r="A135" s="280" t="s">
        <v>1727</v>
      </c>
      <c r="C135" s="311"/>
      <c r="D135"/>
      <c r="E135"/>
      <c r="F135"/>
      <c r="G135"/>
      <c r="H135"/>
      <c r="K135" s="173"/>
      <c r="L135" s="173"/>
      <c r="M135" s="173"/>
      <c r="N135" s="173"/>
    </row>
    <row r="136" spans="1:14" outlineLevel="1" x14ac:dyDescent="0.25">
      <c r="A136" s="280" t="s">
        <v>1728</v>
      </c>
      <c r="C136" s="311"/>
      <c r="D136"/>
      <c r="E136"/>
      <c r="F136"/>
      <c r="G136"/>
      <c r="H136"/>
      <c r="K136" s="173"/>
      <c r="L136" s="173"/>
      <c r="M136" s="173"/>
      <c r="N136" s="173"/>
    </row>
    <row r="137" spans="1:14" x14ac:dyDescent="0.25">
      <c r="A137" s="303"/>
      <c r="B137" s="304" t="s">
        <v>1329</v>
      </c>
      <c r="C137" s="303" t="s">
        <v>1610</v>
      </c>
      <c r="D137" s="303"/>
      <c r="E137" s="303"/>
      <c r="F137" s="306"/>
      <c r="G137" s="306"/>
      <c r="H137"/>
      <c r="I137" s="405"/>
      <c r="J137" s="294"/>
      <c r="K137" s="294"/>
      <c r="L137" s="294"/>
      <c r="M137" s="326"/>
      <c r="N137" s="326"/>
    </row>
    <row r="138" spans="1:14" x14ac:dyDescent="0.25">
      <c r="A138" s="280" t="s">
        <v>1729</v>
      </c>
      <c r="B138" s="280" t="s">
        <v>1331</v>
      </c>
      <c r="C138" s="311" t="s">
        <v>1045</v>
      </c>
      <c r="D138" s="406"/>
      <c r="E138" s="406"/>
      <c r="F138" s="312"/>
      <c r="G138" s="313"/>
      <c r="H138"/>
      <c r="K138" s="406"/>
      <c r="L138" s="406"/>
      <c r="M138" s="312"/>
      <c r="N138" s="313"/>
    </row>
    <row r="139" spans="1:14" x14ac:dyDescent="0.25">
      <c r="A139" s="280" t="s">
        <v>1730</v>
      </c>
      <c r="B139" s="280" t="s">
        <v>1333</v>
      </c>
      <c r="C139" s="311" t="s">
        <v>1045</v>
      </c>
      <c r="D139" s="406"/>
      <c r="E139" s="406"/>
      <c r="F139" s="312"/>
      <c r="G139" s="313"/>
      <c r="H139"/>
      <c r="K139" s="406"/>
      <c r="L139" s="406"/>
      <c r="M139" s="312"/>
      <c r="N139" s="313"/>
    </row>
    <row r="140" spans="1:14" x14ac:dyDescent="0.25">
      <c r="A140" s="280" t="s">
        <v>1731</v>
      </c>
      <c r="B140" s="280" t="s">
        <v>9</v>
      </c>
      <c r="C140" s="311" t="s">
        <v>1045</v>
      </c>
      <c r="D140" s="406"/>
      <c r="E140" s="406"/>
      <c r="F140" s="312"/>
      <c r="G140" s="313"/>
      <c r="H140"/>
      <c r="K140" s="406"/>
      <c r="L140" s="406"/>
      <c r="M140" s="312"/>
      <c r="N140" s="313"/>
    </row>
    <row r="141" spans="1:14" outlineLevel="1" x14ac:dyDescent="0.25">
      <c r="A141" s="280" t="s">
        <v>1732</v>
      </c>
      <c r="C141" s="311"/>
      <c r="D141" s="406"/>
      <c r="E141" s="406"/>
      <c r="F141" s="312"/>
      <c r="G141" s="313"/>
      <c r="H141"/>
      <c r="K141" s="406"/>
      <c r="L141" s="406"/>
      <c r="M141" s="312"/>
      <c r="N141" s="313"/>
    </row>
    <row r="142" spans="1:14" outlineLevel="1" x14ac:dyDescent="0.25">
      <c r="A142" s="280" t="s">
        <v>1733</v>
      </c>
      <c r="C142" s="311"/>
      <c r="D142" s="406"/>
      <c r="E142" s="406"/>
      <c r="F142" s="312"/>
      <c r="G142" s="313"/>
      <c r="H142"/>
      <c r="K142" s="406"/>
      <c r="L142" s="406"/>
      <c r="M142" s="312"/>
      <c r="N142" s="313"/>
    </row>
    <row r="143" spans="1:14" outlineLevel="1" x14ac:dyDescent="0.25">
      <c r="A143" s="280" t="s">
        <v>1734</v>
      </c>
      <c r="C143" s="311"/>
      <c r="D143" s="406"/>
      <c r="E143" s="406"/>
      <c r="F143" s="312"/>
      <c r="G143" s="313"/>
      <c r="H143"/>
      <c r="K143" s="406"/>
      <c r="L143" s="406"/>
      <c r="M143" s="312"/>
      <c r="N143" s="313"/>
    </row>
    <row r="144" spans="1:14" outlineLevel="1" x14ac:dyDescent="0.25">
      <c r="A144" s="280" t="s">
        <v>1735</v>
      </c>
      <c r="C144" s="311"/>
      <c r="D144" s="406"/>
      <c r="E144" s="406"/>
      <c r="F144" s="312"/>
      <c r="G144" s="313"/>
      <c r="H144"/>
      <c r="K144" s="406"/>
      <c r="L144" s="406"/>
      <c r="M144" s="312"/>
      <c r="N144" s="313"/>
    </row>
    <row r="145" spans="1:14" outlineLevel="1" x14ac:dyDescent="0.25">
      <c r="A145" s="280" t="s">
        <v>1736</v>
      </c>
      <c r="C145" s="311"/>
      <c r="D145" s="406"/>
      <c r="E145" s="406"/>
      <c r="F145" s="312"/>
      <c r="G145" s="313"/>
      <c r="H145"/>
      <c r="K145" s="406"/>
      <c r="L145" s="406"/>
      <c r="M145" s="312"/>
      <c r="N145" s="313"/>
    </row>
    <row r="146" spans="1:14" outlineLevel="1" x14ac:dyDescent="0.25">
      <c r="A146" s="280" t="s">
        <v>1737</v>
      </c>
      <c r="C146" s="311"/>
      <c r="D146" s="406"/>
      <c r="E146" s="406"/>
      <c r="F146" s="312"/>
      <c r="G146" s="313"/>
      <c r="H146"/>
      <c r="K146" s="406"/>
      <c r="L146" s="406"/>
      <c r="M146" s="312"/>
      <c r="N146" s="313"/>
    </row>
    <row r="147" spans="1:14" x14ac:dyDescent="0.25">
      <c r="A147" s="303"/>
      <c r="B147" s="304" t="s">
        <v>1738</v>
      </c>
      <c r="C147" s="303" t="s">
        <v>660</v>
      </c>
      <c r="D147" s="303"/>
      <c r="E147" s="303"/>
      <c r="F147" s="303" t="s">
        <v>1610</v>
      </c>
      <c r="G147" s="306"/>
      <c r="H147"/>
      <c r="I147" s="405"/>
      <c r="J147" s="294"/>
      <c r="K147" s="294"/>
      <c r="L147" s="294"/>
      <c r="M147" s="294"/>
      <c r="N147" s="326"/>
    </row>
    <row r="148" spans="1:14" x14ac:dyDescent="0.25">
      <c r="A148" s="280" t="s">
        <v>1739</v>
      </c>
      <c r="B148" s="300" t="s">
        <v>1740</v>
      </c>
      <c r="C148" s="307" t="s">
        <v>1045</v>
      </c>
      <c r="D148" s="406"/>
      <c r="E148" s="406"/>
      <c r="F148" s="314" t="str">
        <f>IF($C$152=0,"",IF(C148="[for completion]","",C148/$C$152))</f>
        <v/>
      </c>
      <c r="G148" s="313"/>
      <c r="H148"/>
      <c r="I148" s="300"/>
      <c r="K148" s="406"/>
      <c r="L148" s="406"/>
      <c r="M148" s="315"/>
      <c r="N148" s="313"/>
    </row>
    <row r="149" spans="1:14" x14ac:dyDescent="0.25">
      <c r="A149" s="280" t="s">
        <v>1741</v>
      </c>
      <c r="B149" s="300" t="s">
        <v>1742</v>
      </c>
      <c r="C149" s="307" t="s">
        <v>1045</v>
      </c>
      <c r="D149" s="406"/>
      <c r="E149" s="406"/>
      <c r="F149" s="314" t="str">
        <f>IF($C$152=0,"",IF(C149="[for completion]","",C149/$C$152))</f>
        <v/>
      </c>
      <c r="G149" s="313"/>
      <c r="H149"/>
      <c r="I149" s="300"/>
      <c r="K149" s="406"/>
      <c r="L149" s="406"/>
      <c r="M149" s="315"/>
      <c r="N149" s="313"/>
    </row>
    <row r="150" spans="1:14" x14ac:dyDescent="0.25">
      <c r="A150" s="280" t="s">
        <v>1743</v>
      </c>
      <c r="B150" s="300" t="s">
        <v>1744</v>
      </c>
      <c r="C150" s="307" t="s">
        <v>1045</v>
      </c>
      <c r="D150" s="406"/>
      <c r="E150" s="406"/>
      <c r="F150" s="314" t="str">
        <f>IF($C$152=0,"",IF(C150="[for completion]","",C150/$C$152))</f>
        <v/>
      </c>
      <c r="G150" s="313"/>
      <c r="H150"/>
      <c r="I150" s="300"/>
      <c r="K150" s="406"/>
      <c r="L150" s="406"/>
      <c r="M150" s="315"/>
      <c r="N150" s="313"/>
    </row>
    <row r="151" spans="1:14" ht="15" customHeight="1" x14ac:dyDescent="0.25">
      <c r="A151" s="280" t="s">
        <v>1745</v>
      </c>
      <c r="B151" s="300" t="s">
        <v>1746</v>
      </c>
      <c r="C151" s="307" t="s">
        <v>1045</v>
      </c>
      <c r="D151" s="406"/>
      <c r="E151" s="406"/>
      <c r="F151" s="314" t="str">
        <f>IF($C$152=0,"",IF(C151="[for completion]","",C151/$C$152))</f>
        <v/>
      </c>
      <c r="G151" s="313"/>
      <c r="H151"/>
      <c r="I151" s="300"/>
      <c r="K151" s="406"/>
      <c r="L151" s="406"/>
      <c r="M151" s="315"/>
      <c r="N151" s="313"/>
    </row>
    <row r="152" spans="1:14" ht="15" customHeight="1" x14ac:dyDescent="0.25">
      <c r="A152" s="280" t="s">
        <v>1747</v>
      </c>
      <c r="B152" s="317" t="s">
        <v>10</v>
      </c>
      <c r="C152" s="318">
        <f>SUM(C148:C151)</f>
        <v>0</v>
      </c>
      <c r="D152" s="406"/>
      <c r="E152" s="406"/>
      <c r="F152" s="311">
        <f>SUM(F148:F151)</f>
        <v>0</v>
      </c>
      <c r="G152" s="313"/>
      <c r="H152"/>
      <c r="I152" s="300"/>
      <c r="K152" s="406"/>
      <c r="L152" s="406"/>
      <c r="M152" s="315"/>
      <c r="N152" s="313"/>
    </row>
    <row r="153" spans="1:14" ht="15" customHeight="1" outlineLevel="1" x14ac:dyDescent="0.25">
      <c r="A153" s="280" t="s">
        <v>1748</v>
      </c>
      <c r="B153" s="320" t="s">
        <v>1749</v>
      </c>
      <c r="D153" s="406"/>
      <c r="E153" s="406"/>
      <c r="F153" s="314" t="str">
        <f>IF($C$152=0,"",IF(C153="[for completion]","",C153/$C$152))</f>
        <v/>
      </c>
      <c r="G153" s="313"/>
      <c r="H153"/>
      <c r="I153" s="300"/>
      <c r="K153" s="406"/>
      <c r="L153" s="406"/>
      <c r="M153" s="315"/>
      <c r="N153" s="313"/>
    </row>
    <row r="154" spans="1:14" ht="15" customHeight="1" outlineLevel="1" x14ac:dyDescent="0.25">
      <c r="A154" s="280" t="s">
        <v>1750</v>
      </c>
      <c r="B154" s="320" t="s">
        <v>1751</v>
      </c>
      <c r="D154" s="406"/>
      <c r="E154" s="406"/>
      <c r="F154" s="314" t="str">
        <f t="shared" ref="F154:F159" si="2">IF($C$152=0,"",IF(C154="[for completion]","",C154/$C$152))</f>
        <v/>
      </c>
      <c r="G154" s="313"/>
      <c r="H154"/>
      <c r="I154" s="300"/>
      <c r="K154" s="406"/>
      <c r="L154" s="406"/>
      <c r="M154" s="315"/>
      <c r="N154" s="313"/>
    </row>
    <row r="155" spans="1:14" ht="15" customHeight="1" outlineLevel="1" x14ac:dyDescent="0.25">
      <c r="A155" s="280" t="s">
        <v>1752</v>
      </c>
      <c r="B155" s="320" t="s">
        <v>1753</v>
      </c>
      <c r="D155" s="406"/>
      <c r="E155" s="406"/>
      <c r="F155" s="314" t="str">
        <f t="shared" si="2"/>
        <v/>
      </c>
      <c r="G155" s="313"/>
      <c r="H155"/>
      <c r="I155" s="300"/>
      <c r="K155" s="406"/>
      <c r="L155" s="406"/>
      <c r="M155" s="315"/>
      <c r="N155" s="313"/>
    </row>
    <row r="156" spans="1:14" ht="15" customHeight="1" outlineLevel="1" x14ac:dyDescent="0.25">
      <c r="A156" s="280" t="s">
        <v>1754</v>
      </c>
      <c r="B156" s="320" t="s">
        <v>1755</v>
      </c>
      <c r="D156" s="406"/>
      <c r="E156" s="406"/>
      <c r="F156" s="314" t="str">
        <f t="shared" si="2"/>
        <v/>
      </c>
      <c r="G156" s="313"/>
      <c r="H156"/>
      <c r="I156" s="300"/>
      <c r="K156" s="406"/>
      <c r="L156" s="406"/>
      <c r="M156" s="315"/>
      <c r="N156" s="313"/>
    </row>
    <row r="157" spans="1:14" ht="15" customHeight="1" outlineLevel="1" x14ac:dyDescent="0.25">
      <c r="A157" s="280" t="s">
        <v>1756</v>
      </c>
      <c r="B157" s="320" t="s">
        <v>1757</v>
      </c>
      <c r="D157" s="406"/>
      <c r="E157" s="406"/>
      <c r="F157" s="314" t="str">
        <f t="shared" si="2"/>
        <v/>
      </c>
      <c r="G157" s="313"/>
      <c r="H157"/>
      <c r="I157" s="300"/>
      <c r="K157" s="406"/>
      <c r="L157" s="406"/>
      <c r="M157" s="315"/>
      <c r="N157" s="313"/>
    </row>
    <row r="158" spans="1:14" ht="15" customHeight="1" outlineLevel="1" x14ac:dyDescent="0.25">
      <c r="A158" s="280" t="s">
        <v>1758</v>
      </c>
      <c r="B158" s="320" t="s">
        <v>1759</v>
      </c>
      <c r="D158" s="406"/>
      <c r="E158" s="406"/>
      <c r="F158" s="314" t="str">
        <f t="shared" si="2"/>
        <v/>
      </c>
      <c r="G158" s="313"/>
      <c r="H158"/>
      <c r="I158" s="300"/>
      <c r="K158" s="406"/>
      <c r="L158" s="406"/>
      <c r="M158" s="315"/>
      <c r="N158" s="313"/>
    </row>
    <row r="159" spans="1:14" ht="15" customHeight="1" outlineLevel="1" x14ac:dyDescent="0.25">
      <c r="A159" s="280" t="s">
        <v>1760</v>
      </c>
      <c r="B159" s="320" t="s">
        <v>1761</v>
      </c>
      <c r="D159" s="406"/>
      <c r="E159" s="406"/>
      <c r="F159" s="314" t="str">
        <f t="shared" si="2"/>
        <v/>
      </c>
      <c r="G159" s="313"/>
      <c r="H159"/>
      <c r="I159" s="300"/>
      <c r="K159" s="406"/>
      <c r="L159" s="406"/>
      <c r="M159" s="315"/>
      <c r="N159" s="313"/>
    </row>
    <row r="160" spans="1:14" ht="15" customHeight="1" outlineLevel="1" x14ac:dyDescent="0.25">
      <c r="A160" s="280" t="s">
        <v>1762</v>
      </c>
      <c r="B160" s="320"/>
      <c r="D160" s="406"/>
      <c r="E160" s="406"/>
      <c r="F160" s="315"/>
      <c r="G160" s="313"/>
      <c r="H160"/>
      <c r="I160" s="300"/>
      <c r="K160" s="406"/>
      <c r="L160" s="406"/>
      <c r="M160" s="315"/>
      <c r="N160" s="313"/>
    </row>
    <row r="161" spans="1:14" ht="15" customHeight="1" outlineLevel="1" x14ac:dyDescent="0.25">
      <c r="A161" s="280" t="s">
        <v>1763</v>
      </c>
      <c r="B161" s="320"/>
      <c r="D161" s="406"/>
      <c r="E161" s="406"/>
      <c r="F161" s="315"/>
      <c r="G161" s="313"/>
      <c r="H161"/>
      <c r="I161" s="300"/>
      <c r="K161" s="406"/>
      <c r="L161" s="406"/>
      <c r="M161" s="315"/>
      <c r="N161" s="313"/>
    </row>
    <row r="162" spans="1:14" ht="15" customHeight="1" outlineLevel="1" x14ac:dyDescent="0.25">
      <c r="A162" s="280" t="s">
        <v>1764</v>
      </c>
      <c r="B162" s="320"/>
      <c r="D162" s="406"/>
      <c r="E162" s="406"/>
      <c r="F162" s="315"/>
      <c r="G162" s="313"/>
      <c r="H162"/>
      <c r="I162" s="300"/>
      <c r="K162" s="406"/>
      <c r="L162" s="406"/>
      <c r="M162" s="315"/>
      <c r="N162" s="313"/>
    </row>
    <row r="163" spans="1:14" ht="15" customHeight="1" outlineLevel="1" x14ac:dyDescent="0.25">
      <c r="A163" s="280" t="s">
        <v>1765</v>
      </c>
      <c r="B163" s="320"/>
      <c r="D163" s="406"/>
      <c r="E163" s="406"/>
      <c r="F163" s="315"/>
      <c r="G163" s="313"/>
      <c r="H163"/>
      <c r="I163" s="300"/>
      <c r="K163" s="406"/>
      <c r="L163" s="406"/>
      <c r="M163" s="315"/>
      <c r="N163" s="313"/>
    </row>
    <row r="164" spans="1:14" ht="15" customHeight="1" outlineLevel="1" x14ac:dyDescent="0.25">
      <c r="A164" s="280" t="s">
        <v>1766</v>
      </c>
      <c r="B164" s="300"/>
      <c r="D164" s="406"/>
      <c r="E164" s="406"/>
      <c r="F164" s="315"/>
      <c r="G164" s="313"/>
      <c r="H164"/>
      <c r="I164" s="300"/>
      <c r="K164" s="406"/>
      <c r="L164" s="406"/>
      <c r="M164" s="315"/>
      <c r="N164" s="313"/>
    </row>
    <row r="165" spans="1:14" outlineLevel="1" x14ac:dyDescent="0.25">
      <c r="A165" s="280" t="s">
        <v>1767</v>
      </c>
      <c r="B165" s="301"/>
      <c r="C165" s="301"/>
      <c r="D165" s="301"/>
      <c r="E165" s="301"/>
      <c r="F165" s="315"/>
      <c r="G165" s="313"/>
      <c r="H165"/>
      <c r="I165" s="317"/>
      <c r="J165" s="300"/>
      <c r="K165" s="406"/>
      <c r="L165" s="406"/>
      <c r="M165" s="312"/>
      <c r="N165" s="313"/>
    </row>
    <row r="166" spans="1:14" ht="15" customHeight="1" x14ac:dyDescent="0.25">
      <c r="A166" s="303"/>
      <c r="B166" s="304" t="s">
        <v>1768</v>
      </c>
      <c r="C166" s="303"/>
      <c r="D166" s="303"/>
      <c r="E166" s="303"/>
      <c r="F166" s="306"/>
      <c r="G166" s="306"/>
      <c r="H166"/>
      <c r="I166" s="405"/>
      <c r="J166" s="294"/>
      <c r="K166" s="294"/>
      <c r="L166" s="294"/>
      <c r="M166" s="326"/>
      <c r="N166" s="326"/>
    </row>
    <row r="167" spans="1:14" x14ac:dyDescent="0.25">
      <c r="A167" s="280" t="s">
        <v>1769</v>
      </c>
      <c r="B167" s="280" t="s">
        <v>1354</v>
      </c>
      <c r="C167" s="311" t="s">
        <v>1045</v>
      </c>
      <c r="D167"/>
      <c r="E167" s="277"/>
      <c r="F167" s="277"/>
      <c r="G167"/>
      <c r="H167"/>
      <c r="K167" s="173"/>
      <c r="L167" s="277"/>
      <c r="M167" s="277"/>
      <c r="N167" s="173"/>
    </row>
    <row r="168" spans="1:14" outlineLevel="1" x14ac:dyDescent="0.25">
      <c r="A168" s="280" t="s">
        <v>1770</v>
      </c>
      <c r="D168"/>
      <c r="E168" s="277"/>
      <c r="F168" s="277"/>
      <c r="G168"/>
      <c r="H168"/>
      <c r="K168" s="173"/>
      <c r="L168" s="277"/>
      <c r="M168" s="277"/>
      <c r="N168" s="173"/>
    </row>
    <row r="169" spans="1:14" outlineLevel="1" x14ac:dyDescent="0.25">
      <c r="A169" s="280" t="s">
        <v>1771</v>
      </c>
      <c r="D169"/>
      <c r="E169" s="277"/>
      <c r="F169" s="277"/>
      <c r="G169"/>
      <c r="H169"/>
      <c r="K169" s="173"/>
      <c r="L169" s="277"/>
      <c r="M169" s="277"/>
      <c r="N169" s="173"/>
    </row>
    <row r="170" spans="1:14" outlineLevel="1" x14ac:dyDescent="0.25">
      <c r="A170" s="280" t="s">
        <v>1772</v>
      </c>
      <c r="D170"/>
      <c r="E170" s="277"/>
      <c r="F170" s="277"/>
      <c r="G170"/>
      <c r="H170"/>
      <c r="K170" s="173"/>
      <c r="L170" s="277"/>
      <c r="M170" s="277"/>
      <c r="N170" s="173"/>
    </row>
    <row r="171" spans="1:14" outlineLevel="1" x14ac:dyDescent="0.25">
      <c r="A171" s="280" t="s">
        <v>1773</v>
      </c>
      <c r="D171"/>
      <c r="E171" s="277"/>
      <c r="F171" s="277"/>
      <c r="G171"/>
      <c r="H171"/>
      <c r="K171" s="173"/>
      <c r="L171" s="277"/>
      <c r="M171" s="277"/>
      <c r="N171" s="173"/>
    </row>
    <row r="172" spans="1:14" x14ac:dyDescent="0.25">
      <c r="A172" s="303"/>
      <c r="B172" s="304" t="s">
        <v>1774</v>
      </c>
      <c r="C172" s="303" t="s">
        <v>1610</v>
      </c>
      <c r="D172" s="303"/>
      <c r="E172" s="303"/>
      <c r="F172" s="306"/>
      <c r="G172" s="306"/>
      <c r="H172"/>
      <c r="I172" s="405"/>
      <c r="J172" s="294"/>
      <c r="K172" s="294"/>
      <c r="L172" s="294"/>
      <c r="M172" s="326"/>
      <c r="N172" s="326"/>
    </row>
    <row r="173" spans="1:14" ht="15" customHeight="1" x14ac:dyDescent="0.25">
      <c r="A173" s="280" t="s">
        <v>1775</v>
      </c>
      <c r="B173" s="280" t="s">
        <v>1776</v>
      </c>
      <c r="C173" s="311" t="s">
        <v>1045</v>
      </c>
      <c r="D173"/>
      <c r="E173"/>
      <c r="F173"/>
      <c r="G173"/>
      <c r="H173"/>
      <c r="K173" s="173"/>
      <c r="L173" s="173"/>
      <c r="M173" s="173"/>
      <c r="N173" s="173"/>
    </row>
    <row r="174" spans="1:14" outlineLevel="1" x14ac:dyDescent="0.25">
      <c r="A174" s="280" t="s">
        <v>1777</v>
      </c>
      <c r="D174"/>
      <c r="E174"/>
      <c r="F174"/>
      <c r="G174"/>
      <c r="H174"/>
      <c r="K174" s="173"/>
      <c r="L174" s="173"/>
      <c r="M174" s="173"/>
      <c r="N174" s="173"/>
    </row>
    <row r="175" spans="1:14" outlineLevel="1" x14ac:dyDescent="0.25">
      <c r="A175" s="280" t="s">
        <v>1778</v>
      </c>
      <c r="D175"/>
      <c r="E175"/>
      <c r="F175"/>
      <c r="G175"/>
      <c r="H175"/>
      <c r="K175" s="173"/>
      <c r="L175" s="173"/>
      <c r="M175" s="173"/>
      <c r="N175" s="173"/>
    </row>
    <row r="176" spans="1:14" outlineLevel="1" x14ac:dyDescent="0.25">
      <c r="A176" s="280" t="s">
        <v>1779</v>
      </c>
      <c r="D176"/>
      <c r="E176"/>
      <c r="F176"/>
      <c r="G176"/>
      <c r="H176"/>
      <c r="K176" s="173"/>
      <c r="L176" s="173"/>
      <c r="M176" s="173"/>
      <c r="N176" s="173"/>
    </row>
    <row r="177" spans="1:14" outlineLevel="1" x14ac:dyDescent="0.25">
      <c r="A177" s="280" t="s">
        <v>1780</v>
      </c>
      <c r="D177"/>
      <c r="E177"/>
      <c r="F177"/>
      <c r="G177"/>
      <c r="H177"/>
      <c r="K177" s="173"/>
      <c r="L177" s="173"/>
      <c r="M177" s="173"/>
      <c r="N177" s="173"/>
    </row>
    <row r="178" spans="1:14" outlineLevel="1" x14ac:dyDescent="0.25">
      <c r="A178" s="280" t="s">
        <v>1781</v>
      </c>
    </row>
    <row r="179" spans="1:14" outlineLevel="1" x14ac:dyDescent="0.25">
      <c r="A179" s="280" t="s">
        <v>1782</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zoomScalePageLayoutView="70" workbookViewId="0"/>
  </sheetViews>
  <sheetFormatPr defaultColWidth="8.85546875" defaultRowHeight="15" outlineLevelRow="1" x14ac:dyDescent="0.25"/>
  <cols>
    <col min="1" max="1" width="10.7109375" style="280" customWidth="1"/>
    <col min="2" max="2" width="60.7109375" style="280" customWidth="1"/>
    <col min="3" max="4" width="40.7109375" style="280" customWidth="1"/>
    <col min="5" max="5" width="6.7109375" style="280" customWidth="1"/>
    <col min="6" max="6" width="40.7109375" style="280" customWidth="1"/>
    <col min="7" max="7" width="40.7109375" style="277" customWidth="1"/>
    <col min="8" max="16384" width="8.85546875" style="301"/>
  </cols>
  <sheetData>
    <row r="1" spans="1:7" ht="31.5" x14ac:dyDescent="0.25">
      <c r="A1" s="276" t="s">
        <v>1783</v>
      </c>
      <c r="B1" s="276"/>
      <c r="C1" s="277"/>
      <c r="D1" s="277"/>
      <c r="E1" s="277"/>
      <c r="F1" s="278" t="s">
        <v>613</v>
      </c>
    </row>
    <row r="2" spans="1:7" ht="15.75" thickBot="1" x14ac:dyDescent="0.3">
      <c r="A2" s="277"/>
      <c r="B2" s="277"/>
      <c r="C2" s="277"/>
      <c r="D2" s="277"/>
      <c r="E2" s="277"/>
      <c r="F2" s="277"/>
    </row>
    <row r="3" spans="1:7" ht="19.5" thickBot="1" x14ac:dyDescent="0.3">
      <c r="A3" s="281"/>
      <c r="B3" s="282" t="s">
        <v>614</v>
      </c>
      <c r="C3" s="283" t="s">
        <v>1784</v>
      </c>
      <c r="D3" s="281"/>
      <c r="E3" s="281"/>
      <c r="F3" s="281"/>
      <c r="G3" s="281"/>
    </row>
    <row r="4" spans="1:7" ht="15.75" thickBot="1" x14ac:dyDescent="0.3"/>
    <row r="5" spans="1:7" ht="19.5" thickBot="1" x14ac:dyDescent="0.3">
      <c r="A5" s="284"/>
      <c r="B5" s="410" t="s">
        <v>1785</v>
      </c>
      <c r="C5" s="284"/>
      <c r="E5" s="286"/>
      <c r="F5" s="286"/>
    </row>
    <row r="6" spans="1:7" ht="15.75" thickBot="1" x14ac:dyDescent="0.3">
      <c r="B6" s="411" t="s">
        <v>1786</v>
      </c>
    </row>
    <row r="7" spans="1:7" x14ac:dyDescent="0.25">
      <c r="B7" s="290"/>
    </row>
    <row r="8" spans="1:7" ht="37.5" x14ac:dyDescent="0.25">
      <c r="A8" s="291" t="s">
        <v>623</v>
      </c>
      <c r="B8" s="291" t="s">
        <v>1786</v>
      </c>
      <c r="C8" s="292"/>
      <c r="D8" s="292"/>
      <c r="E8" s="292"/>
      <c r="F8" s="292"/>
      <c r="G8" s="293"/>
    </row>
    <row r="9" spans="1:7" ht="15" customHeight="1" x14ac:dyDescent="0.25">
      <c r="A9" s="303"/>
      <c r="B9" s="304" t="s">
        <v>1598</v>
      </c>
      <c r="C9" s="303" t="s">
        <v>1787</v>
      </c>
      <c r="D9" s="303"/>
      <c r="E9" s="305"/>
      <c r="F9" s="303"/>
      <c r="G9" s="306"/>
    </row>
    <row r="10" spans="1:7" x14ac:dyDescent="0.25">
      <c r="A10" s="280" t="s">
        <v>1788</v>
      </c>
      <c r="B10" s="280" t="s">
        <v>1789</v>
      </c>
      <c r="C10" s="404" t="s">
        <v>1045</v>
      </c>
    </row>
    <row r="11" spans="1:7" outlineLevel="1" x14ac:dyDescent="0.25">
      <c r="A11" s="280" t="s">
        <v>1790</v>
      </c>
      <c r="B11" s="298" t="s">
        <v>1149</v>
      </c>
      <c r="C11" s="404"/>
    </row>
    <row r="12" spans="1:7" outlineLevel="1" x14ac:dyDescent="0.25">
      <c r="A12" s="280" t="s">
        <v>1791</v>
      </c>
      <c r="B12" s="298" t="s">
        <v>1151</v>
      </c>
      <c r="C12" s="404"/>
    </row>
    <row r="13" spans="1:7" outlineLevel="1" x14ac:dyDescent="0.25">
      <c r="A13" s="280" t="s">
        <v>1792</v>
      </c>
      <c r="B13" s="298"/>
    </row>
    <row r="14" spans="1:7" outlineLevel="1" x14ac:dyDescent="0.25">
      <c r="A14" s="280" t="s">
        <v>1793</v>
      </c>
      <c r="B14" s="298"/>
    </row>
    <row r="15" spans="1:7" outlineLevel="1" x14ac:dyDescent="0.25">
      <c r="A15" s="280" t="s">
        <v>1794</v>
      </c>
      <c r="B15" s="298"/>
    </row>
    <row r="16" spans="1:7" outlineLevel="1" x14ac:dyDescent="0.25">
      <c r="A16" s="280" t="s">
        <v>1795</v>
      </c>
      <c r="B16" s="298"/>
    </row>
    <row r="17" spans="1:7" ht="15" customHeight="1" x14ac:dyDescent="0.25">
      <c r="A17" s="303"/>
      <c r="B17" s="304" t="s">
        <v>1796</v>
      </c>
      <c r="C17" s="303" t="s">
        <v>1797</v>
      </c>
      <c r="D17" s="303"/>
      <c r="E17" s="305"/>
      <c r="F17" s="306"/>
      <c r="G17" s="306"/>
    </row>
    <row r="18" spans="1:7" x14ac:dyDescent="0.25">
      <c r="A18" s="280" t="s">
        <v>1798</v>
      </c>
      <c r="B18" s="280" t="s">
        <v>1160</v>
      </c>
      <c r="C18" s="311" t="s">
        <v>1045</v>
      </c>
    </row>
    <row r="19" spans="1:7" outlineLevel="1" x14ac:dyDescent="0.25">
      <c r="A19" s="280" t="s">
        <v>1799</v>
      </c>
      <c r="C19" s="311"/>
    </row>
    <row r="20" spans="1:7" outlineLevel="1" x14ac:dyDescent="0.25">
      <c r="A20" s="280" t="s">
        <v>1800</v>
      </c>
      <c r="C20" s="311"/>
    </row>
    <row r="21" spans="1:7" outlineLevel="1" x14ac:dyDescent="0.25">
      <c r="A21" s="280" t="s">
        <v>1801</v>
      </c>
      <c r="C21" s="311"/>
    </row>
    <row r="22" spans="1:7" outlineLevel="1" x14ac:dyDescent="0.25">
      <c r="A22" s="280" t="s">
        <v>1802</v>
      </c>
      <c r="C22" s="311"/>
    </row>
    <row r="23" spans="1:7" outlineLevel="1" x14ac:dyDescent="0.25">
      <c r="A23" s="280" t="s">
        <v>1803</v>
      </c>
      <c r="C23" s="311"/>
    </row>
    <row r="24" spans="1:7" outlineLevel="1" x14ac:dyDescent="0.25">
      <c r="A24" s="280" t="s">
        <v>1804</v>
      </c>
      <c r="C24" s="311"/>
    </row>
    <row r="25" spans="1:7" ht="15" customHeight="1" x14ac:dyDescent="0.25">
      <c r="A25" s="303"/>
      <c r="B25" s="304" t="s">
        <v>1805</v>
      </c>
      <c r="C25" s="303" t="s">
        <v>1797</v>
      </c>
      <c r="D25" s="303"/>
      <c r="E25" s="305"/>
      <c r="F25" s="306"/>
      <c r="G25" s="306"/>
    </row>
    <row r="26" spans="1:7" x14ac:dyDescent="0.25">
      <c r="A26" s="280" t="s">
        <v>1806</v>
      </c>
      <c r="B26" s="407" t="s">
        <v>1169</v>
      </c>
      <c r="C26" s="311">
        <f>SUM(C27:C54)</f>
        <v>0</v>
      </c>
      <c r="D26" s="407"/>
      <c r="F26" s="407"/>
      <c r="G26" s="280"/>
    </row>
    <row r="27" spans="1:7" x14ac:dyDescent="0.25">
      <c r="A27" s="280" t="s">
        <v>1807</v>
      </c>
      <c r="B27" s="280" t="s">
        <v>1171</v>
      </c>
      <c r="C27" s="311" t="s">
        <v>1045</v>
      </c>
      <c r="D27" s="407"/>
      <c r="F27" s="407"/>
      <c r="G27" s="280"/>
    </row>
    <row r="28" spans="1:7" x14ac:dyDescent="0.25">
      <c r="A28" s="280" t="s">
        <v>1808</v>
      </c>
      <c r="B28" s="280" t="s">
        <v>1173</v>
      </c>
      <c r="C28" s="311" t="s">
        <v>1045</v>
      </c>
      <c r="D28" s="407"/>
      <c r="F28" s="407"/>
      <c r="G28" s="280"/>
    </row>
    <row r="29" spans="1:7" x14ac:dyDescent="0.25">
      <c r="A29" s="280" t="s">
        <v>1809</v>
      </c>
      <c r="B29" s="280" t="s">
        <v>1175</v>
      </c>
      <c r="C29" s="311" t="s">
        <v>1045</v>
      </c>
      <c r="D29" s="407"/>
      <c r="F29" s="407"/>
      <c r="G29" s="280"/>
    </row>
    <row r="30" spans="1:7" x14ac:dyDescent="0.25">
      <c r="A30" s="280" t="s">
        <v>1810</v>
      </c>
      <c r="B30" s="280" t="s">
        <v>1177</v>
      </c>
      <c r="C30" s="311" t="s">
        <v>1045</v>
      </c>
      <c r="D30" s="407"/>
      <c r="F30" s="407"/>
      <c r="G30" s="280"/>
    </row>
    <row r="31" spans="1:7" x14ac:dyDescent="0.25">
      <c r="A31" s="280" t="s">
        <v>1811</v>
      </c>
      <c r="B31" s="280" t="s">
        <v>1179</v>
      </c>
      <c r="C31" s="311" t="s">
        <v>1045</v>
      </c>
      <c r="D31" s="407"/>
      <c r="F31" s="407"/>
      <c r="G31" s="280"/>
    </row>
    <row r="32" spans="1:7" x14ac:dyDescent="0.25">
      <c r="A32" s="280" t="s">
        <v>1812</v>
      </c>
      <c r="B32" s="280" t="s">
        <v>1181</v>
      </c>
      <c r="C32" s="311" t="s">
        <v>1045</v>
      </c>
      <c r="D32" s="407"/>
      <c r="F32" s="407"/>
      <c r="G32" s="280"/>
    </row>
    <row r="33" spans="1:7" x14ac:dyDescent="0.25">
      <c r="A33" s="280" t="s">
        <v>1813</v>
      </c>
      <c r="B33" s="280" t="s">
        <v>600</v>
      </c>
      <c r="C33" s="311" t="s">
        <v>1045</v>
      </c>
      <c r="D33" s="407"/>
      <c r="F33" s="407"/>
      <c r="G33" s="280"/>
    </row>
    <row r="34" spans="1:7" x14ac:dyDescent="0.25">
      <c r="A34" s="280" t="s">
        <v>1814</v>
      </c>
      <c r="B34" s="280" t="s">
        <v>1184</v>
      </c>
      <c r="C34" s="311" t="s">
        <v>1045</v>
      </c>
      <c r="D34" s="407"/>
      <c r="F34" s="407"/>
      <c r="G34" s="280"/>
    </row>
    <row r="35" spans="1:7" x14ac:dyDescent="0.25">
      <c r="A35" s="280" t="s">
        <v>1815</v>
      </c>
      <c r="B35" s="280" t="s">
        <v>1186</v>
      </c>
      <c r="C35" s="311" t="s">
        <v>1045</v>
      </c>
      <c r="D35" s="407"/>
      <c r="F35" s="407"/>
      <c r="G35" s="280"/>
    </row>
    <row r="36" spans="1:7" x14ac:dyDescent="0.25">
      <c r="A36" s="280" t="s">
        <v>1816</v>
      </c>
      <c r="B36" s="280" t="s">
        <v>1188</v>
      </c>
      <c r="C36" s="311" t="s">
        <v>1045</v>
      </c>
      <c r="D36" s="407"/>
      <c r="F36" s="407"/>
      <c r="G36" s="280"/>
    </row>
    <row r="37" spans="1:7" x14ac:dyDescent="0.25">
      <c r="A37" s="280" t="s">
        <v>1817</v>
      </c>
      <c r="B37" s="280" t="s">
        <v>1190</v>
      </c>
      <c r="C37" s="311" t="s">
        <v>1045</v>
      </c>
      <c r="D37" s="407"/>
      <c r="F37" s="407"/>
      <c r="G37" s="280"/>
    </row>
    <row r="38" spans="1:7" x14ac:dyDescent="0.25">
      <c r="A38" s="280" t="s">
        <v>1818</v>
      </c>
      <c r="B38" s="280" t="s">
        <v>1192</v>
      </c>
      <c r="C38" s="311" t="s">
        <v>1045</v>
      </c>
      <c r="D38" s="407"/>
      <c r="F38" s="407"/>
      <c r="G38" s="280"/>
    </row>
    <row r="39" spans="1:7" x14ac:dyDescent="0.25">
      <c r="A39" s="280" t="s">
        <v>1819</v>
      </c>
      <c r="B39" s="280" t="s">
        <v>1194</v>
      </c>
      <c r="C39" s="311" t="s">
        <v>1045</v>
      </c>
      <c r="D39" s="407"/>
      <c r="F39" s="407"/>
      <c r="G39" s="280"/>
    </row>
    <row r="40" spans="1:7" x14ac:dyDescent="0.25">
      <c r="A40" s="280" t="s">
        <v>1820</v>
      </c>
      <c r="B40" s="280" t="s">
        <v>1196</v>
      </c>
      <c r="C40" s="311" t="s">
        <v>1045</v>
      </c>
      <c r="D40" s="407"/>
      <c r="F40" s="407"/>
      <c r="G40" s="280"/>
    </row>
    <row r="41" spans="1:7" x14ac:dyDescent="0.25">
      <c r="A41" s="280" t="s">
        <v>1821</v>
      </c>
      <c r="B41" s="280" t="s">
        <v>1198</v>
      </c>
      <c r="C41" s="311" t="s">
        <v>1045</v>
      </c>
      <c r="D41" s="407"/>
      <c r="F41" s="407"/>
      <c r="G41" s="280"/>
    </row>
    <row r="42" spans="1:7" x14ac:dyDescent="0.25">
      <c r="A42" s="280" t="s">
        <v>1822</v>
      </c>
      <c r="B42" s="280" t="s">
        <v>1200</v>
      </c>
      <c r="C42" s="311" t="s">
        <v>1045</v>
      </c>
      <c r="D42" s="407"/>
      <c r="F42" s="407"/>
      <c r="G42" s="280"/>
    </row>
    <row r="43" spans="1:7" x14ac:dyDescent="0.25">
      <c r="A43" s="280" t="s">
        <v>1823</v>
      </c>
      <c r="B43" s="280" t="s">
        <v>1202</v>
      </c>
      <c r="C43" s="311" t="s">
        <v>1045</v>
      </c>
      <c r="D43" s="407"/>
      <c r="F43" s="407"/>
      <c r="G43" s="280"/>
    </row>
    <row r="44" spans="1:7" x14ac:dyDescent="0.25">
      <c r="A44" s="280" t="s">
        <v>1824</v>
      </c>
      <c r="B44" s="280" t="s">
        <v>1204</v>
      </c>
      <c r="C44" s="311" t="s">
        <v>1045</v>
      </c>
      <c r="D44" s="407"/>
      <c r="F44" s="407"/>
      <c r="G44" s="280"/>
    </row>
    <row r="45" spans="1:7" x14ac:dyDescent="0.25">
      <c r="A45" s="280" t="s">
        <v>1825</v>
      </c>
      <c r="B45" s="280" t="s">
        <v>1206</v>
      </c>
      <c r="C45" s="311" t="s">
        <v>1045</v>
      </c>
      <c r="D45" s="407"/>
      <c r="F45" s="407"/>
      <c r="G45" s="280"/>
    </row>
    <row r="46" spans="1:7" x14ac:dyDescent="0.25">
      <c r="A46" s="280" t="s">
        <v>1826</v>
      </c>
      <c r="B46" s="280" t="s">
        <v>1208</v>
      </c>
      <c r="C46" s="311" t="s">
        <v>1045</v>
      </c>
      <c r="D46" s="407"/>
      <c r="F46" s="407"/>
      <c r="G46" s="280"/>
    </row>
    <row r="47" spans="1:7" x14ac:dyDescent="0.25">
      <c r="A47" s="280" t="s">
        <v>1827</v>
      </c>
      <c r="B47" s="280" t="s">
        <v>1210</v>
      </c>
      <c r="C47" s="311" t="s">
        <v>1045</v>
      </c>
      <c r="D47" s="407"/>
      <c r="F47" s="407"/>
      <c r="G47" s="280"/>
    </row>
    <row r="48" spans="1:7" x14ac:dyDescent="0.25">
      <c r="A48" s="280" t="s">
        <v>1828</v>
      </c>
      <c r="B48" s="280" t="s">
        <v>1212</v>
      </c>
      <c r="C48" s="311" t="s">
        <v>1045</v>
      </c>
      <c r="D48" s="407"/>
      <c r="F48" s="407"/>
      <c r="G48" s="280"/>
    </row>
    <row r="49" spans="1:7" x14ac:dyDescent="0.25">
      <c r="A49" s="280" t="s">
        <v>1829</v>
      </c>
      <c r="B49" s="280" t="s">
        <v>1214</v>
      </c>
      <c r="C49" s="311" t="s">
        <v>1045</v>
      </c>
      <c r="D49" s="407"/>
      <c r="F49" s="407"/>
      <c r="G49" s="280"/>
    </row>
    <row r="50" spans="1:7" x14ac:dyDescent="0.25">
      <c r="A50" s="280" t="s">
        <v>1830</v>
      </c>
      <c r="B50" s="280" t="s">
        <v>1216</v>
      </c>
      <c r="C50" s="311" t="s">
        <v>1045</v>
      </c>
      <c r="D50" s="407"/>
      <c r="F50" s="407"/>
      <c r="G50" s="280"/>
    </row>
    <row r="51" spans="1:7" x14ac:dyDescent="0.25">
      <c r="A51" s="280" t="s">
        <v>1831</v>
      </c>
      <c r="B51" s="280" t="s">
        <v>1218</v>
      </c>
      <c r="C51" s="311" t="s">
        <v>1045</v>
      </c>
      <c r="D51" s="407"/>
      <c r="F51" s="407"/>
      <c r="G51" s="280"/>
    </row>
    <row r="52" spans="1:7" x14ac:dyDescent="0.25">
      <c r="A52" s="280" t="s">
        <v>1832</v>
      </c>
      <c r="B52" s="280" t="s">
        <v>1220</v>
      </c>
      <c r="C52" s="311" t="s">
        <v>1045</v>
      </c>
      <c r="D52" s="407"/>
      <c r="F52" s="407"/>
      <c r="G52" s="280"/>
    </row>
    <row r="53" spans="1:7" x14ac:dyDescent="0.25">
      <c r="A53" s="280" t="s">
        <v>1833</v>
      </c>
      <c r="B53" s="280" t="s">
        <v>1222</v>
      </c>
      <c r="C53" s="311" t="s">
        <v>1045</v>
      </c>
      <c r="D53" s="407"/>
      <c r="F53" s="407"/>
      <c r="G53" s="280"/>
    </row>
    <row r="54" spans="1:7" x14ac:dyDescent="0.25">
      <c r="A54" s="280" t="s">
        <v>1834</v>
      </c>
      <c r="B54" s="280" t="s">
        <v>1224</v>
      </c>
      <c r="C54" s="311" t="s">
        <v>1045</v>
      </c>
      <c r="D54" s="407"/>
      <c r="F54" s="407"/>
      <c r="G54" s="280"/>
    </row>
    <row r="55" spans="1:7" x14ac:dyDescent="0.25">
      <c r="A55" s="280" t="s">
        <v>1835</v>
      </c>
      <c r="B55" s="407" t="s">
        <v>894</v>
      </c>
      <c r="C55" s="412">
        <f>SUM(C56:C58)</f>
        <v>0</v>
      </c>
      <c r="D55" s="407"/>
      <c r="F55" s="407"/>
      <c r="G55" s="280"/>
    </row>
    <row r="56" spans="1:7" x14ac:dyDescent="0.25">
      <c r="A56" s="280" t="s">
        <v>1836</v>
      </c>
      <c r="B56" s="280" t="s">
        <v>1227</v>
      </c>
      <c r="C56" s="311" t="s">
        <v>1045</v>
      </c>
      <c r="D56" s="407"/>
      <c r="F56" s="407"/>
      <c r="G56" s="280"/>
    </row>
    <row r="57" spans="1:7" x14ac:dyDescent="0.25">
      <c r="A57" s="280" t="s">
        <v>1837</v>
      </c>
      <c r="B57" s="280" t="s">
        <v>1229</v>
      </c>
      <c r="C57" s="311" t="s">
        <v>1045</v>
      </c>
      <c r="D57" s="407"/>
      <c r="F57" s="407"/>
      <c r="G57" s="280"/>
    </row>
    <row r="58" spans="1:7" x14ac:dyDescent="0.25">
      <c r="A58" s="280" t="s">
        <v>1838</v>
      </c>
      <c r="B58" s="280" t="s">
        <v>1231</v>
      </c>
      <c r="C58" s="311" t="s">
        <v>1045</v>
      </c>
      <c r="D58" s="407"/>
      <c r="F58" s="407"/>
      <c r="G58" s="280"/>
    </row>
    <row r="59" spans="1:7" x14ac:dyDescent="0.25">
      <c r="A59" s="280" t="s">
        <v>1839</v>
      </c>
      <c r="B59" s="407" t="s">
        <v>9</v>
      </c>
      <c r="C59" s="412">
        <f>SUM(C60:C69)</f>
        <v>0</v>
      </c>
      <c r="D59" s="407"/>
      <c r="F59" s="407"/>
      <c r="G59" s="280"/>
    </row>
    <row r="60" spans="1:7" x14ac:dyDescent="0.25">
      <c r="A60" s="280" t="s">
        <v>1840</v>
      </c>
      <c r="B60" s="300" t="s">
        <v>896</v>
      </c>
      <c r="C60" s="311" t="s">
        <v>1045</v>
      </c>
      <c r="D60" s="407"/>
      <c r="F60" s="407"/>
      <c r="G60" s="280"/>
    </row>
    <row r="61" spans="1:7" x14ac:dyDescent="0.25">
      <c r="A61" s="280" t="s">
        <v>1841</v>
      </c>
      <c r="B61" s="300" t="s">
        <v>898</v>
      </c>
      <c r="C61" s="311" t="s">
        <v>1045</v>
      </c>
      <c r="D61" s="407"/>
      <c r="F61" s="407"/>
      <c r="G61" s="280"/>
    </row>
    <row r="62" spans="1:7" x14ac:dyDescent="0.25">
      <c r="A62" s="280" t="s">
        <v>1842</v>
      </c>
      <c r="B62" s="300" t="s">
        <v>900</v>
      </c>
      <c r="C62" s="311" t="s">
        <v>1045</v>
      </c>
      <c r="D62" s="407"/>
      <c r="F62" s="407"/>
      <c r="G62" s="280"/>
    </row>
    <row r="63" spans="1:7" x14ac:dyDescent="0.25">
      <c r="A63" s="280" t="s">
        <v>1843</v>
      </c>
      <c r="B63" s="300" t="s">
        <v>902</v>
      </c>
      <c r="C63" s="311" t="s">
        <v>1045</v>
      </c>
      <c r="D63" s="407"/>
      <c r="F63" s="407"/>
      <c r="G63" s="280"/>
    </row>
    <row r="64" spans="1:7" x14ac:dyDescent="0.25">
      <c r="A64" s="280" t="s">
        <v>1844</v>
      </c>
      <c r="B64" s="300" t="s">
        <v>904</v>
      </c>
      <c r="C64" s="311" t="s">
        <v>1045</v>
      </c>
      <c r="D64" s="407"/>
      <c r="F64" s="407"/>
      <c r="G64" s="280"/>
    </row>
    <row r="65" spans="1:7" x14ac:dyDescent="0.25">
      <c r="A65" s="280" t="s">
        <v>1845</v>
      </c>
      <c r="B65" s="300" t="s">
        <v>906</v>
      </c>
      <c r="C65" s="311" t="s">
        <v>1045</v>
      </c>
      <c r="D65" s="407"/>
      <c r="F65" s="407"/>
      <c r="G65" s="280"/>
    </row>
    <row r="66" spans="1:7" x14ac:dyDescent="0.25">
      <c r="A66" s="280" t="s">
        <v>1846</v>
      </c>
      <c r="B66" s="300" t="s">
        <v>908</v>
      </c>
      <c r="C66" s="311" t="s">
        <v>1045</v>
      </c>
      <c r="D66" s="407"/>
      <c r="F66" s="407"/>
      <c r="G66" s="280"/>
    </row>
    <row r="67" spans="1:7" x14ac:dyDescent="0.25">
      <c r="A67" s="280" t="s">
        <v>1847</v>
      </c>
      <c r="B67" s="300" t="s">
        <v>910</v>
      </c>
      <c r="C67" s="311" t="s">
        <v>1045</v>
      </c>
      <c r="D67" s="407"/>
      <c r="F67" s="407"/>
      <c r="G67" s="280"/>
    </row>
    <row r="68" spans="1:7" x14ac:dyDescent="0.25">
      <c r="A68" s="280" t="s">
        <v>1848</v>
      </c>
      <c r="B68" s="300" t="s">
        <v>912</v>
      </c>
      <c r="C68" s="311" t="s">
        <v>1045</v>
      </c>
      <c r="D68" s="407"/>
      <c r="F68" s="407"/>
      <c r="G68" s="280"/>
    </row>
    <row r="69" spans="1:7" x14ac:dyDescent="0.25">
      <c r="A69" s="280" t="s">
        <v>1849</v>
      </c>
      <c r="B69" s="300" t="s">
        <v>9</v>
      </c>
      <c r="C69" s="311" t="s">
        <v>1045</v>
      </c>
      <c r="D69" s="407"/>
      <c r="F69" s="407"/>
      <c r="G69" s="280"/>
    </row>
    <row r="70" spans="1:7" outlineLevel="1" x14ac:dyDescent="0.25">
      <c r="A70" s="280" t="s">
        <v>1850</v>
      </c>
      <c r="B70" s="320" t="s">
        <v>701</v>
      </c>
      <c r="C70" s="311"/>
      <c r="G70" s="280"/>
    </row>
    <row r="71" spans="1:7" outlineLevel="1" x14ac:dyDescent="0.25">
      <c r="A71" s="280" t="s">
        <v>1851</v>
      </c>
      <c r="B71" s="320" t="s">
        <v>701</v>
      </c>
      <c r="C71" s="311"/>
      <c r="G71" s="280"/>
    </row>
    <row r="72" spans="1:7" outlineLevel="1" x14ac:dyDescent="0.25">
      <c r="A72" s="280" t="s">
        <v>1852</v>
      </c>
      <c r="B72" s="320" t="s">
        <v>701</v>
      </c>
      <c r="C72" s="311"/>
      <c r="G72" s="280"/>
    </row>
    <row r="73" spans="1:7" outlineLevel="1" x14ac:dyDescent="0.25">
      <c r="A73" s="280" t="s">
        <v>1853</v>
      </c>
      <c r="B73" s="320" t="s">
        <v>701</v>
      </c>
      <c r="C73" s="311"/>
      <c r="G73" s="280"/>
    </row>
    <row r="74" spans="1:7" outlineLevel="1" x14ac:dyDescent="0.25">
      <c r="A74" s="280" t="s">
        <v>1854</v>
      </c>
      <c r="B74" s="320" t="s">
        <v>701</v>
      </c>
      <c r="C74" s="311"/>
      <c r="G74" s="280"/>
    </row>
    <row r="75" spans="1:7" outlineLevel="1" x14ac:dyDescent="0.25">
      <c r="A75" s="280" t="s">
        <v>1855</v>
      </c>
      <c r="B75" s="320" t="s">
        <v>701</v>
      </c>
      <c r="C75" s="311"/>
      <c r="G75" s="280"/>
    </row>
    <row r="76" spans="1:7" outlineLevel="1" x14ac:dyDescent="0.25">
      <c r="A76" s="280" t="s">
        <v>1856</v>
      </c>
      <c r="B76" s="320" t="s">
        <v>701</v>
      </c>
      <c r="C76" s="311"/>
      <c r="G76" s="280"/>
    </row>
    <row r="77" spans="1:7" outlineLevel="1" x14ac:dyDescent="0.25">
      <c r="A77" s="280" t="s">
        <v>1857</v>
      </c>
      <c r="B77" s="320" t="s">
        <v>701</v>
      </c>
      <c r="C77" s="311"/>
      <c r="G77" s="280"/>
    </row>
    <row r="78" spans="1:7" outlineLevel="1" x14ac:dyDescent="0.25">
      <c r="A78" s="280" t="s">
        <v>1858</v>
      </c>
      <c r="B78" s="320" t="s">
        <v>701</v>
      </c>
      <c r="C78" s="311"/>
      <c r="G78" s="280"/>
    </row>
    <row r="79" spans="1:7" outlineLevel="1" x14ac:dyDescent="0.25">
      <c r="A79" s="280" t="s">
        <v>1859</v>
      </c>
      <c r="B79" s="320" t="s">
        <v>701</v>
      </c>
      <c r="C79" s="311"/>
      <c r="G79" s="280"/>
    </row>
    <row r="80" spans="1:7" ht="15" customHeight="1" x14ac:dyDescent="0.25">
      <c r="A80" s="303"/>
      <c r="B80" s="304" t="s">
        <v>1860</v>
      </c>
      <c r="C80" s="303" t="s">
        <v>1797</v>
      </c>
      <c r="D80" s="303"/>
      <c r="E80" s="305"/>
      <c r="F80" s="306"/>
      <c r="G80" s="306"/>
    </row>
    <row r="81" spans="1:7" x14ac:dyDescent="0.25">
      <c r="A81" s="280" t="s">
        <v>1861</v>
      </c>
      <c r="B81" s="280" t="s">
        <v>1313</v>
      </c>
      <c r="C81" s="311" t="s">
        <v>1045</v>
      </c>
      <c r="E81" s="277"/>
    </row>
    <row r="82" spans="1:7" x14ac:dyDescent="0.25">
      <c r="A82" s="280" t="s">
        <v>1862</v>
      </c>
      <c r="B82" s="280" t="s">
        <v>1315</v>
      </c>
      <c r="C82" s="311" t="s">
        <v>1045</v>
      </c>
      <c r="E82" s="277"/>
    </row>
    <row r="83" spans="1:7" x14ac:dyDescent="0.25">
      <c r="A83" s="280" t="s">
        <v>1863</v>
      </c>
      <c r="B83" s="280" t="s">
        <v>9</v>
      </c>
      <c r="C83" s="311" t="s">
        <v>1045</v>
      </c>
      <c r="E83" s="277"/>
    </row>
    <row r="84" spans="1:7" outlineLevel="1" x14ac:dyDescent="0.25">
      <c r="A84" s="280" t="s">
        <v>1864</v>
      </c>
      <c r="C84" s="311"/>
      <c r="E84" s="277"/>
    </row>
    <row r="85" spans="1:7" outlineLevel="1" x14ac:dyDescent="0.25">
      <c r="A85" s="280" t="s">
        <v>1865</v>
      </c>
      <c r="C85" s="311"/>
      <c r="E85" s="277"/>
    </row>
    <row r="86" spans="1:7" outlineLevel="1" x14ac:dyDescent="0.25">
      <c r="A86" s="280" t="s">
        <v>1866</v>
      </c>
      <c r="C86" s="311"/>
      <c r="E86" s="277"/>
    </row>
    <row r="87" spans="1:7" outlineLevel="1" x14ac:dyDescent="0.25">
      <c r="A87" s="280" t="s">
        <v>1867</v>
      </c>
      <c r="C87" s="311"/>
      <c r="E87" s="277"/>
    </row>
    <row r="88" spans="1:7" outlineLevel="1" x14ac:dyDescent="0.25">
      <c r="A88" s="280" t="s">
        <v>1868</v>
      </c>
      <c r="C88" s="311"/>
      <c r="E88" s="277"/>
    </row>
    <row r="89" spans="1:7" outlineLevel="1" x14ac:dyDescent="0.25">
      <c r="A89" s="280" t="s">
        <v>1869</v>
      </c>
      <c r="C89" s="311"/>
      <c r="E89" s="277"/>
    </row>
    <row r="90" spans="1:7" ht="15" customHeight="1" x14ac:dyDescent="0.25">
      <c r="A90" s="303"/>
      <c r="B90" s="304" t="s">
        <v>1870</v>
      </c>
      <c r="C90" s="303" t="s">
        <v>1797</v>
      </c>
      <c r="D90" s="303"/>
      <c r="E90" s="305"/>
      <c r="F90" s="306"/>
      <c r="G90" s="306"/>
    </row>
    <row r="91" spans="1:7" x14ac:dyDescent="0.25">
      <c r="A91" s="280" t="s">
        <v>1871</v>
      </c>
      <c r="B91" s="280" t="s">
        <v>1331</v>
      </c>
      <c r="C91" s="311" t="s">
        <v>1045</v>
      </c>
      <c r="E91" s="277"/>
    </row>
    <row r="92" spans="1:7" x14ac:dyDescent="0.25">
      <c r="A92" s="280" t="s">
        <v>1872</v>
      </c>
      <c r="B92" s="280" t="s">
        <v>1333</v>
      </c>
      <c r="C92" s="311" t="s">
        <v>1045</v>
      </c>
      <c r="E92" s="277"/>
    </row>
    <row r="93" spans="1:7" x14ac:dyDescent="0.25">
      <c r="A93" s="280" t="s">
        <v>1873</v>
      </c>
      <c r="B93" s="280" t="s">
        <v>9</v>
      </c>
      <c r="C93" s="311" t="s">
        <v>1045</v>
      </c>
      <c r="E93" s="277"/>
    </row>
    <row r="94" spans="1:7" outlineLevel="1" x14ac:dyDescent="0.25">
      <c r="A94" s="280" t="s">
        <v>1874</v>
      </c>
      <c r="C94" s="311"/>
      <c r="E94" s="277"/>
    </row>
    <row r="95" spans="1:7" outlineLevel="1" x14ac:dyDescent="0.25">
      <c r="A95" s="280" t="s">
        <v>1875</v>
      </c>
      <c r="C95" s="311"/>
      <c r="E95" s="277"/>
    </row>
    <row r="96" spans="1:7" outlineLevel="1" x14ac:dyDescent="0.25">
      <c r="A96" s="280" t="s">
        <v>1876</v>
      </c>
      <c r="C96" s="311"/>
      <c r="E96" s="277"/>
    </row>
    <row r="97" spans="1:7" outlineLevel="1" x14ac:dyDescent="0.25">
      <c r="A97" s="280" t="s">
        <v>1877</v>
      </c>
      <c r="C97" s="311"/>
      <c r="E97" s="277"/>
    </row>
    <row r="98" spans="1:7" outlineLevel="1" x14ac:dyDescent="0.25">
      <c r="A98" s="280" t="s">
        <v>1878</v>
      </c>
      <c r="C98" s="311"/>
      <c r="E98" s="277"/>
    </row>
    <row r="99" spans="1:7" outlineLevel="1" x14ac:dyDescent="0.25">
      <c r="A99" s="280" t="s">
        <v>1879</v>
      </c>
      <c r="C99" s="311"/>
      <c r="E99" s="277"/>
    </row>
    <row r="100" spans="1:7" ht="15" customHeight="1" x14ac:dyDescent="0.25">
      <c r="A100" s="303"/>
      <c r="B100" s="304" t="s">
        <v>1880</v>
      </c>
      <c r="C100" s="303" t="s">
        <v>1797</v>
      </c>
      <c r="D100" s="303"/>
      <c r="E100" s="305"/>
      <c r="F100" s="306"/>
      <c r="G100" s="306"/>
    </row>
    <row r="101" spans="1:7" x14ac:dyDescent="0.25">
      <c r="A101" s="280" t="s">
        <v>1881</v>
      </c>
      <c r="B101" s="327" t="s">
        <v>1343</v>
      </c>
      <c r="C101" s="311" t="s">
        <v>1045</v>
      </c>
      <c r="E101" s="277"/>
    </row>
    <row r="102" spans="1:7" x14ac:dyDescent="0.25">
      <c r="A102" s="280" t="s">
        <v>1882</v>
      </c>
      <c r="B102" s="327" t="s">
        <v>137</v>
      </c>
      <c r="C102" s="311" t="s">
        <v>1045</v>
      </c>
      <c r="E102" s="277"/>
    </row>
    <row r="103" spans="1:7" x14ac:dyDescent="0.25">
      <c r="A103" s="280" t="s">
        <v>1883</v>
      </c>
      <c r="B103" s="327" t="s">
        <v>43</v>
      </c>
      <c r="C103" s="311" t="s">
        <v>1045</v>
      </c>
    </row>
    <row r="104" spans="1:7" x14ac:dyDescent="0.25">
      <c r="A104" s="280" t="s">
        <v>1884</v>
      </c>
      <c r="B104" s="327" t="s">
        <v>44</v>
      </c>
      <c r="C104" s="311" t="s">
        <v>1045</v>
      </c>
    </row>
    <row r="105" spans="1:7" x14ac:dyDescent="0.25">
      <c r="A105" s="280" t="s">
        <v>1885</v>
      </c>
      <c r="B105" s="327" t="s">
        <v>45</v>
      </c>
      <c r="C105" s="311" t="s">
        <v>1045</v>
      </c>
    </row>
    <row r="106" spans="1:7" outlineLevel="1" x14ac:dyDescent="0.25">
      <c r="A106" s="280" t="s">
        <v>1886</v>
      </c>
      <c r="B106" s="327"/>
      <c r="C106" s="311"/>
    </row>
    <row r="107" spans="1:7" outlineLevel="1" x14ac:dyDescent="0.25">
      <c r="A107" s="280" t="s">
        <v>1887</v>
      </c>
      <c r="B107" s="327"/>
      <c r="C107" s="311"/>
    </row>
    <row r="108" spans="1:7" outlineLevel="1" x14ac:dyDescent="0.25">
      <c r="A108" s="280" t="s">
        <v>1888</v>
      </c>
      <c r="B108" s="327"/>
      <c r="C108" s="311"/>
    </row>
    <row r="109" spans="1:7" outlineLevel="1" x14ac:dyDescent="0.25">
      <c r="A109" s="280" t="s">
        <v>1889</v>
      </c>
      <c r="B109" s="327"/>
      <c r="C109" s="311"/>
    </row>
    <row r="110" spans="1:7" ht="15" customHeight="1" x14ac:dyDescent="0.25">
      <c r="A110" s="303"/>
      <c r="B110" s="304" t="s">
        <v>1890</v>
      </c>
      <c r="C110" s="303" t="s">
        <v>1797</v>
      </c>
      <c r="D110" s="303"/>
      <c r="E110" s="305"/>
      <c r="F110" s="306"/>
      <c r="G110" s="306"/>
    </row>
    <row r="111" spans="1:7" x14ac:dyDescent="0.25">
      <c r="A111" s="280" t="s">
        <v>1891</v>
      </c>
      <c r="B111" s="280" t="s">
        <v>1354</v>
      </c>
      <c r="C111" s="311" t="s">
        <v>1045</v>
      </c>
      <c r="E111" s="277"/>
    </row>
    <row r="112" spans="1:7" outlineLevel="1" x14ac:dyDescent="0.25">
      <c r="A112" s="280" t="s">
        <v>1892</v>
      </c>
      <c r="C112" s="311"/>
      <c r="E112" s="277"/>
    </row>
    <row r="113" spans="1:7" outlineLevel="1" x14ac:dyDescent="0.25">
      <c r="A113" s="280" t="s">
        <v>1893</v>
      </c>
      <c r="C113" s="311"/>
      <c r="E113" s="277"/>
    </row>
    <row r="114" spans="1:7" outlineLevel="1" x14ac:dyDescent="0.25">
      <c r="A114" s="280" t="s">
        <v>1894</v>
      </c>
      <c r="C114" s="311"/>
      <c r="E114" s="277"/>
    </row>
    <row r="115" spans="1:7" outlineLevel="1" x14ac:dyDescent="0.25">
      <c r="A115" s="280" t="s">
        <v>1895</v>
      </c>
      <c r="C115" s="311"/>
      <c r="E115" s="277"/>
    </row>
    <row r="116" spans="1:7" ht="15" customHeight="1" x14ac:dyDescent="0.25">
      <c r="A116" s="303"/>
      <c r="B116" s="304" t="s">
        <v>1896</v>
      </c>
      <c r="C116" s="303" t="s">
        <v>1360</v>
      </c>
      <c r="D116" s="303" t="s">
        <v>1361</v>
      </c>
      <c r="E116" s="305"/>
      <c r="F116" s="303" t="s">
        <v>1797</v>
      </c>
      <c r="G116" s="303" t="s">
        <v>1362</v>
      </c>
    </row>
    <row r="117" spans="1:7" x14ac:dyDescent="0.25">
      <c r="A117" s="280" t="s">
        <v>1897</v>
      </c>
      <c r="B117" s="300" t="s">
        <v>1364</v>
      </c>
      <c r="C117" s="307" t="s">
        <v>1045</v>
      </c>
      <c r="D117" s="294"/>
      <c r="E117" s="294"/>
      <c r="F117" s="326"/>
      <c r="G117" s="326"/>
    </row>
    <row r="118" spans="1:7" x14ac:dyDescent="0.25">
      <c r="A118" s="294"/>
      <c r="B118" s="405"/>
      <c r="C118" s="294"/>
      <c r="D118" s="294"/>
      <c r="E118" s="294"/>
      <c r="F118" s="326"/>
      <c r="G118" s="326"/>
    </row>
    <row r="119" spans="1:7" x14ac:dyDescent="0.25">
      <c r="B119" s="300" t="s">
        <v>1365</v>
      </c>
      <c r="C119" s="294"/>
      <c r="D119" s="294"/>
      <c r="E119" s="294"/>
      <c r="F119" s="326"/>
      <c r="G119" s="326"/>
    </row>
    <row r="120" spans="1:7" x14ac:dyDescent="0.25">
      <c r="A120" s="280" t="s">
        <v>1898</v>
      </c>
      <c r="B120" s="300" t="s">
        <v>1615</v>
      </c>
      <c r="C120" s="307" t="s">
        <v>1045</v>
      </c>
      <c r="D120" s="404" t="s">
        <v>1045</v>
      </c>
      <c r="E120" s="294"/>
      <c r="F120" s="314" t="str">
        <f t="shared" ref="F120:F143" si="0">IF($C$144=0,"",IF(C120="[for completion]","",C120/$C$144))</f>
        <v/>
      </c>
      <c r="G120" s="314" t="str">
        <f t="shared" ref="G120:G143" si="1">IF($D$144=0,"",IF(D120="[for completion]","",D120/$D$144))</f>
        <v/>
      </c>
    </row>
    <row r="121" spans="1:7" x14ac:dyDescent="0.25">
      <c r="A121" s="280" t="s">
        <v>1899</v>
      </c>
      <c r="B121" s="300" t="s">
        <v>1615</v>
      </c>
      <c r="C121" s="307" t="s">
        <v>1045</v>
      </c>
      <c r="D121" s="404" t="s">
        <v>1045</v>
      </c>
      <c r="E121" s="294"/>
      <c r="F121" s="314" t="str">
        <f t="shared" si="0"/>
        <v/>
      </c>
      <c r="G121" s="314" t="str">
        <f t="shared" si="1"/>
        <v/>
      </c>
    </row>
    <row r="122" spans="1:7" x14ac:dyDescent="0.25">
      <c r="A122" s="280" t="s">
        <v>1900</v>
      </c>
      <c r="B122" s="300" t="s">
        <v>1615</v>
      </c>
      <c r="C122" s="307" t="s">
        <v>1045</v>
      </c>
      <c r="D122" s="404" t="s">
        <v>1045</v>
      </c>
      <c r="E122" s="294"/>
      <c r="F122" s="314" t="str">
        <f t="shared" si="0"/>
        <v/>
      </c>
      <c r="G122" s="314" t="str">
        <f t="shared" si="1"/>
        <v/>
      </c>
    </row>
    <row r="123" spans="1:7" x14ac:dyDescent="0.25">
      <c r="A123" s="280" t="s">
        <v>1901</v>
      </c>
      <c r="B123" s="300" t="s">
        <v>1615</v>
      </c>
      <c r="C123" s="307" t="s">
        <v>1045</v>
      </c>
      <c r="D123" s="404" t="s">
        <v>1045</v>
      </c>
      <c r="E123" s="294"/>
      <c r="F123" s="314" t="str">
        <f t="shared" si="0"/>
        <v/>
      </c>
      <c r="G123" s="314" t="str">
        <f t="shared" si="1"/>
        <v/>
      </c>
    </row>
    <row r="124" spans="1:7" x14ac:dyDescent="0.25">
      <c r="A124" s="280" t="s">
        <v>1902</v>
      </c>
      <c r="B124" s="300" t="s">
        <v>1615</v>
      </c>
      <c r="C124" s="307" t="s">
        <v>1045</v>
      </c>
      <c r="D124" s="404" t="s">
        <v>1045</v>
      </c>
      <c r="E124" s="294"/>
      <c r="F124" s="314" t="str">
        <f t="shared" si="0"/>
        <v/>
      </c>
      <c r="G124" s="314" t="str">
        <f t="shared" si="1"/>
        <v/>
      </c>
    </row>
    <row r="125" spans="1:7" x14ac:dyDescent="0.25">
      <c r="A125" s="280" t="s">
        <v>1903</v>
      </c>
      <c r="B125" s="300" t="s">
        <v>1615</v>
      </c>
      <c r="C125" s="307" t="s">
        <v>1045</v>
      </c>
      <c r="D125" s="404" t="s">
        <v>1045</v>
      </c>
      <c r="E125" s="294"/>
      <c r="F125" s="314" t="str">
        <f t="shared" si="0"/>
        <v/>
      </c>
      <c r="G125" s="314" t="str">
        <f t="shared" si="1"/>
        <v/>
      </c>
    </row>
    <row r="126" spans="1:7" x14ac:dyDescent="0.25">
      <c r="A126" s="280" t="s">
        <v>1904</v>
      </c>
      <c r="B126" s="300" t="s">
        <v>1615</v>
      </c>
      <c r="C126" s="307" t="s">
        <v>1045</v>
      </c>
      <c r="D126" s="404" t="s">
        <v>1045</v>
      </c>
      <c r="E126" s="294"/>
      <c r="F126" s="314" t="str">
        <f t="shared" si="0"/>
        <v/>
      </c>
      <c r="G126" s="314" t="str">
        <f t="shared" si="1"/>
        <v/>
      </c>
    </row>
    <row r="127" spans="1:7" x14ac:dyDescent="0.25">
      <c r="A127" s="280" t="s">
        <v>1905</v>
      </c>
      <c r="B127" s="300" t="s">
        <v>1615</v>
      </c>
      <c r="C127" s="307" t="s">
        <v>1045</v>
      </c>
      <c r="D127" s="404" t="s">
        <v>1045</v>
      </c>
      <c r="E127" s="294"/>
      <c r="F127" s="314" t="str">
        <f t="shared" si="0"/>
        <v/>
      </c>
      <c r="G127" s="314" t="str">
        <f t="shared" si="1"/>
        <v/>
      </c>
    </row>
    <row r="128" spans="1:7" x14ac:dyDescent="0.25">
      <c r="A128" s="280" t="s">
        <v>1906</v>
      </c>
      <c r="B128" s="300" t="s">
        <v>1615</v>
      </c>
      <c r="C128" s="307" t="s">
        <v>1045</v>
      </c>
      <c r="D128" s="404" t="s">
        <v>1045</v>
      </c>
      <c r="E128" s="294"/>
      <c r="F128" s="314" t="str">
        <f t="shared" si="0"/>
        <v/>
      </c>
      <c r="G128" s="314" t="str">
        <f t="shared" si="1"/>
        <v/>
      </c>
    </row>
    <row r="129" spans="1:7" x14ac:dyDescent="0.25">
      <c r="A129" s="280" t="s">
        <v>1907</v>
      </c>
      <c r="B129" s="300" t="s">
        <v>1615</v>
      </c>
      <c r="C129" s="307" t="s">
        <v>1045</v>
      </c>
      <c r="D129" s="404" t="s">
        <v>1045</v>
      </c>
      <c r="E129" s="300"/>
      <c r="F129" s="314" t="str">
        <f t="shared" si="0"/>
        <v/>
      </c>
      <c r="G129" s="314" t="str">
        <f t="shared" si="1"/>
        <v/>
      </c>
    </row>
    <row r="130" spans="1:7" x14ac:dyDescent="0.25">
      <c r="A130" s="280" t="s">
        <v>1908</v>
      </c>
      <c r="B130" s="300" t="s">
        <v>1615</v>
      </c>
      <c r="C130" s="307" t="s">
        <v>1045</v>
      </c>
      <c r="D130" s="404" t="s">
        <v>1045</v>
      </c>
      <c r="E130" s="300"/>
      <c r="F130" s="314" t="str">
        <f t="shared" si="0"/>
        <v/>
      </c>
      <c r="G130" s="314" t="str">
        <f t="shared" si="1"/>
        <v/>
      </c>
    </row>
    <row r="131" spans="1:7" x14ac:dyDescent="0.25">
      <c r="A131" s="280" t="s">
        <v>1909</v>
      </c>
      <c r="B131" s="300" t="s">
        <v>1615</v>
      </c>
      <c r="C131" s="307" t="s">
        <v>1045</v>
      </c>
      <c r="D131" s="404" t="s">
        <v>1045</v>
      </c>
      <c r="E131" s="300"/>
      <c r="F131" s="314" t="str">
        <f t="shared" si="0"/>
        <v/>
      </c>
      <c r="G131" s="314" t="str">
        <f t="shared" si="1"/>
        <v/>
      </c>
    </row>
    <row r="132" spans="1:7" x14ac:dyDescent="0.25">
      <c r="A132" s="280" t="s">
        <v>1910</v>
      </c>
      <c r="B132" s="300" t="s">
        <v>1615</v>
      </c>
      <c r="C132" s="307" t="s">
        <v>1045</v>
      </c>
      <c r="D132" s="404" t="s">
        <v>1045</v>
      </c>
      <c r="E132" s="300"/>
      <c r="F132" s="314" t="str">
        <f t="shared" si="0"/>
        <v/>
      </c>
      <c r="G132" s="314" t="str">
        <f t="shared" si="1"/>
        <v/>
      </c>
    </row>
    <row r="133" spans="1:7" x14ac:dyDescent="0.25">
      <c r="A133" s="280" t="s">
        <v>1911</v>
      </c>
      <c r="B133" s="300" t="s">
        <v>1615</v>
      </c>
      <c r="C133" s="307" t="s">
        <v>1045</v>
      </c>
      <c r="D133" s="404" t="s">
        <v>1045</v>
      </c>
      <c r="E133" s="300"/>
      <c r="F133" s="314" t="str">
        <f t="shared" si="0"/>
        <v/>
      </c>
      <c r="G133" s="314" t="str">
        <f t="shared" si="1"/>
        <v/>
      </c>
    </row>
    <row r="134" spans="1:7" x14ac:dyDescent="0.25">
      <c r="A134" s="280" t="s">
        <v>1912</v>
      </c>
      <c r="B134" s="300" t="s">
        <v>1615</v>
      </c>
      <c r="C134" s="307" t="s">
        <v>1045</v>
      </c>
      <c r="D134" s="404" t="s">
        <v>1045</v>
      </c>
      <c r="E134" s="300"/>
      <c r="F134" s="314" t="str">
        <f t="shared" si="0"/>
        <v/>
      </c>
      <c r="G134" s="314" t="str">
        <f t="shared" si="1"/>
        <v/>
      </c>
    </row>
    <row r="135" spans="1:7" x14ac:dyDescent="0.25">
      <c r="A135" s="280" t="s">
        <v>1913</v>
      </c>
      <c r="B135" s="300" t="s">
        <v>1615</v>
      </c>
      <c r="C135" s="307" t="s">
        <v>1045</v>
      </c>
      <c r="D135" s="404" t="s">
        <v>1045</v>
      </c>
      <c r="F135" s="314" t="str">
        <f t="shared" si="0"/>
        <v/>
      </c>
      <c r="G135" s="314" t="str">
        <f t="shared" si="1"/>
        <v/>
      </c>
    </row>
    <row r="136" spans="1:7" x14ac:dyDescent="0.25">
      <c r="A136" s="280" t="s">
        <v>1914</v>
      </c>
      <c r="B136" s="300" t="s">
        <v>1615</v>
      </c>
      <c r="C136" s="307" t="s">
        <v>1045</v>
      </c>
      <c r="D136" s="404" t="s">
        <v>1045</v>
      </c>
      <c r="E136" s="312"/>
      <c r="F136" s="314" t="str">
        <f t="shared" si="0"/>
        <v/>
      </c>
      <c r="G136" s="314" t="str">
        <f t="shared" si="1"/>
        <v/>
      </c>
    </row>
    <row r="137" spans="1:7" x14ac:dyDescent="0.25">
      <c r="A137" s="280" t="s">
        <v>1915</v>
      </c>
      <c r="B137" s="300" t="s">
        <v>1615</v>
      </c>
      <c r="C137" s="307" t="s">
        <v>1045</v>
      </c>
      <c r="D137" s="404" t="s">
        <v>1045</v>
      </c>
      <c r="E137" s="312"/>
      <c r="F137" s="314" t="str">
        <f t="shared" si="0"/>
        <v/>
      </c>
      <c r="G137" s="314" t="str">
        <f t="shared" si="1"/>
        <v/>
      </c>
    </row>
    <row r="138" spans="1:7" x14ac:dyDescent="0.25">
      <c r="A138" s="280" t="s">
        <v>1916</v>
      </c>
      <c r="B138" s="300" t="s">
        <v>1615</v>
      </c>
      <c r="C138" s="307" t="s">
        <v>1045</v>
      </c>
      <c r="D138" s="404" t="s">
        <v>1045</v>
      </c>
      <c r="E138" s="312"/>
      <c r="F138" s="314" t="str">
        <f t="shared" si="0"/>
        <v/>
      </c>
      <c r="G138" s="314" t="str">
        <f t="shared" si="1"/>
        <v/>
      </c>
    </row>
    <row r="139" spans="1:7" x14ac:dyDescent="0.25">
      <c r="A139" s="280" t="s">
        <v>1917</v>
      </c>
      <c r="B139" s="300" t="s">
        <v>1615</v>
      </c>
      <c r="C139" s="307" t="s">
        <v>1045</v>
      </c>
      <c r="D139" s="404" t="s">
        <v>1045</v>
      </c>
      <c r="E139" s="312"/>
      <c r="F139" s="314" t="str">
        <f t="shared" si="0"/>
        <v/>
      </c>
      <c r="G139" s="314" t="str">
        <f t="shared" si="1"/>
        <v/>
      </c>
    </row>
    <row r="140" spans="1:7" x14ac:dyDescent="0.25">
      <c r="A140" s="280" t="s">
        <v>1918</v>
      </c>
      <c r="B140" s="300" t="s">
        <v>1615</v>
      </c>
      <c r="C140" s="307" t="s">
        <v>1045</v>
      </c>
      <c r="D140" s="404" t="s">
        <v>1045</v>
      </c>
      <c r="E140" s="312"/>
      <c r="F140" s="314" t="str">
        <f t="shared" si="0"/>
        <v/>
      </c>
      <c r="G140" s="314" t="str">
        <f t="shared" si="1"/>
        <v/>
      </c>
    </row>
    <row r="141" spans="1:7" x14ac:dyDescent="0.25">
      <c r="A141" s="280" t="s">
        <v>1919</v>
      </c>
      <c r="B141" s="300" t="s">
        <v>1615</v>
      </c>
      <c r="C141" s="307" t="s">
        <v>1045</v>
      </c>
      <c r="D141" s="404" t="s">
        <v>1045</v>
      </c>
      <c r="E141" s="312"/>
      <c r="F141" s="314" t="str">
        <f t="shared" si="0"/>
        <v/>
      </c>
      <c r="G141" s="314" t="str">
        <f t="shared" si="1"/>
        <v/>
      </c>
    </row>
    <row r="142" spans="1:7" x14ac:dyDescent="0.25">
      <c r="A142" s="280" t="s">
        <v>1920</v>
      </c>
      <c r="B142" s="300" t="s">
        <v>1615</v>
      </c>
      <c r="C142" s="307" t="s">
        <v>1045</v>
      </c>
      <c r="D142" s="404" t="s">
        <v>1045</v>
      </c>
      <c r="E142" s="312"/>
      <c r="F142" s="314" t="str">
        <f t="shared" si="0"/>
        <v/>
      </c>
      <c r="G142" s="314" t="str">
        <f t="shared" si="1"/>
        <v/>
      </c>
    </row>
    <row r="143" spans="1:7" x14ac:dyDescent="0.25">
      <c r="A143" s="280" t="s">
        <v>1921</v>
      </c>
      <c r="B143" s="300" t="s">
        <v>1615</v>
      </c>
      <c r="C143" s="307" t="s">
        <v>1045</v>
      </c>
      <c r="D143" s="404" t="s">
        <v>1045</v>
      </c>
      <c r="E143" s="312"/>
      <c r="F143" s="314" t="str">
        <f t="shared" si="0"/>
        <v/>
      </c>
      <c r="G143" s="314" t="str">
        <f t="shared" si="1"/>
        <v/>
      </c>
    </row>
    <row r="144" spans="1:7" x14ac:dyDescent="0.25">
      <c r="A144" s="280" t="s">
        <v>1922</v>
      </c>
      <c r="B144" s="317" t="s">
        <v>10</v>
      </c>
      <c r="C144" s="318">
        <f>SUM(C120:C143)</f>
        <v>0</v>
      </c>
      <c r="D144" s="313">
        <f>SUM(D120:D143)</f>
        <v>0</v>
      </c>
      <c r="E144" s="312"/>
      <c r="F144" s="319">
        <f>SUM(F120:F143)</f>
        <v>0</v>
      </c>
      <c r="G144" s="319">
        <f>SUM(G120:G143)</f>
        <v>0</v>
      </c>
    </row>
    <row r="145" spans="1:7" ht="15" customHeight="1" x14ac:dyDescent="0.25">
      <c r="A145" s="303"/>
      <c r="B145" s="304" t="s">
        <v>1923</v>
      </c>
      <c r="C145" s="303" t="s">
        <v>1360</v>
      </c>
      <c r="D145" s="303" t="s">
        <v>1361</v>
      </c>
      <c r="E145" s="305"/>
      <c r="F145" s="303" t="s">
        <v>1797</v>
      </c>
      <c r="G145" s="303" t="s">
        <v>1362</v>
      </c>
    </row>
    <row r="146" spans="1:7" x14ac:dyDescent="0.25">
      <c r="A146" s="280" t="s">
        <v>1924</v>
      </c>
      <c r="B146" s="280" t="s">
        <v>1393</v>
      </c>
      <c r="C146" s="311" t="s">
        <v>1045</v>
      </c>
      <c r="G146" s="280"/>
    </row>
    <row r="147" spans="1:7" x14ac:dyDescent="0.25">
      <c r="G147" s="280"/>
    </row>
    <row r="148" spans="1:7" x14ac:dyDescent="0.25">
      <c r="B148" s="300" t="s">
        <v>1394</v>
      </c>
      <c r="G148" s="280"/>
    </row>
    <row r="149" spans="1:7" x14ac:dyDescent="0.25">
      <c r="A149" s="280" t="s">
        <v>1925</v>
      </c>
      <c r="B149" s="280" t="s">
        <v>1396</v>
      </c>
      <c r="C149" s="307" t="s">
        <v>1045</v>
      </c>
      <c r="D149" s="404" t="s">
        <v>1045</v>
      </c>
      <c r="F149" s="314" t="str">
        <f t="shared" ref="F149:F163" si="2">IF($C$157=0,"",IF(C149="[for completion]","",C149/$C$157))</f>
        <v/>
      </c>
      <c r="G149" s="314" t="str">
        <f t="shared" ref="G149:G163" si="3">IF($D$157=0,"",IF(D149="[for completion]","",D149/$D$157))</f>
        <v/>
      </c>
    </row>
    <row r="150" spans="1:7" x14ac:dyDescent="0.25">
      <c r="A150" s="280" t="s">
        <v>1926</v>
      </c>
      <c r="B150" s="280" t="s">
        <v>1398</v>
      </c>
      <c r="C150" s="307" t="s">
        <v>1045</v>
      </c>
      <c r="D150" s="404" t="s">
        <v>1045</v>
      </c>
      <c r="F150" s="314" t="str">
        <f t="shared" si="2"/>
        <v/>
      </c>
      <c r="G150" s="314" t="str">
        <f t="shared" si="3"/>
        <v/>
      </c>
    </row>
    <row r="151" spans="1:7" x14ac:dyDescent="0.25">
      <c r="A151" s="280" t="s">
        <v>1927</v>
      </c>
      <c r="B151" s="280" t="s">
        <v>1400</v>
      </c>
      <c r="C151" s="307" t="s">
        <v>1045</v>
      </c>
      <c r="D151" s="404" t="s">
        <v>1045</v>
      </c>
      <c r="F151" s="314" t="str">
        <f t="shared" si="2"/>
        <v/>
      </c>
      <c r="G151" s="314" t="str">
        <f t="shared" si="3"/>
        <v/>
      </c>
    </row>
    <row r="152" spans="1:7" x14ac:dyDescent="0.25">
      <c r="A152" s="280" t="s">
        <v>1928</v>
      </c>
      <c r="B152" s="280" t="s">
        <v>1402</v>
      </c>
      <c r="C152" s="307" t="s">
        <v>1045</v>
      </c>
      <c r="D152" s="404" t="s">
        <v>1045</v>
      </c>
      <c r="F152" s="314" t="str">
        <f t="shared" si="2"/>
        <v/>
      </c>
      <c r="G152" s="314" t="str">
        <f t="shared" si="3"/>
        <v/>
      </c>
    </row>
    <row r="153" spans="1:7" x14ac:dyDescent="0.25">
      <c r="A153" s="280" t="s">
        <v>1929</v>
      </c>
      <c r="B153" s="280" t="s">
        <v>1404</v>
      </c>
      <c r="C153" s="307" t="s">
        <v>1045</v>
      </c>
      <c r="D153" s="404" t="s">
        <v>1045</v>
      </c>
      <c r="F153" s="314" t="str">
        <f t="shared" si="2"/>
        <v/>
      </c>
      <c r="G153" s="314" t="str">
        <f t="shared" si="3"/>
        <v/>
      </c>
    </row>
    <row r="154" spans="1:7" x14ac:dyDescent="0.25">
      <c r="A154" s="280" t="s">
        <v>1930</v>
      </c>
      <c r="B154" s="280" t="s">
        <v>1406</v>
      </c>
      <c r="C154" s="307" t="s">
        <v>1045</v>
      </c>
      <c r="D154" s="404" t="s">
        <v>1045</v>
      </c>
      <c r="F154" s="314" t="str">
        <f t="shared" si="2"/>
        <v/>
      </c>
      <c r="G154" s="314" t="str">
        <f t="shared" si="3"/>
        <v/>
      </c>
    </row>
    <row r="155" spans="1:7" x14ac:dyDescent="0.25">
      <c r="A155" s="280" t="s">
        <v>1931</v>
      </c>
      <c r="B155" s="280" t="s">
        <v>1408</v>
      </c>
      <c r="C155" s="307" t="s">
        <v>1045</v>
      </c>
      <c r="D155" s="404" t="s">
        <v>1045</v>
      </c>
      <c r="F155" s="314" t="str">
        <f t="shared" si="2"/>
        <v/>
      </c>
      <c r="G155" s="314" t="str">
        <f t="shared" si="3"/>
        <v/>
      </c>
    </row>
    <row r="156" spans="1:7" x14ac:dyDescent="0.25">
      <c r="A156" s="280" t="s">
        <v>1932</v>
      </c>
      <c r="B156" s="280" t="s">
        <v>1410</v>
      </c>
      <c r="C156" s="307" t="s">
        <v>1045</v>
      </c>
      <c r="D156" s="404" t="s">
        <v>1045</v>
      </c>
      <c r="F156" s="314" t="str">
        <f t="shared" si="2"/>
        <v/>
      </c>
      <c r="G156" s="314" t="str">
        <f t="shared" si="3"/>
        <v/>
      </c>
    </row>
    <row r="157" spans="1:7" x14ac:dyDescent="0.25">
      <c r="A157" s="280" t="s">
        <v>1933</v>
      </c>
      <c r="B157" s="317" t="s">
        <v>10</v>
      </c>
      <c r="C157" s="307">
        <f>SUM(C149:C156)</f>
        <v>0</v>
      </c>
      <c r="D157" s="404">
        <f>SUM(D149:D156)</f>
        <v>0</v>
      </c>
      <c r="F157" s="311">
        <f>SUM(F149:F156)</f>
        <v>0</v>
      </c>
      <c r="G157" s="311">
        <f>SUM(G149:G156)</f>
        <v>0</v>
      </c>
    </row>
    <row r="158" spans="1:7" outlineLevel="1" x14ac:dyDescent="0.25">
      <c r="A158" s="280" t="s">
        <v>1934</v>
      </c>
      <c r="B158" s="320" t="s">
        <v>1413</v>
      </c>
      <c r="C158" s="307"/>
      <c r="D158" s="404"/>
      <c r="F158" s="314" t="str">
        <f t="shared" si="2"/>
        <v/>
      </c>
      <c r="G158" s="314" t="str">
        <f t="shared" si="3"/>
        <v/>
      </c>
    </row>
    <row r="159" spans="1:7" outlineLevel="1" x14ac:dyDescent="0.25">
      <c r="A159" s="280" t="s">
        <v>1935</v>
      </c>
      <c r="B159" s="320" t="s">
        <v>1415</v>
      </c>
      <c r="C159" s="307"/>
      <c r="D159" s="404"/>
      <c r="F159" s="314" t="str">
        <f t="shared" si="2"/>
        <v/>
      </c>
      <c r="G159" s="314" t="str">
        <f t="shared" si="3"/>
        <v/>
      </c>
    </row>
    <row r="160" spans="1:7" outlineLevel="1" x14ac:dyDescent="0.25">
      <c r="A160" s="280" t="s">
        <v>1936</v>
      </c>
      <c r="B160" s="320" t="s">
        <v>1417</v>
      </c>
      <c r="C160" s="307"/>
      <c r="D160" s="404"/>
      <c r="F160" s="314" t="str">
        <f t="shared" si="2"/>
        <v/>
      </c>
      <c r="G160" s="314" t="str">
        <f t="shared" si="3"/>
        <v/>
      </c>
    </row>
    <row r="161" spans="1:7" outlineLevel="1" x14ac:dyDescent="0.25">
      <c r="A161" s="280" t="s">
        <v>1937</v>
      </c>
      <c r="B161" s="320" t="s">
        <v>1419</v>
      </c>
      <c r="C161" s="307"/>
      <c r="D161" s="404"/>
      <c r="F161" s="314" t="str">
        <f t="shared" si="2"/>
        <v/>
      </c>
      <c r="G161" s="314" t="str">
        <f t="shared" si="3"/>
        <v/>
      </c>
    </row>
    <row r="162" spans="1:7" outlineLevel="1" x14ac:dyDescent="0.25">
      <c r="A162" s="280" t="s">
        <v>1938</v>
      </c>
      <c r="B162" s="320" t="s">
        <v>1421</v>
      </c>
      <c r="C162" s="307"/>
      <c r="D162" s="404"/>
      <c r="F162" s="314" t="str">
        <f t="shared" si="2"/>
        <v/>
      </c>
      <c r="G162" s="314" t="str">
        <f t="shared" si="3"/>
        <v/>
      </c>
    </row>
    <row r="163" spans="1:7" outlineLevel="1" x14ac:dyDescent="0.25">
      <c r="A163" s="280" t="s">
        <v>1939</v>
      </c>
      <c r="B163" s="320" t="s">
        <v>1423</v>
      </c>
      <c r="C163" s="307"/>
      <c r="D163" s="404"/>
      <c r="F163" s="314" t="str">
        <f t="shared" si="2"/>
        <v/>
      </c>
      <c r="G163" s="314" t="str">
        <f t="shared" si="3"/>
        <v/>
      </c>
    </row>
    <row r="164" spans="1:7" outlineLevel="1" x14ac:dyDescent="0.25">
      <c r="A164" s="280" t="s">
        <v>1940</v>
      </c>
      <c r="B164" s="320"/>
      <c r="F164" s="315"/>
      <c r="G164" s="315"/>
    </row>
    <row r="165" spans="1:7" outlineLevel="1" x14ac:dyDescent="0.25">
      <c r="A165" s="280" t="s">
        <v>1941</v>
      </c>
      <c r="B165" s="320"/>
      <c r="F165" s="315"/>
      <c r="G165" s="315"/>
    </row>
    <row r="166" spans="1:7" outlineLevel="1" x14ac:dyDescent="0.25">
      <c r="A166" s="280" t="s">
        <v>1942</v>
      </c>
      <c r="B166" s="320"/>
      <c r="F166" s="315"/>
      <c r="G166" s="315"/>
    </row>
    <row r="167" spans="1:7" ht="15" customHeight="1" x14ac:dyDescent="0.25">
      <c r="A167" s="303"/>
      <c r="B167" s="304" t="s">
        <v>1943</v>
      </c>
      <c r="C167" s="303" t="s">
        <v>1360</v>
      </c>
      <c r="D167" s="303" t="s">
        <v>1361</v>
      </c>
      <c r="E167" s="305"/>
      <c r="F167" s="303" t="s">
        <v>1797</v>
      </c>
      <c r="G167" s="303" t="s">
        <v>1362</v>
      </c>
    </row>
    <row r="168" spans="1:7" x14ac:dyDescent="0.25">
      <c r="A168" s="280" t="s">
        <v>1944</v>
      </c>
      <c r="B168" s="280" t="s">
        <v>1393</v>
      </c>
      <c r="C168" s="368" t="s">
        <v>667</v>
      </c>
      <c r="G168" s="280"/>
    </row>
    <row r="169" spans="1:7" x14ac:dyDescent="0.25">
      <c r="G169" s="280"/>
    </row>
    <row r="170" spans="1:7" x14ac:dyDescent="0.25">
      <c r="B170" s="300" t="s">
        <v>1394</v>
      </c>
      <c r="G170" s="280"/>
    </row>
    <row r="171" spans="1:7" x14ac:dyDescent="0.25">
      <c r="A171" s="280" t="s">
        <v>1945</v>
      </c>
      <c r="B171" s="280" t="s">
        <v>1396</v>
      </c>
      <c r="C171" s="307" t="s">
        <v>667</v>
      </c>
      <c r="D171" s="368" t="s">
        <v>667</v>
      </c>
      <c r="F171" s="314" t="str">
        <f>IF($C$179=0,"",IF(C171="[Mark as ND1 if not relevant]","",C171/$C$179))</f>
        <v/>
      </c>
      <c r="G171" s="314" t="str">
        <f>IF($D$179=0,"",IF(D171="[Mark as ND1 if not relevant]","",D171/$D$179))</f>
        <v/>
      </c>
    </row>
    <row r="172" spans="1:7" x14ac:dyDescent="0.25">
      <c r="A172" s="280" t="s">
        <v>1946</v>
      </c>
      <c r="B172" s="280" t="s">
        <v>1398</v>
      </c>
      <c r="C172" s="307" t="s">
        <v>667</v>
      </c>
      <c r="D172" s="368" t="s">
        <v>667</v>
      </c>
      <c r="F172" s="314" t="str">
        <f t="shared" ref="F172:F178" si="4">IF($C$179=0,"",IF(C172="[Mark as ND1 if not relevant]","",C172/$C$179))</f>
        <v/>
      </c>
      <c r="G172" s="314" t="str">
        <f t="shared" ref="G172:G178" si="5">IF($D$179=0,"",IF(D172="[Mark as ND1 if not relevant]","",D172/$D$179))</f>
        <v/>
      </c>
    </row>
    <row r="173" spans="1:7" x14ac:dyDescent="0.25">
      <c r="A173" s="280" t="s">
        <v>1947</v>
      </c>
      <c r="B173" s="280" t="s">
        <v>1400</v>
      </c>
      <c r="C173" s="307" t="s">
        <v>667</v>
      </c>
      <c r="D173" s="368" t="s">
        <v>667</v>
      </c>
      <c r="F173" s="314" t="str">
        <f t="shared" si="4"/>
        <v/>
      </c>
      <c r="G173" s="314" t="str">
        <f t="shared" si="5"/>
        <v/>
      </c>
    </row>
    <row r="174" spans="1:7" x14ac:dyDescent="0.25">
      <c r="A174" s="280" t="s">
        <v>1948</v>
      </c>
      <c r="B174" s="280" t="s">
        <v>1402</v>
      </c>
      <c r="C174" s="307" t="s">
        <v>667</v>
      </c>
      <c r="D174" s="368" t="s">
        <v>667</v>
      </c>
      <c r="F174" s="314" t="str">
        <f t="shared" si="4"/>
        <v/>
      </c>
      <c r="G174" s="314" t="str">
        <f t="shared" si="5"/>
        <v/>
      </c>
    </row>
    <row r="175" spans="1:7" x14ac:dyDescent="0.25">
      <c r="A175" s="280" t="s">
        <v>1949</v>
      </c>
      <c r="B175" s="280" t="s">
        <v>1404</v>
      </c>
      <c r="C175" s="307" t="s">
        <v>667</v>
      </c>
      <c r="D175" s="368" t="s">
        <v>667</v>
      </c>
      <c r="F175" s="314" t="str">
        <f t="shared" si="4"/>
        <v/>
      </c>
      <c r="G175" s="314" t="str">
        <f t="shared" si="5"/>
        <v/>
      </c>
    </row>
    <row r="176" spans="1:7" x14ac:dyDescent="0.25">
      <c r="A176" s="280" t="s">
        <v>1950</v>
      </c>
      <c r="B176" s="280" t="s">
        <v>1406</v>
      </c>
      <c r="C176" s="307" t="s">
        <v>667</v>
      </c>
      <c r="D176" s="368" t="s">
        <v>667</v>
      </c>
      <c r="F176" s="314" t="str">
        <f t="shared" si="4"/>
        <v/>
      </c>
      <c r="G176" s="314" t="str">
        <f t="shared" si="5"/>
        <v/>
      </c>
    </row>
    <row r="177" spans="1:7" x14ac:dyDescent="0.25">
      <c r="A177" s="280" t="s">
        <v>1951</v>
      </c>
      <c r="B177" s="280" t="s">
        <v>1408</v>
      </c>
      <c r="C177" s="307" t="s">
        <v>667</v>
      </c>
      <c r="D177" s="368" t="s">
        <v>667</v>
      </c>
      <c r="F177" s="314" t="str">
        <f t="shared" si="4"/>
        <v/>
      </c>
      <c r="G177" s="314" t="str">
        <f t="shared" si="5"/>
        <v/>
      </c>
    </row>
    <row r="178" spans="1:7" x14ac:dyDescent="0.25">
      <c r="A178" s="280" t="s">
        <v>1952</v>
      </c>
      <c r="B178" s="280" t="s">
        <v>1410</v>
      </c>
      <c r="C178" s="307" t="s">
        <v>667</v>
      </c>
      <c r="D178" s="368" t="s">
        <v>667</v>
      </c>
      <c r="F178" s="314" t="str">
        <f t="shared" si="4"/>
        <v/>
      </c>
      <c r="G178" s="314" t="str">
        <f t="shared" si="5"/>
        <v/>
      </c>
    </row>
    <row r="179" spans="1:7" x14ac:dyDescent="0.25">
      <c r="A179" s="280" t="s">
        <v>1953</v>
      </c>
      <c r="B179" s="317" t="s">
        <v>10</v>
      </c>
      <c r="C179" s="307">
        <f>SUM(C171:C178)</f>
        <v>0</v>
      </c>
      <c r="D179" s="404">
        <f>SUM(D171:D178)</f>
        <v>0</v>
      </c>
      <c r="F179" s="311">
        <f>SUM(F171:F178)</f>
        <v>0</v>
      </c>
      <c r="G179" s="311">
        <f>SUM(G171:G178)</f>
        <v>0</v>
      </c>
    </row>
    <row r="180" spans="1:7" outlineLevel="1" x14ac:dyDescent="0.25">
      <c r="A180" s="280" t="s">
        <v>1954</v>
      </c>
      <c r="B180" s="320" t="s">
        <v>1413</v>
      </c>
      <c r="C180" s="307"/>
      <c r="D180" s="404"/>
      <c r="F180" s="314" t="str">
        <f t="shared" ref="F180:F185" si="6">IF($C$179=0,"",IF(C180="[for completion]","",C180/$C$179))</f>
        <v/>
      </c>
      <c r="G180" s="314" t="str">
        <f t="shared" ref="G180:G185" si="7">IF($D$179=0,"",IF(D180="[for completion]","",D180/$D$179))</f>
        <v/>
      </c>
    </row>
    <row r="181" spans="1:7" outlineLevel="1" x14ac:dyDescent="0.25">
      <c r="A181" s="280" t="s">
        <v>1955</v>
      </c>
      <c r="B181" s="320" t="s">
        <v>1415</v>
      </c>
      <c r="C181" s="307"/>
      <c r="D181" s="404"/>
      <c r="F181" s="314" t="str">
        <f t="shared" si="6"/>
        <v/>
      </c>
      <c r="G181" s="314" t="str">
        <f t="shared" si="7"/>
        <v/>
      </c>
    </row>
    <row r="182" spans="1:7" outlineLevel="1" x14ac:dyDescent="0.25">
      <c r="A182" s="280" t="s">
        <v>1956</v>
      </c>
      <c r="B182" s="320" t="s">
        <v>1417</v>
      </c>
      <c r="C182" s="307"/>
      <c r="D182" s="404"/>
      <c r="F182" s="314" t="str">
        <f t="shared" si="6"/>
        <v/>
      </c>
      <c r="G182" s="314" t="str">
        <f t="shared" si="7"/>
        <v/>
      </c>
    </row>
    <row r="183" spans="1:7" outlineLevel="1" x14ac:dyDescent="0.25">
      <c r="A183" s="280" t="s">
        <v>1957</v>
      </c>
      <c r="B183" s="320" t="s">
        <v>1419</v>
      </c>
      <c r="C183" s="307"/>
      <c r="D183" s="404"/>
      <c r="F183" s="314" t="str">
        <f t="shared" si="6"/>
        <v/>
      </c>
      <c r="G183" s="314" t="str">
        <f t="shared" si="7"/>
        <v/>
      </c>
    </row>
    <row r="184" spans="1:7" outlineLevel="1" x14ac:dyDescent="0.25">
      <c r="A184" s="280" t="s">
        <v>1958</v>
      </c>
      <c r="B184" s="320" t="s">
        <v>1421</v>
      </c>
      <c r="C184" s="307"/>
      <c r="D184" s="404"/>
      <c r="F184" s="314" t="str">
        <f t="shared" si="6"/>
        <v/>
      </c>
      <c r="G184" s="314" t="str">
        <f t="shared" si="7"/>
        <v/>
      </c>
    </row>
    <row r="185" spans="1:7" outlineLevel="1" x14ac:dyDescent="0.25">
      <c r="A185" s="280" t="s">
        <v>1959</v>
      </c>
      <c r="B185" s="320" t="s">
        <v>1423</v>
      </c>
      <c r="C185" s="307"/>
      <c r="D185" s="404"/>
      <c r="F185" s="314" t="str">
        <f t="shared" si="6"/>
        <v/>
      </c>
      <c r="G185" s="314" t="str">
        <f t="shared" si="7"/>
        <v/>
      </c>
    </row>
    <row r="186" spans="1:7" outlineLevel="1" x14ac:dyDescent="0.25">
      <c r="A186" s="280" t="s">
        <v>1960</v>
      </c>
      <c r="B186" s="320"/>
      <c r="F186" s="315"/>
      <c r="G186" s="315"/>
    </row>
    <row r="187" spans="1:7" outlineLevel="1" x14ac:dyDescent="0.25">
      <c r="A187" s="280" t="s">
        <v>1961</v>
      </c>
      <c r="B187" s="320"/>
      <c r="F187" s="315"/>
      <c r="G187" s="315"/>
    </row>
    <row r="188" spans="1:7" outlineLevel="1" x14ac:dyDescent="0.25">
      <c r="A188" s="280" t="s">
        <v>1962</v>
      </c>
      <c r="B188" s="320"/>
      <c r="F188" s="315"/>
      <c r="G188" s="315"/>
    </row>
    <row r="189" spans="1:7" ht="15" customHeight="1" x14ac:dyDescent="0.25">
      <c r="A189" s="303"/>
      <c r="B189" s="304" t="s">
        <v>1963</v>
      </c>
      <c r="C189" s="303" t="s">
        <v>1797</v>
      </c>
      <c r="D189" s="303"/>
      <c r="E189" s="305"/>
      <c r="F189" s="303"/>
      <c r="G189" s="303"/>
    </row>
    <row r="190" spans="1:7" x14ac:dyDescent="0.25">
      <c r="A190" s="280" t="s">
        <v>1964</v>
      </c>
      <c r="B190" s="300" t="s">
        <v>1615</v>
      </c>
      <c r="C190" s="311" t="s">
        <v>1045</v>
      </c>
      <c r="E190" s="312"/>
      <c r="F190" s="312"/>
      <c r="G190" s="312"/>
    </row>
    <row r="191" spans="1:7" x14ac:dyDescent="0.25">
      <c r="A191" s="280" t="s">
        <v>1965</v>
      </c>
      <c r="B191" s="300" t="s">
        <v>1615</v>
      </c>
      <c r="C191" s="311" t="s">
        <v>1045</v>
      </c>
      <c r="E191" s="312"/>
      <c r="F191" s="312"/>
      <c r="G191" s="312"/>
    </row>
    <row r="192" spans="1:7" x14ac:dyDescent="0.25">
      <c r="A192" s="280" t="s">
        <v>1966</v>
      </c>
      <c r="B192" s="300" t="s">
        <v>1615</v>
      </c>
      <c r="C192" s="311" t="s">
        <v>1045</v>
      </c>
      <c r="E192" s="312"/>
      <c r="F192" s="312"/>
      <c r="G192" s="312"/>
    </row>
    <row r="193" spans="1:7" x14ac:dyDescent="0.25">
      <c r="A193" s="280" t="s">
        <v>1967</v>
      </c>
      <c r="B193" s="300" t="s">
        <v>1615</v>
      </c>
      <c r="C193" s="311" t="s">
        <v>1045</v>
      </c>
      <c r="E193" s="312"/>
      <c r="F193" s="312"/>
      <c r="G193" s="312"/>
    </row>
    <row r="194" spans="1:7" x14ac:dyDescent="0.25">
      <c r="A194" s="280" t="s">
        <v>1968</v>
      </c>
      <c r="B194" s="300" t="s">
        <v>1615</v>
      </c>
      <c r="C194" s="311" t="s">
        <v>1045</v>
      </c>
      <c r="E194" s="312"/>
      <c r="F194" s="312"/>
      <c r="G194" s="312"/>
    </row>
    <row r="195" spans="1:7" x14ac:dyDescent="0.25">
      <c r="A195" s="280" t="s">
        <v>1969</v>
      </c>
      <c r="B195" s="379" t="s">
        <v>1615</v>
      </c>
      <c r="C195" s="311" t="s">
        <v>1045</v>
      </c>
      <c r="E195" s="312"/>
      <c r="F195" s="312"/>
      <c r="G195" s="312"/>
    </row>
    <row r="196" spans="1:7" x14ac:dyDescent="0.25">
      <c r="A196" s="280" t="s">
        <v>1970</v>
      </c>
      <c r="B196" s="300" t="s">
        <v>1615</v>
      </c>
      <c r="C196" s="311" t="s">
        <v>1045</v>
      </c>
      <c r="E196" s="312"/>
      <c r="F196" s="312"/>
      <c r="G196" s="312"/>
    </row>
    <row r="197" spans="1:7" x14ac:dyDescent="0.25">
      <c r="A197" s="280" t="s">
        <v>1971</v>
      </c>
      <c r="B197" s="300" t="s">
        <v>1615</v>
      </c>
      <c r="C197" s="311" t="s">
        <v>1045</v>
      </c>
      <c r="E197" s="312"/>
      <c r="F197" s="312"/>
    </row>
    <row r="198" spans="1:7" x14ac:dyDescent="0.25">
      <c r="A198" s="280" t="s">
        <v>1972</v>
      </c>
      <c r="B198" s="300" t="s">
        <v>1615</v>
      </c>
      <c r="C198" s="311" t="s">
        <v>1045</v>
      </c>
      <c r="E198" s="312"/>
      <c r="F198" s="312"/>
    </row>
    <row r="199" spans="1:7" x14ac:dyDescent="0.25">
      <c r="A199" s="280" t="s">
        <v>1973</v>
      </c>
      <c r="B199" s="300" t="s">
        <v>1615</v>
      </c>
      <c r="C199" s="311" t="s">
        <v>1045</v>
      </c>
      <c r="E199" s="312"/>
      <c r="F199" s="312"/>
    </row>
    <row r="200" spans="1:7" x14ac:dyDescent="0.25">
      <c r="A200" s="280" t="s">
        <v>1974</v>
      </c>
      <c r="B200" s="300" t="s">
        <v>1615</v>
      </c>
      <c r="C200" s="311" t="s">
        <v>1045</v>
      </c>
      <c r="E200" s="312"/>
      <c r="F200" s="312"/>
    </row>
    <row r="201" spans="1:7" x14ac:dyDescent="0.25">
      <c r="A201" s="280" t="s">
        <v>1975</v>
      </c>
      <c r="B201" s="300" t="s">
        <v>1615</v>
      </c>
      <c r="C201" s="311" t="s">
        <v>1045</v>
      </c>
      <c r="E201" s="312"/>
      <c r="F201" s="312"/>
    </row>
    <row r="202" spans="1:7" x14ac:dyDescent="0.25">
      <c r="A202" s="280" t="s">
        <v>1976</v>
      </c>
      <c r="B202" s="300" t="s">
        <v>1615</v>
      </c>
      <c r="C202" s="311" t="s">
        <v>1045</v>
      </c>
    </row>
    <row r="203" spans="1:7" x14ac:dyDescent="0.25">
      <c r="A203" s="280" t="s">
        <v>1977</v>
      </c>
      <c r="B203" s="300" t="s">
        <v>1615</v>
      </c>
      <c r="C203" s="311" t="s">
        <v>1045</v>
      </c>
    </row>
    <row r="204" spans="1:7" x14ac:dyDescent="0.25">
      <c r="A204" s="280" t="s">
        <v>1978</v>
      </c>
      <c r="B204" s="300" t="s">
        <v>1615</v>
      </c>
      <c r="C204" s="311" t="s">
        <v>1045</v>
      </c>
    </row>
    <row r="205" spans="1:7" x14ac:dyDescent="0.25">
      <c r="A205" s="280" t="s">
        <v>1979</v>
      </c>
      <c r="B205" s="300" t="s">
        <v>1615</v>
      </c>
      <c r="C205" s="311" t="s">
        <v>1045</v>
      </c>
    </row>
    <row r="206" spans="1:7" x14ac:dyDescent="0.25">
      <c r="A206" s="280" t="s">
        <v>1980</v>
      </c>
      <c r="B206" s="300" t="s">
        <v>1615</v>
      </c>
      <c r="C206" s="311" t="s">
        <v>1045</v>
      </c>
    </row>
    <row r="207" spans="1:7" outlineLevel="1" x14ac:dyDescent="0.25">
      <c r="A207" s="280" t="s">
        <v>1981</v>
      </c>
    </row>
    <row r="208" spans="1:7" outlineLevel="1" x14ac:dyDescent="0.25">
      <c r="A208" s="280" t="s">
        <v>1982</v>
      </c>
    </row>
    <row r="209" spans="1:1" outlineLevel="1" x14ac:dyDescent="0.25">
      <c r="A209" s="280" t="s">
        <v>1983</v>
      </c>
    </row>
    <row r="210" spans="1:1" outlineLevel="1" x14ac:dyDescent="0.25">
      <c r="A210" s="280" t="s">
        <v>1984</v>
      </c>
    </row>
    <row r="211" spans="1:1" outlineLevel="1" x14ac:dyDescent="0.25">
      <c r="A211" s="280" t="s">
        <v>1985</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40" fitToHeight="0" orientation="landscape" r:id="rId1"/>
  <headerFooter>
    <oddHeader>&amp;R&amp;G</oddHeader>
  </headerFooter>
  <rowBreaks count="1" manualBreakCount="1">
    <brk id="129" max="6"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zoomScalePageLayoutView="60" workbookViewId="0"/>
  </sheetViews>
  <sheetFormatPr defaultColWidth="11.42578125" defaultRowHeight="15" outlineLevelRow="1" x14ac:dyDescent="0.25"/>
  <cols>
    <col min="1" max="1" width="16.28515625" customWidth="1"/>
    <col min="2" max="2" width="89.85546875" style="280" bestFit="1" customWidth="1"/>
    <col min="3" max="3" width="134.7109375" style="244" customWidth="1"/>
    <col min="4" max="13" width="11.42578125" style="244"/>
  </cols>
  <sheetData>
    <row r="1" spans="1:13" s="414" customFormat="1" ht="31.5" x14ac:dyDescent="0.25">
      <c r="A1" s="276" t="s">
        <v>1986</v>
      </c>
      <c r="B1" s="276"/>
      <c r="C1" s="278" t="s">
        <v>613</v>
      </c>
      <c r="D1" s="413"/>
      <c r="E1" s="413"/>
      <c r="F1" s="413"/>
      <c r="G1" s="413"/>
      <c r="H1" s="413"/>
      <c r="I1" s="413"/>
      <c r="J1" s="413"/>
      <c r="K1" s="413"/>
      <c r="L1" s="413"/>
      <c r="M1" s="413"/>
    </row>
    <row r="2" spans="1:13" x14ac:dyDescent="0.25">
      <c r="B2" s="277"/>
      <c r="C2" s="277"/>
    </row>
    <row r="3" spans="1:13" x14ac:dyDescent="0.25">
      <c r="A3" s="415" t="s">
        <v>1987</v>
      </c>
      <c r="B3" s="416"/>
      <c r="C3" s="277"/>
    </row>
    <row r="4" spans="1:13" x14ac:dyDescent="0.25">
      <c r="C4" s="277"/>
    </row>
    <row r="5" spans="1:13" ht="37.5" x14ac:dyDescent="0.25">
      <c r="A5" s="291" t="s">
        <v>623</v>
      </c>
      <c r="B5" s="291" t="s">
        <v>1988</v>
      </c>
      <c r="C5" s="417" t="s">
        <v>1989</v>
      </c>
    </row>
    <row r="6" spans="1:13" x14ac:dyDescent="0.25">
      <c r="A6" s="418" t="s">
        <v>1990</v>
      </c>
      <c r="B6" s="294" t="s">
        <v>1991</v>
      </c>
      <c r="C6" s="309" t="s">
        <v>1992</v>
      </c>
    </row>
    <row r="7" spans="1:13" x14ac:dyDescent="0.25">
      <c r="A7" s="418" t="s">
        <v>1993</v>
      </c>
      <c r="B7" s="294" t="s">
        <v>1994</v>
      </c>
      <c r="C7" s="309" t="s">
        <v>1995</v>
      </c>
    </row>
    <row r="8" spans="1:13" x14ac:dyDescent="0.25">
      <c r="A8" s="418" t="s">
        <v>1996</v>
      </c>
      <c r="B8" s="294" t="s">
        <v>1997</v>
      </c>
      <c r="C8" s="309" t="s">
        <v>1998</v>
      </c>
    </row>
    <row r="9" spans="1:13" ht="396" x14ac:dyDescent="0.25">
      <c r="A9" s="418" t="s">
        <v>1999</v>
      </c>
      <c r="B9" s="294" t="s">
        <v>2000</v>
      </c>
      <c r="C9" s="419" t="s">
        <v>2001</v>
      </c>
    </row>
    <row r="10" spans="1:13" ht="44.25" customHeight="1" x14ac:dyDescent="0.25">
      <c r="A10" s="418" t="s">
        <v>2002</v>
      </c>
      <c r="B10" s="294" t="s">
        <v>2003</v>
      </c>
      <c r="C10" s="309" t="s">
        <v>2004</v>
      </c>
    </row>
    <row r="11" spans="1:13" ht="54.75" customHeight="1" x14ac:dyDescent="0.25">
      <c r="A11" s="418" t="s">
        <v>2005</v>
      </c>
      <c r="B11" s="294" t="s">
        <v>2006</v>
      </c>
      <c r="C11" s="309" t="s">
        <v>2004</v>
      </c>
    </row>
    <row r="12" spans="1:13" ht="30" x14ac:dyDescent="0.25">
      <c r="A12" s="418" t="s">
        <v>2007</v>
      </c>
      <c r="B12" s="294" t="s">
        <v>2008</v>
      </c>
      <c r="C12" s="309" t="s">
        <v>2009</v>
      </c>
    </row>
    <row r="13" spans="1:13" x14ac:dyDescent="0.25">
      <c r="A13" s="418" t="s">
        <v>2010</v>
      </c>
      <c r="B13" s="294" t="s">
        <v>2011</v>
      </c>
      <c r="C13" s="309"/>
    </row>
    <row r="14" spans="1:13" ht="30" x14ac:dyDescent="0.25">
      <c r="A14" s="418" t="s">
        <v>2012</v>
      </c>
      <c r="B14" s="294" t="s">
        <v>2013</v>
      </c>
      <c r="C14" s="309"/>
    </row>
    <row r="15" spans="1:13" x14ac:dyDescent="0.25">
      <c r="A15" s="418" t="s">
        <v>2014</v>
      </c>
      <c r="B15" s="294" t="s">
        <v>2015</v>
      </c>
      <c r="C15" s="309" t="s">
        <v>2016</v>
      </c>
    </row>
    <row r="16" spans="1:13" ht="30" x14ac:dyDescent="0.25">
      <c r="A16" s="418" t="s">
        <v>2017</v>
      </c>
      <c r="B16" s="302" t="s">
        <v>2018</v>
      </c>
      <c r="C16" s="309" t="s">
        <v>145</v>
      </c>
    </row>
    <row r="17" spans="1:3" ht="30" customHeight="1" x14ac:dyDescent="0.25">
      <c r="A17" s="418" t="s">
        <v>2019</v>
      </c>
      <c r="B17" s="302" t="s">
        <v>2020</v>
      </c>
      <c r="C17" s="309" t="s">
        <v>1045</v>
      </c>
    </row>
    <row r="18" spans="1:3" x14ac:dyDescent="0.25">
      <c r="A18" s="418" t="s">
        <v>2021</v>
      </c>
      <c r="B18" s="302" t="s">
        <v>2022</v>
      </c>
      <c r="C18" s="309" t="s">
        <v>152</v>
      </c>
    </row>
    <row r="19" spans="1:3" outlineLevel="1" x14ac:dyDescent="0.25">
      <c r="A19" s="418" t="s">
        <v>2023</v>
      </c>
      <c r="B19" s="298" t="s">
        <v>2024</v>
      </c>
      <c r="C19" s="309" t="s">
        <v>667</v>
      </c>
    </row>
    <row r="20" spans="1:3" outlineLevel="1" x14ac:dyDescent="0.25">
      <c r="A20" s="418" t="s">
        <v>2025</v>
      </c>
      <c r="B20" s="405"/>
      <c r="C20" s="280"/>
    </row>
    <row r="21" spans="1:3" outlineLevel="1" x14ac:dyDescent="0.25">
      <c r="A21" s="418" t="s">
        <v>2026</v>
      </c>
      <c r="B21" s="405"/>
      <c r="C21" s="280"/>
    </row>
    <row r="22" spans="1:3" outlineLevel="1" x14ac:dyDescent="0.25">
      <c r="A22" s="418" t="s">
        <v>2027</v>
      </c>
      <c r="B22" s="405"/>
      <c r="C22" s="280"/>
    </row>
    <row r="23" spans="1:3" outlineLevel="1" x14ac:dyDescent="0.25">
      <c r="A23" s="418" t="s">
        <v>2028</v>
      </c>
      <c r="B23" s="405"/>
      <c r="C23" s="280"/>
    </row>
    <row r="24" spans="1:3" ht="18.75" x14ac:dyDescent="0.25">
      <c r="A24" s="291"/>
      <c r="B24" s="291" t="s">
        <v>2029</v>
      </c>
      <c r="C24" s="417" t="s">
        <v>2030</v>
      </c>
    </row>
    <row r="25" spans="1:3" x14ac:dyDescent="0.25">
      <c r="A25" s="418" t="s">
        <v>2031</v>
      </c>
      <c r="B25" s="302" t="s">
        <v>2032</v>
      </c>
      <c r="C25" s="280" t="s">
        <v>667</v>
      </c>
    </row>
    <row r="26" spans="1:3" x14ac:dyDescent="0.25">
      <c r="A26" s="418" t="s">
        <v>2033</v>
      </c>
      <c r="B26" s="302" t="s">
        <v>2034</v>
      </c>
      <c r="C26" s="280" t="s">
        <v>1998</v>
      </c>
    </row>
    <row r="27" spans="1:3" x14ac:dyDescent="0.25">
      <c r="A27" s="418" t="s">
        <v>2035</v>
      </c>
      <c r="B27" s="302" t="s">
        <v>2036</v>
      </c>
      <c r="C27" s="280" t="s">
        <v>2037</v>
      </c>
    </row>
    <row r="28" spans="1:3" outlineLevel="1" x14ac:dyDescent="0.25">
      <c r="A28" s="418" t="s">
        <v>2038</v>
      </c>
      <c r="B28" s="300"/>
      <c r="C28" s="280"/>
    </row>
    <row r="29" spans="1:3" outlineLevel="1" x14ac:dyDescent="0.25">
      <c r="A29" s="418" t="s">
        <v>2039</v>
      </c>
      <c r="B29" s="300"/>
      <c r="C29" s="280"/>
    </row>
    <row r="30" spans="1:3" outlineLevel="1" x14ac:dyDescent="0.25">
      <c r="A30" s="418" t="s">
        <v>2040</v>
      </c>
      <c r="B30" s="302"/>
      <c r="C30" s="280"/>
    </row>
    <row r="31" spans="1:3" ht="18.75" x14ac:dyDescent="0.25">
      <c r="A31" s="291"/>
      <c r="B31" s="291" t="s">
        <v>2041</v>
      </c>
      <c r="C31" s="417" t="s">
        <v>1989</v>
      </c>
    </row>
    <row r="32" spans="1:3" x14ac:dyDescent="0.25">
      <c r="A32" s="418" t="s">
        <v>2042</v>
      </c>
      <c r="B32" s="294" t="s">
        <v>2043</v>
      </c>
      <c r="C32" s="280" t="s">
        <v>1045</v>
      </c>
    </row>
    <row r="33" spans="1:2" x14ac:dyDescent="0.25">
      <c r="A33" s="418" t="s">
        <v>2044</v>
      </c>
      <c r="B33" s="300"/>
    </row>
    <row r="34" spans="1:2" x14ac:dyDescent="0.25">
      <c r="A34" s="418" t="s">
        <v>2045</v>
      </c>
      <c r="B34" s="300"/>
    </row>
    <row r="35" spans="1:2" x14ac:dyDescent="0.25">
      <c r="A35" s="418" t="s">
        <v>2046</v>
      </c>
      <c r="B35" s="300"/>
    </row>
    <row r="36" spans="1:2" x14ac:dyDescent="0.25">
      <c r="A36" s="418" t="s">
        <v>2047</v>
      </c>
      <c r="B36" s="300"/>
    </row>
    <row r="37" spans="1:2" x14ac:dyDescent="0.25">
      <c r="A37" s="418" t="s">
        <v>2048</v>
      </c>
      <c r="B37" s="300"/>
    </row>
    <row r="38" spans="1:2" x14ac:dyDescent="0.25">
      <c r="B38" s="300"/>
    </row>
    <row r="39" spans="1:2" x14ac:dyDescent="0.25">
      <c r="B39" s="300"/>
    </row>
    <row r="40" spans="1:2" x14ac:dyDescent="0.25">
      <c r="B40" s="300"/>
    </row>
    <row r="41" spans="1:2" x14ac:dyDescent="0.25">
      <c r="B41" s="300"/>
    </row>
    <row r="42" spans="1:2" x14ac:dyDescent="0.25">
      <c r="B42" s="300"/>
    </row>
    <row r="43" spans="1:2" x14ac:dyDescent="0.25">
      <c r="B43" s="300"/>
    </row>
    <row r="44" spans="1:2" x14ac:dyDescent="0.25">
      <c r="B44" s="300"/>
    </row>
    <row r="45" spans="1:2" x14ac:dyDescent="0.25">
      <c r="B45" s="300"/>
    </row>
    <row r="46" spans="1:2" x14ac:dyDescent="0.25">
      <c r="B46" s="300"/>
    </row>
    <row r="47" spans="1:2" x14ac:dyDescent="0.25">
      <c r="B47" s="300"/>
    </row>
    <row r="48" spans="1:2" x14ac:dyDescent="0.25">
      <c r="B48" s="300"/>
    </row>
    <row r="49" spans="2:2" x14ac:dyDescent="0.25">
      <c r="B49" s="300"/>
    </row>
    <row r="50" spans="2:2" x14ac:dyDescent="0.25">
      <c r="B50" s="300"/>
    </row>
    <row r="51" spans="2:2" x14ac:dyDescent="0.25">
      <c r="B51" s="300"/>
    </row>
    <row r="52" spans="2:2" x14ac:dyDescent="0.25">
      <c r="B52" s="300"/>
    </row>
    <row r="53" spans="2:2" x14ac:dyDescent="0.25">
      <c r="B53" s="300"/>
    </row>
    <row r="54" spans="2:2" x14ac:dyDescent="0.25">
      <c r="B54" s="300"/>
    </row>
    <row r="55" spans="2:2" x14ac:dyDescent="0.25">
      <c r="B55" s="300"/>
    </row>
    <row r="56" spans="2:2" x14ac:dyDescent="0.25">
      <c r="B56" s="300"/>
    </row>
    <row r="57" spans="2:2" x14ac:dyDescent="0.25">
      <c r="B57" s="300"/>
    </row>
    <row r="58" spans="2:2" x14ac:dyDescent="0.25">
      <c r="B58" s="300"/>
    </row>
    <row r="59" spans="2:2" x14ac:dyDescent="0.25">
      <c r="B59" s="300"/>
    </row>
    <row r="60" spans="2:2" x14ac:dyDescent="0.25">
      <c r="B60" s="300"/>
    </row>
    <row r="61" spans="2:2" x14ac:dyDescent="0.25">
      <c r="B61" s="300"/>
    </row>
    <row r="62" spans="2:2" x14ac:dyDescent="0.25">
      <c r="B62" s="300"/>
    </row>
    <row r="63" spans="2:2" x14ac:dyDescent="0.25">
      <c r="B63" s="300"/>
    </row>
    <row r="64" spans="2:2" x14ac:dyDescent="0.25">
      <c r="B64" s="300"/>
    </row>
    <row r="65" spans="2:2" x14ac:dyDescent="0.25">
      <c r="B65" s="300"/>
    </row>
    <row r="66" spans="2:2" x14ac:dyDescent="0.25">
      <c r="B66" s="300"/>
    </row>
    <row r="67" spans="2:2" x14ac:dyDescent="0.25">
      <c r="B67" s="300"/>
    </row>
    <row r="68" spans="2:2" x14ac:dyDescent="0.25">
      <c r="B68" s="300"/>
    </row>
    <row r="69" spans="2:2" x14ac:dyDescent="0.25">
      <c r="B69" s="300"/>
    </row>
    <row r="70" spans="2:2" x14ac:dyDescent="0.25">
      <c r="B70" s="300"/>
    </row>
    <row r="71" spans="2:2" x14ac:dyDescent="0.25">
      <c r="B71" s="300"/>
    </row>
    <row r="72" spans="2:2" x14ac:dyDescent="0.25">
      <c r="B72" s="300"/>
    </row>
    <row r="73" spans="2:2" x14ac:dyDescent="0.25">
      <c r="B73" s="300"/>
    </row>
    <row r="74" spans="2:2" x14ac:dyDescent="0.25">
      <c r="B74" s="300"/>
    </row>
    <row r="75" spans="2:2" x14ac:dyDescent="0.25">
      <c r="B75" s="300"/>
    </row>
    <row r="76" spans="2:2" x14ac:dyDescent="0.25">
      <c r="B76" s="300"/>
    </row>
    <row r="77" spans="2:2" x14ac:dyDescent="0.25">
      <c r="B77" s="300"/>
    </row>
    <row r="78" spans="2:2" x14ac:dyDescent="0.25">
      <c r="B78" s="300"/>
    </row>
    <row r="79" spans="2:2" x14ac:dyDescent="0.25">
      <c r="B79" s="300"/>
    </row>
    <row r="80" spans="2:2" x14ac:dyDescent="0.25">
      <c r="B80" s="300"/>
    </row>
    <row r="81" spans="2:2" x14ac:dyDescent="0.25">
      <c r="B81" s="300"/>
    </row>
    <row r="82" spans="2:2" x14ac:dyDescent="0.25">
      <c r="B82" s="300"/>
    </row>
    <row r="83" spans="2:2" x14ac:dyDescent="0.25">
      <c r="B83" s="277"/>
    </row>
    <row r="84" spans="2:2" x14ac:dyDescent="0.25">
      <c r="B84" s="277"/>
    </row>
    <row r="85" spans="2:2" x14ac:dyDescent="0.25">
      <c r="B85" s="277"/>
    </row>
    <row r="86" spans="2:2" x14ac:dyDescent="0.25">
      <c r="B86" s="277"/>
    </row>
    <row r="87" spans="2:2" x14ac:dyDescent="0.25">
      <c r="B87" s="277"/>
    </row>
    <row r="88" spans="2:2" x14ac:dyDescent="0.25">
      <c r="B88" s="277"/>
    </row>
    <row r="89" spans="2:2" x14ac:dyDescent="0.25">
      <c r="B89" s="277"/>
    </row>
    <row r="90" spans="2:2" x14ac:dyDescent="0.25">
      <c r="B90" s="277"/>
    </row>
    <row r="91" spans="2:2" x14ac:dyDescent="0.25">
      <c r="B91" s="277"/>
    </row>
    <row r="92" spans="2:2" x14ac:dyDescent="0.25">
      <c r="B92" s="277"/>
    </row>
    <row r="93" spans="2:2" x14ac:dyDescent="0.25">
      <c r="B93" s="300"/>
    </row>
    <row r="94" spans="2:2" x14ac:dyDescent="0.25">
      <c r="B94" s="300"/>
    </row>
    <row r="95" spans="2:2" x14ac:dyDescent="0.25">
      <c r="B95" s="300"/>
    </row>
    <row r="96" spans="2:2" x14ac:dyDescent="0.25">
      <c r="B96" s="300"/>
    </row>
    <row r="97" spans="2:2" x14ac:dyDescent="0.25">
      <c r="B97" s="300"/>
    </row>
    <row r="98" spans="2:2" x14ac:dyDescent="0.25">
      <c r="B98" s="300"/>
    </row>
    <row r="99" spans="2:2" x14ac:dyDescent="0.25">
      <c r="B99" s="300"/>
    </row>
    <row r="100" spans="2:2" x14ac:dyDescent="0.25">
      <c r="B100" s="300"/>
    </row>
    <row r="101" spans="2:2" x14ac:dyDescent="0.25">
      <c r="B101" s="327"/>
    </row>
    <row r="102" spans="2:2" x14ac:dyDescent="0.25">
      <c r="B102" s="300"/>
    </row>
    <row r="103" spans="2:2" x14ac:dyDescent="0.25">
      <c r="B103" s="300"/>
    </row>
    <row r="104" spans="2:2" x14ac:dyDescent="0.25">
      <c r="B104" s="300"/>
    </row>
    <row r="105" spans="2:2" x14ac:dyDescent="0.25">
      <c r="B105" s="300"/>
    </row>
    <row r="106" spans="2:2" x14ac:dyDescent="0.25">
      <c r="B106" s="300"/>
    </row>
    <row r="107" spans="2:2" x14ac:dyDescent="0.25">
      <c r="B107" s="300"/>
    </row>
    <row r="108" spans="2:2" x14ac:dyDescent="0.25">
      <c r="B108" s="300"/>
    </row>
    <row r="109" spans="2:2" x14ac:dyDescent="0.25">
      <c r="B109" s="300"/>
    </row>
    <row r="110" spans="2:2" x14ac:dyDescent="0.25">
      <c r="B110" s="300"/>
    </row>
    <row r="111" spans="2:2" x14ac:dyDescent="0.25">
      <c r="B111" s="300"/>
    </row>
    <row r="112" spans="2:2" x14ac:dyDescent="0.25">
      <c r="B112" s="300"/>
    </row>
    <row r="113" spans="2:2" x14ac:dyDescent="0.25">
      <c r="B113" s="300"/>
    </row>
    <row r="114" spans="2:2" x14ac:dyDescent="0.25">
      <c r="B114" s="300"/>
    </row>
    <row r="115" spans="2:2" x14ac:dyDescent="0.25">
      <c r="B115" s="300"/>
    </row>
    <row r="116" spans="2:2" x14ac:dyDescent="0.25">
      <c r="B116" s="300"/>
    </row>
    <row r="117" spans="2:2" x14ac:dyDescent="0.25">
      <c r="B117" s="300"/>
    </row>
    <row r="118" spans="2:2" x14ac:dyDescent="0.25">
      <c r="B118" s="300"/>
    </row>
    <row r="120" spans="2:2" x14ac:dyDescent="0.25">
      <c r="B120" s="300"/>
    </row>
    <row r="121" spans="2:2" x14ac:dyDescent="0.25">
      <c r="B121" s="300"/>
    </row>
    <row r="122" spans="2:2" x14ac:dyDescent="0.25">
      <c r="B122" s="300"/>
    </row>
    <row r="127" spans="2:2" x14ac:dyDescent="0.25">
      <c r="B127" s="286"/>
    </row>
    <row r="128" spans="2:2" x14ac:dyDescent="0.25">
      <c r="B128" s="420"/>
    </row>
    <row r="134" spans="2:2" x14ac:dyDescent="0.25">
      <c r="B134" s="302"/>
    </row>
    <row r="135" spans="2:2" x14ac:dyDescent="0.25">
      <c r="B135" s="300"/>
    </row>
    <row r="137" spans="2:2" x14ac:dyDescent="0.25">
      <c r="B137" s="300"/>
    </row>
    <row r="138" spans="2:2" x14ac:dyDescent="0.25">
      <c r="B138" s="300"/>
    </row>
    <row r="139" spans="2:2" x14ac:dyDescent="0.25">
      <c r="B139" s="300"/>
    </row>
    <row r="140" spans="2:2" x14ac:dyDescent="0.25">
      <c r="B140" s="300"/>
    </row>
    <row r="141" spans="2:2" x14ac:dyDescent="0.25">
      <c r="B141" s="300"/>
    </row>
    <row r="142" spans="2:2" x14ac:dyDescent="0.25">
      <c r="B142" s="300"/>
    </row>
    <row r="143" spans="2:2" x14ac:dyDescent="0.25">
      <c r="B143" s="300"/>
    </row>
    <row r="144" spans="2:2" x14ac:dyDescent="0.25">
      <c r="B144" s="300"/>
    </row>
    <row r="145" spans="2:2" x14ac:dyDescent="0.25">
      <c r="B145" s="300"/>
    </row>
    <row r="146" spans="2:2" x14ac:dyDescent="0.25">
      <c r="B146" s="300"/>
    </row>
    <row r="147" spans="2:2" x14ac:dyDescent="0.25">
      <c r="B147" s="300"/>
    </row>
    <row r="148" spans="2:2" x14ac:dyDescent="0.25">
      <c r="B148" s="300"/>
    </row>
    <row r="245" spans="2:2" x14ac:dyDescent="0.25">
      <c r="B245" s="294"/>
    </row>
    <row r="246" spans="2:2" x14ac:dyDescent="0.25">
      <c r="B246" s="300"/>
    </row>
    <row r="247" spans="2:2" x14ac:dyDescent="0.25">
      <c r="B247" s="300"/>
    </row>
    <row r="250" spans="2:2" x14ac:dyDescent="0.25">
      <c r="B250" s="300"/>
    </row>
    <row r="266" spans="2:2" x14ac:dyDescent="0.25">
      <c r="B266" s="294"/>
    </row>
    <row r="296" spans="2:2" x14ac:dyDescent="0.25">
      <c r="B296" s="286"/>
    </row>
    <row r="297" spans="2:2" x14ac:dyDescent="0.25">
      <c r="B297" s="300"/>
    </row>
    <row r="299" spans="2:2" x14ac:dyDescent="0.25">
      <c r="B299" s="300"/>
    </row>
    <row r="300" spans="2:2" x14ac:dyDescent="0.25">
      <c r="B300" s="300"/>
    </row>
    <row r="301" spans="2:2" x14ac:dyDescent="0.25">
      <c r="B301" s="300"/>
    </row>
    <row r="302" spans="2:2" x14ac:dyDescent="0.25">
      <c r="B302" s="300"/>
    </row>
    <row r="303" spans="2:2" x14ac:dyDescent="0.25">
      <c r="B303" s="300"/>
    </row>
    <row r="304" spans="2:2" x14ac:dyDescent="0.25">
      <c r="B304" s="300"/>
    </row>
    <row r="305" spans="2:2" x14ac:dyDescent="0.25">
      <c r="B305" s="300"/>
    </row>
    <row r="306" spans="2:2" x14ac:dyDescent="0.25">
      <c r="B306" s="300"/>
    </row>
    <row r="307" spans="2:2" x14ac:dyDescent="0.25">
      <c r="B307" s="300"/>
    </row>
    <row r="308" spans="2:2" x14ac:dyDescent="0.25">
      <c r="B308" s="300"/>
    </row>
    <row r="309" spans="2:2" x14ac:dyDescent="0.25">
      <c r="B309" s="300"/>
    </row>
    <row r="310" spans="2:2" x14ac:dyDescent="0.25">
      <c r="B310" s="300"/>
    </row>
    <row r="322" spans="2:2" x14ac:dyDescent="0.25">
      <c r="B322" s="300"/>
    </row>
    <row r="323" spans="2:2" x14ac:dyDescent="0.25">
      <c r="B323" s="300"/>
    </row>
    <row r="324" spans="2:2" x14ac:dyDescent="0.25">
      <c r="B324" s="300"/>
    </row>
    <row r="325" spans="2:2" x14ac:dyDescent="0.25">
      <c r="B325" s="300"/>
    </row>
    <row r="326" spans="2:2" x14ac:dyDescent="0.25">
      <c r="B326" s="300"/>
    </row>
    <row r="327" spans="2:2" x14ac:dyDescent="0.25">
      <c r="B327" s="300"/>
    </row>
    <row r="328" spans="2:2" x14ac:dyDescent="0.25">
      <c r="B328" s="300"/>
    </row>
    <row r="329" spans="2:2" x14ac:dyDescent="0.25">
      <c r="B329" s="300"/>
    </row>
    <row r="330" spans="2:2" x14ac:dyDescent="0.25">
      <c r="B330" s="300"/>
    </row>
    <row r="332" spans="2:2" x14ac:dyDescent="0.25">
      <c r="B332" s="300"/>
    </row>
    <row r="333" spans="2:2" x14ac:dyDescent="0.25">
      <c r="B333" s="300"/>
    </row>
    <row r="334" spans="2:2" x14ac:dyDescent="0.25">
      <c r="B334" s="300"/>
    </row>
    <row r="335" spans="2:2" x14ac:dyDescent="0.25">
      <c r="B335" s="300"/>
    </row>
    <row r="336" spans="2:2" x14ac:dyDescent="0.25">
      <c r="B336" s="300"/>
    </row>
    <row r="338" spans="2:2" x14ac:dyDescent="0.25">
      <c r="B338" s="300"/>
    </row>
    <row r="341" spans="2:2" x14ac:dyDescent="0.25">
      <c r="B341" s="300"/>
    </row>
    <row r="344" spans="2:2" x14ac:dyDescent="0.25">
      <c r="B344" s="300"/>
    </row>
    <row r="345" spans="2:2" x14ac:dyDescent="0.25">
      <c r="B345" s="300"/>
    </row>
    <row r="346" spans="2:2" x14ac:dyDescent="0.25">
      <c r="B346" s="300"/>
    </row>
    <row r="347" spans="2:2" x14ac:dyDescent="0.25">
      <c r="B347" s="300"/>
    </row>
    <row r="348" spans="2:2" x14ac:dyDescent="0.25">
      <c r="B348" s="300"/>
    </row>
    <row r="349" spans="2:2" x14ac:dyDescent="0.25">
      <c r="B349" s="300"/>
    </row>
    <row r="350" spans="2:2" x14ac:dyDescent="0.25">
      <c r="B350" s="300"/>
    </row>
    <row r="351" spans="2:2" x14ac:dyDescent="0.25">
      <c r="B351" s="300"/>
    </row>
    <row r="352" spans="2:2" x14ac:dyDescent="0.25">
      <c r="B352" s="300"/>
    </row>
    <row r="353" spans="2:2" x14ac:dyDescent="0.25">
      <c r="B353" s="300"/>
    </row>
    <row r="354" spans="2:2" x14ac:dyDescent="0.25">
      <c r="B354" s="300"/>
    </row>
    <row r="355" spans="2:2" x14ac:dyDescent="0.25">
      <c r="B355" s="300"/>
    </row>
    <row r="356" spans="2:2" x14ac:dyDescent="0.25">
      <c r="B356" s="300"/>
    </row>
    <row r="357" spans="2:2" x14ac:dyDescent="0.25">
      <c r="B357" s="300"/>
    </row>
    <row r="358" spans="2:2" x14ac:dyDescent="0.25">
      <c r="B358" s="300"/>
    </row>
    <row r="359" spans="2:2" x14ac:dyDescent="0.25">
      <c r="B359" s="300"/>
    </row>
    <row r="360" spans="2:2" x14ac:dyDescent="0.25">
      <c r="B360" s="300"/>
    </row>
    <row r="361" spans="2:2" x14ac:dyDescent="0.25">
      <c r="B361" s="300"/>
    </row>
    <row r="362" spans="2:2" x14ac:dyDescent="0.25">
      <c r="B362" s="300"/>
    </row>
    <row r="366" spans="2:2" x14ac:dyDescent="0.25">
      <c r="B366" s="286"/>
    </row>
    <row r="383" spans="2:2" x14ac:dyDescent="0.25">
      <c r="B383" s="421"/>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45"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7"/>
  <sheetViews>
    <sheetView zoomScale="80" zoomScaleNormal="80" zoomScaleSheetLayoutView="90" workbookViewId="0">
      <selection activeCell="L31" sqref="L31"/>
    </sheetView>
  </sheetViews>
  <sheetFormatPr defaultColWidth="15.85546875" defaultRowHeight="15" x14ac:dyDescent="0.25"/>
  <cols>
    <col min="1" max="1" width="3.42578125" style="3" customWidth="1"/>
    <col min="2" max="2" width="18.7109375" style="3" customWidth="1"/>
    <col min="3" max="3" width="95.5703125" style="3" customWidth="1"/>
    <col min="4" max="4" width="15.140625" style="3" customWidth="1"/>
    <col min="5" max="5" width="2.85546875" style="3" customWidth="1"/>
    <col min="6" max="6" width="1.85546875" style="3" customWidth="1"/>
    <col min="7" max="256" width="15.85546875" style="3"/>
    <col min="257" max="257" width="3.42578125" style="3" customWidth="1"/>
    <col min="258" max="258" width="18.7109375" style="3" customWidth="1"/>
    <col min="259" max="259" width="95.5703125" style="3" customWidth="1"/>
    <col min="260" max="260" width="15.140625" style="3" customWidth="1"/>
    <col min="261" max="261" width="2.85546875" style="3" customWidth="1"/>
    <col min="262" max="262" width="1.85546875" style="3" customWidth="1"/>
    <col min="263" max="512" width="15.85546875" style="3"/>
    <col min="513" max="513" width="3.42578125" style="3" customWidth="1"/>
    <col min="514" max="514" width="18.7109375" style="3" customWidth="1"/>
    <col min="515" max="515" width="95.5703125" style="3" customWidth="1"/>
    <col min="516" max="516" width="15.140625" style="3" customWidth="1"/>
    <col min="517" max="517" width="2.85546875" style="3" customWidth="1"/>
    <col min="518" max="518" width="1.85546875" style="3" customWidth="1"/>
    <col min="519" max="768" width="15.85546875" style="3"/>
    <col min="769" max="769" width="3.42578125" style="3" customWidth="1"/>
    <col min="770" max="770" width="18.7109375" style="3" customWidth="1"/>
    <col min="771" max="771" width="95.5703125" style="3" customWidth="1"/>
    <col min="772" max="772" width="15.140625" style="3" customWidth="1"/>
    <col min="773" max="773" width="2.85546875" style="3" customWidth="1"/>
    <col min="774" max="774" width="1.85546875" style="3" customWidth="1"/>
    <col min="775" max="1024" width="15.85546875" style="3"/>
    <col min="1025" max="1025" width="3.42578125" style="3" customWidth="1"/>
    <col min="1026" max="1026" width="18.7109375" style="3" customWidth="1"/>
    <col min="1027" max="1027" width="95.5703125" style="3" customWidth="1"/>
    <col min="1028" max="1028" width="15.140625" style="3" customWidth="1"/>
    <col min="1029" max="1029" width="2.85546875" style="3" customWidth="1"/>
    <col min="1030" max="1030" width="1.85546875" style="3" customWidth="1"/>
    <col min="1031" max="1280" width="15.85546875" style="3"/>
    <col min="1281" max="1281" width="3.42578125" style="3" customWidth="1"/>
    <col min="1282" max="1282" width="18.7109375" style="3" customWidth="1"/>
    <col min="1283" max="1283" width="95.5703125" style="3" customWidth="1"/>
    <col min="1284" max="1284" width="15.140625" style="3" customWidth="1"/>
    <col min="1285" max="1285" width="2.85546875" style="3" customWidth="1"/>
    <col min="1286" max="1286" width="1.85546875" style="3" customWidth="1"/>
    <col min="1287" max="1536" width="15.85546875" style="3"/>
    <col min="1537" max="1537" width="3.42578125" style="3" customWidth="1"/>
    <col min="1538" max="1538" width="18.7109375" style="3" customWidth="1"/>
    <col min="1539" max="1539" width="95.5703125" style="3" customWidth="1"/>
    <col min="1540" max="1540" width="15.140625" style="3" customWidth="1"/>
    <col min="1541" max="1541" width="2.85546875" style="3" customWidth="1"/>
    <col min="1542" max="1542" width="1.85546875" style="3" customWidth="1"/>
    <col min="1543" max="1792" width="15.85546875" style="3"/>
    <col min="1793" max="1793" width="3.42578125" style="3" customWidth="1"/>
    <col min="1794" max="1794" width="18.7109375" style="3" customWidth="1"/>
    <col min="1795" max="1795" width="95.5703125" style="3" customWidth="1"/>
    <col min="1796" max="1796" width="15.140625" style="3" customWidth="1"/>
    <col min="1797" max="1797" width="2.85546875" style="3" customWidth="1"/>
    <col min="1798" max="1798" width="1.85546875" style="3" customWidth="1"/>
    <col min="1799" max="2048" width="15.85546875" style="3"/>
    <col min="2049" max="2049" width="3.42578125" style="3" customWidth="1"/>
    <col min="2050" max="2050" width="18.7109375" style="3" customWidth="1"/>
    <col min="2051" max="2051" width="95.5703125" style="3" customWidth="1"/>
    <col min="2052" max="2052" width="15.140625" style="3" customWidth="1"/>
    <col min="2053" max="2053" width="2.85546875" style="3" customWidth="1"/>
    <col min="2054" max="2054" width="1.85546875" style="3" customWidth="1"/>
    <col min="2055" max="2304" width="15.85546875" style="3"/>
    <col min="2305" max="2305" width="3.42578125" style="3" customWidth="1"/>
    <col min="2306" max="2306" width="18.7109375" style="3" customWidth="1"/>
    <col min="2307" max="2307" width="95.5703125" style="3" customWidth="1"/>
    <col min="2308" max="2308" width="15.140625" style="3" customWidth="1"/>
    <col min="2309" max="2309" width="2.85546875" style="3" customWidth="1"/>
    <col min="2310" max="2310" width="1.85546875" style="3" customWidth="1"/>
    <col min="2311" max="2560" width="15.85546875" style="3"/>
    <col min="2561" max="2561" width="3.42578125" style="3" customWidth="1"/>
    <col min="2562" max="2562" width="18.7109375" style="3" customWidth="1"/>
    <col min="2563" max="2563" width="95.5703125" style="3" customWidth="1"/>
    <col min="2564" max="2564" width="15.140625" style="3" customWidth="1"/>
    <col min="2565" max="2565" width="2.85546875" style="3" customWidth="1"/>
    <col min="2566" max="2566" width="1.85546875" style="3" customWidth="1"/>
    <col min="2567" max="2816" width="15.85546875" style="3"/>
    <col min="2817" max="2817" width="3.42578125" style="3" customWidth="1"/>
    <col min="2818" max="2818" width="18.7109375" style="3" customWidth="1"/>
    <col min="2819" max="2819" width="95.5703125" style="3" customWidth="1"/>
    <col min="2820" max="2820" width="15.140625" style="3" customWidth="1"/>
    <col min="2821" max="2821" width="2.85546875" style="3" customWidth="1"/>
    <col min="2822" max="2822" width="1.85546875" style="3" customWidth="1"/>
    <col min="2823" max="3072" width="15.85546875" style="3"/>
    <col min="3073" max="3073" width="3.42578125" style="3" customWidth="1"/>
    <col min="3074" max="3074" width="18.7109375" style="3" customWidth="1"/>
    <col min="3075" max="3075" width="95.5703125" style="3" customWidth="1"/>
    <col min="3076" max="3076" width="15.140625" style="3" customWidth="1"/>
    <col min="3077" max="3077" width="2.85546875" style="3" customWidth="1"/>
    <col min="3078" max="3078" width="1.85546875" style="3" customWidth="1"/>
    <col min="3079" max="3328" width="15.85546875" style="3"/>
    <col min="3329" max="3329" width="3.42578125" style="3" customWidth="1"/>
    <col min="3330" max="3330" width="18.7109375" style="3" customWidth="1"/>
    <col min="3331" max="3331" width="95.5703125" style="3" customWidth="1"/>
    <col min="3332" max="3332" width="15.140625" style="3" customWidth="1"/>
    <col min="3333" max="3333" width="2.85546875" style="3" customWidth="1"/>
    <col min="3334" max="3334" width="1.85546875" style="3" customWidth="1"/>
    <col min="3335" max="3584" width="15.85546875" style="3"/>
    <col min="3585" max="3585" width="3.42578125" style="3" customWidth="1"/>
    <col min="3586" max="3586" width="18.7109375" style="3" customWidth="1"/>
    <col min="3587" max="3587" width="95.5703125" style="3" customWidth="1"/>
    <col min="3588" max="3588" width="15.140625" style="3" customWidth="1"/>
    <col min="3589" max="3589" width="2.85546875" style="3" customWidth="1"/>
    <col min="3590" max="3590" width="1.85546875" style="3" customWidth="1"/>
    <col min="3591" max="3840" width="15.85546875" style="3"/>
    <col min="3841" max="3841" width="3.42578125" style="3" customWidth="1"/>
    <col min="3842" max="3842" width="18.7109375" style="3" customWidth="1"/>
    <col min="3843" max="3843" width="95.5703125" style="3" customWidth="1"/>
    <col min="3844" max="3844" width="15.140625" style="3" customWidth="1"/>
    <col min="3845" max="3845" width="2.85546875" style="3" customWidth="1"/>
    <col min="3846" max="3846" width="1.85546875" style="3" customWidth="1"/>
    <col min="3847" max="4096" width="15.85546875" style="3"/>
    <col min="4097" max="4097" width="3.42578125" style="3" customWidth="1"/>
    <col min="4098" max="4098" width="18.7109375" style="3" customWidth="1"/>
    <col min="4099" max="4099" width="95.5703125" style="3" customWidth="1"/>
    <col min="4100" max="4100" width="15.140625" style="3" customWidth="1"/>
    <col min="4101" max="4101" width="2.85546875" style="3" customWidth="1"/>
    <col min="4102" max="4102" width="1.85546875" style="3" customWidth="1"/>
    <col min="4103" max="4352" width="15.85546875" style="3"/>
    <col min="4353" max="4353" width="3.42578125" style="3" customWidth="1"/>
    <col min="4354" max="4354" width="18.7109375" style="3" customWidth="1"/>
    <col min="4355" max="4355" width="95.5703125" style="3" customWidth="1"/>
    <col min="4356" max="4356" width="15.140625" style="3" customWidth="1"/>
    <col min="4357" max="4357" width="2.85546875" style="3" customWidth="1"/>
    <col min="4358" max="4358" width="1.85546875" style="3" customWidth="1"/>
    <col min="4359" max="4608" width="15.85546875" style="3"/>
    <col min="4609" max="4609" width="3.42578125" style="3" customWidth="1"/>
    <col min="4610" max="4610" width="18.7109375" style="3" customWidth="1"/>
    <col min="4611" max="4611" width="95.5703125" style="3" customWidth="1"/>
    <col min="4612" max="4612" width="15.140625" style="3" customWidth="1"/>
    <col min="4613" max="4613" width="2.85546875" style="3" customWidth="1"/>
    <col min="4614" max="4614" width="1.85546875" style="3" customWidth="1"/>
    <col min="4615" max="4864" width="15.85546875" style="3"/>
    <col min="4865" max="4865" width="3.42578125" style="3" customWidth="1"/>
    <col min="4866" max="4866" width="18.7109375" style="3" customWidth="1"/>
    <col min="4867" max="4867" width="95.5703125" style="3" customWidth="1"/>
    <col min="4868" max="4868" width="15.140625" style="3" customWidth="1"/>
    <col min="4869" max="4869" width="2.85546875" style="3" customWidth="1"/>
    <col min="4870" max="4870" width="1.85546875" style="3" customWidth="1"/>
    <col min="4871" max="5120" width="15.85546875" style="3"/>
    <col min="5121" max="5121" width="3.42578125" style="3" customWidth="1"/>
    <col min="5122" max="5122" width="18.7109375" style="3" customWidth="1"/>
    <col min="5123" max="5123" width="95.5703125" style="3" customWidth="1"/>
    <col min="5124" max="5124" width="15.140625" style="3" customWidth="1"/>
    <col min="5125" max="5125" width="2.85546875" style="3" customWidth="1"/>
    <col min="5126" max="5126" width="1.85546875" style="3" customWidth="1"/>
    <col min="5127" max="5376" width="15.85546875" style="3"/>
    <col min="5377" max="5377" width="3.42578125" style="3" customWidth="1"/>
    <col min="5378" max="5378" width="18.7109375" style="3" customWidth="1"/>
    <col min="5379" max="5379" width="95.5703125" style="3" customWidth="1"/>
    <col min="5380" max="5380" width="15.140625" style="3" customWidth="1"/>
    <col min="5381" max="5381" width="2.85546875" style="3" customWidth="1"/>
    <col min="5382" max="5382" width="1.85546875" style="3" customWidth="1"/>
    <col min="5383" max="5632" width="15.85546875" style="3"/>
    <col min="5633" max="5633" width="3.42578125" style="3" customWidth="1"/>
    <col min="5634" max="5634" width="18.7109375" style="3" customWidth="1"/>
    <col min="5635" max="5635" width="95.5703125" style="3" customWidth="1"/>
    <col min="5636" max="5636" width="15.140625" style="3" customWidth="1"/>
    <col min="5637" max="5637" width="2.85546875" style="3" customWidth="1"/>
    <col min="5638" max="5638" width="1.85546875" style="3" customWidth="1"/>
    <col min="5639" max="5888" width="15.85546875" style="3"/>
    <col min="5889" max="5889" width="3.42578125" style="3" customWidth="1"/>
    <col min="5890" max="5890" width="18.7109375" style="3" customWidth="1"/>
    <col min="5891" max="5891" width="95.5703125" style="3" customWidth="1"/>
    <col min="5892" max="5892" width="15.140625" style="3" customWidth="1"/>
    <col min="5893" max="5893" width="2.85546875" style="3" customWidth="1"/>
    <col min="5894" max="5894" width="1.85546875" style="3" customWidth="1"/>
    <col min="5895" max="6144" width="15.85546875" style="3"/>
    <col min="6145" max="6145" width="3.42578125" style="3" customWidth="1"/>
    <col min="6146" max="6146" width="18.7109375" style="3" customWidth="1"/>
    <col min="6147" max="6147" width="95.5703125" style="3" customWidth="1"/>
    <col min="6148" max="6148" width="15.140625" style="3" customWidth="1"/>
    <col min="6149" max="6149" width="2.85546875" style="3" customWidth="1"/>
    <col min="6150" max="6150" width="1.85546875" style="3" customWidth="1"/>
    <col min="6151" max="6400" width="15.85546875" style="3"/>
    <col min="6401" max="6401" width="3.42578125" style="3" customWidth="1"/>
    <col min="6402" max="6402" width="18.7109375" style="3" customWidth="1"/>
    <col min="6403" max="6403" width="95.5703125" style="3" customWidth="1"/>
    <col min="6404" max="6404" width="15.140625" style="3" customWidth="1"/>
    <col min="6405" max="6405" width="2.85546875" style="3" customWidth="1"/>
    <col min="6406" max="6406" width="1.85546875" style="3" customWidth="1"/>
    <col min="6407" max="6656" width="15.85546875" style="3"/>
    <col min="6657" max="6657" width="3.42578125" style="3" customWidth="1"/>
    <col min="6658" max="6658" width="18.7109375" style="3" customWidth="1"/>
    <col min="6659" max="6659" width="95.5703125" style="3" customWidth="1"/>
    <col min="6660" max="6660" width="15.140625" style="3" customWidth="1"/>
    <col min="6661" max="6661" width="2.85546875" style="3" customWidth="1"/>
    <col min="6662" max="6662" width="1.85546875" style="3" customWidth="1"/>
    <col min="6663" max="6912" width="15.85546875" style="3"/>
    <col min="6913" max="6913" width="3.42578125" style="3" customWidth="1"/>
    <col min="6914" max="6914" width="18.7109375" style="3" customWidth="1"/>
    <col min="6915" max="6915" width="95.5703125" style="3" customWidth="1"/>
    <col min="6916" max="6916" width="15.140625" style="3" customWidth="1"/>
    <col min="6917" max="6917" width="2.85546875" style="3" customWidth="1"/>
    <col min="6918" max="6918" width="1.85546875" style="3" customWidth="1"/>
    <col min="6919" max="7168" width="15.85546875" style="3"/>
    <col min="7169" max="7169" width="3.42578125" style="3" customWidth="1"/>
    <col min="7170" max="7170" width="18.7109375" style="3" customWidth="1"/>
    <col min="7171" max="7171" width="95.5703125" style="3" customWidth="1"/>
    <col min="7172" max="7172" width="15.140625" style="3" customWidth="1"/>
    <col min="7173" max="7173" width="2.85546875" style="3" customWidth="1"/>
    <col min="7174" max="7174" width="1.85546875" style="3" customWidth="1"/>
    <col min="7175" max="7424" width="15.85546875" style="3"/>
    <col min="7425" max="7425" width="3.42578125" style="3" customWidth="1"/>
    <col min="7426" max="7426" width="18.7109375" style="3" customWidth="1"/>
    <col min="7427" max="7427" width="95.5703125" style="3" customWidth="1"/>
    <col min="7428" max="7428" width="15.140625" style="3" customWidth="1"/>
    <col min="7429" max="7429" width="2.85546875" style="3" customWidth="1"/>
    <col min="7430" max="7430" width="1.85546875" style="3" customWidth="1"/>
    <col min="7431" max="7680" width="15.85546875" style="3"/>
    <col min="7681" max="7681" width="3.42578125" style="3" customWidth="1"/>
    <col min="7682" max="7682" width="18.7109375" style="3" customWidth="1"/>
    <col min="7683" max="7683" width="95.5703125" style="3" customWidth="1"/>
    <col min="7684" max="7684" width="15.140625" style="3" customWidth="1"/>
    <col min="7685" max="7685" width="2.85546875" style="3" customWidth="1"/>
    <col min="7686" max="7686" width="1.85546875" style="3" customWidth="1"/>
    <col min="7687" max="7936" width="15.85546875" style="3"/>
    <col min="7937" max="7937" width="3.42578125" style="3" customWidth="1"/>
    <col min="7938" max="7938" width="18.7109375" style="3" customWidth="1"/>
    <col min="7939" max="7939" width="95.5703125" style="3" customWidth="1"/>
    <col min="7940" max="7940" width="15.140625" style="3" customWidth="1"/>
    <col min="7941" max="7941" width="2.85546875" style="3" customWidth="1"/>
    <col min="7942" max="7942" width="1.85546875" style="3" customWidth="1"/>
    <col min="7943" max="8192" width="15.85546875" style="3"/>
    <col min="8193" max="8193" width="3.42578125" style="3" customWidth="1"/>
    <col min="8194" max="8194" width="18.7109375" style="3" customWidth="1"/>
    <col min="8195" max="8195" width="95.5703125" style="3" customWidth="1"/>
    <col min="8196" max="8196" width="15.140625" style="3" customWidth="1"/>
    <col min="8197" max="8197" width="2.85546875" style="3" customWidth="1"/>
    <col min="8198" max="8198" width="1.85546875" style="3" customWidth="1"/>
    <col min="8199" max="8448" width="15.85546875" style="3"/>
    <col min="8449" max="8449" width="3.42578125" style="3" customWidth="1"/>
    <col min="8450" max="8450" width="18.7109375" style="3" customWidth="1"/>
    <col min="8451" max="8451" width="95.5703125" style="3" customWidth="1"/>
    <col min="8452" max="8452" width="15.140625" style="3" customWidth="1"/>
    <col min="8453" max="8453" width="2.85546875" style="3" customWidth="1"/>
    <col min="8454" max="8454" width="1.85546875" style="3" customWidth="1"/>
    <col min="8455" max="8704" width="15.85546875" style="3"/>
    <col min="8705" max="8705" width="3.42578125" style="3" customWidth="1"/>
    <col min="8706" max="8706" width="18.7109375" style="3" customWidth="1"/>
    <col min="8707" max="8707" width="95.5703125" style="3" customWidth="1"/>
    <col min="8708" max="8708" width="15.140625" style="3" customWidth="1"/>
    <col min="8709" max="8709" width="2.85546875" style="3" customWidth="1"/>
    <col min="8710" max="8710" width="1.85546875" style="3" customWidth="1"/>
    <col min="8711" max="8960" width="15.85546875" style="3"/>
    <col min="8961" max="8961" width="3.42578125" style="3" customWidth="1"/>
    <col min="8962" max="8962" width="18.7109375" style="3" customWidth="1"/>
    <col min="8963" max="8963" width="95.5703125" style="3" customWidth="1"/>
    <col min="8964" max="8964" width="15.140625" style="3" customWidth="1"/>
    <col min="8965" max="8965" width="2.85546875" style="3" customWidth="1"/>
    <col min="8966" max="8966" width="1.85546875" style="3" customWidth="1"/>
    <col min="8967" max="9216" width="15.85546875" style="3"/>
    <col min="9217" max="9217" width="3.42578125" style="3" customWidth="1"/>
    <col min="9218" max="9218" width="18.7109375" style="3" customWidth="1"/>
    <col min="9219" max="9219" width="95.5703125" style="3" customWidth="1"/>
    <col min="9220" max="9220" width="15.140625" style="3" customWidth="1"/>
    <col min="9221" max="9221" width="2.85546875" style="3" customWidth="1"/>
    <col min="9222" max="9222" width="1.85546875" style="3" customWidth="1"/>
    <col min="9223" max="9472" width="15.85546875" style="3"/>
    <col min="9473" max="9473" width="3.42578125" style="3" customWidth="1"/>
    <col min="9474" max="9474" width="18.7109375" style="3" customWidth="1"/>
    <col min="9475" max="9475" width="95.5703125" style="3" customWidth="1"/>
    <col min="9476" max="9476" width="15.140625" style="3" customWidth="1"/>
    <col min="9477" max="9477" width="2.85546875" style="3" customWidth="1"/>
    <col min="9478" max="9478" width="1.85546875" style="3" customWidth="1"/>
    <col min="9479" max="9728" width="15.85546875" style="3"/>
    <col min="9729" max="9729" width="3.42578125" style="3" customWidth="1"/>
    <col min="9730" max="9730" width="18.7109375" style="3" customWidth="1"/>
    <col min="9731" max="9731" width="95.5703125" style="3" customWidth="1"/>
    <col min="9732" max="9732" width="15.140625" style="3" customWidth="1"/>
    <col min="9733" max="9733" width="2.85546875" style="3" customWidth="1"/>
    <col min="9734" max="9734" width="1.85546875" style="3" customWidth="1"/>
    <col min="9735" max="9984" width="15.85546875" style="3"/>
    <col min="9985" max="9985" width="3.42578125" style="3" customWidth="1"/>
    <col min="9986" max="9986" width="18.7109375" style="3" customWidth="1"/>
    <col min="9987" max="9987" width="95.5703125" style="3" customWidth="1"/>
    <col min="9988" max="9988" width="15.140625" style="3" customWidth="1"/>
    <col min="9989" max="9989" width="2.85546875" style="3" customWidth="1"/>
    <col min="9990" max="9990" width="1.85546875" style="3" customWidth="1"/>
    <col min="9991" max="10240" width="15.85546875" style="3"/>
    <col min="10241" max="10241" width="3.42578125" style="3" customWidth="1"/>
    <col min="10242" max="10242" width="18.7109375" style="3" customWidth="1"/>
    <col min="10243" max="10243" width="95.5703125" style="3" customWidth="1"/>
    <col min="10244" max="10244" width="15.140625" style="3" customWidth="1"/>
    <col min="10245" max="10245" width="2.85546875" style="3" customWidth="1"/>
    <col min="10246" max="10246" width="1.85546875" style="3" customWidth="1"/>
    <col min="10247" max="10496" width="15.85546875" style="3"/>
    <col min="10497" max="10497" width="3.42578125" style="3" customWidth="1"/>
    <col min="10498" max="10498" width="18.7109375" style="3" customWidth="1"/>
    <col min="10499" max="10499" width="95.5703125" style="3" customWidth="1"/>
    <col min="10500" max="10500" width="15.140625" style="3" customWidth="1"/>
    <col min="10501" max="10501" width="2.85546875" style="3" customWidth="1"/>
    <col min="10502" max="10502" width="1.85546875" style="3" customWidth="1"/>
    <col min="10503" max="10752" width="15.85546875" style="3"/>
    <col min="10753" max="10753" width="3.42578125" style="3" customWidth="1"/>
    <col min="10754" max="10754" width="18.7109375" style="3" customWidth="1"/>
    <col min="10755" max="10755" width="95.5703125" style="3" customWidth="1"/>
    <col min="10756" max="10756" width="15.140625" style="3" customWidth="1"/>
    <col min="10757" max="10757" width="2.85546875" style="3" customWidth="1"/>
    <col min="10758" max="10758" width="1.85546875" style="3" customWidth="1"/>
    <col min="10759" max="11008" width="15.85546875" style="3"/>
    <col min="11009" max="11009" width="3.42578125" style="3" customWidth="1"/>
    <col min="11010" max="11010" width="18.7109375" style="3" customWidth="1"/>
    <col min="11011" max="11011" width="95.5703125" style="3" customWidth="1"/>
    <col min="11012" max="11012" width="15.140625" style="3" customWidth="1"/>
    <col min="11013" max="11013" width="2.85546875" style="3" customWidth="1"/>
    <col min="11014" max="11014" width="1.85546875" style="3" customWidth="1"/>
    <col min="11015" max="11264" width="15.85546875" style="3"/>
    <col min="11265" max="11265" width="3.42578125" style="3" customWidth="1"/>
    <col min="11266" max="11266" width="18.7109375" style="3" customWidth="1"/>
    <col min="11267" max="11267" width="95.5703125" style="3" customWidth="1"/>
    <col min="11268" max="11268" width="15.140625" style="3" customWidth="1"/>
    <col min="11269" max="11269" width="2.85546875" style="3" customWidth="1"/>
    <col min="11270" max="11270" width="1.85546875" style="3" customWidth="1"/>
    <col min="11271" max="11520" width="15.85546875" style="3"/>
    <col min="11521" max="11521" width="3.42578125" style="3" customWidth="1"/>
    <col min="11522" max="11522" width="18.7109375" style="3" customWidth="1"/>
    <col min="11523" max="11523" width="95.5703125" style="3" customWidth="1"/>
    <col min="11524" max="11524" width="15.140625" style="3" customWidth="1"/>
    <col min="11525" max="11525" width="2.85546875" style="3" customWidth="1"/>
    <col min="11526" max="11526" width="1.85546875" style="3" customWidth="1"/>
    <col min="11527" max="11776" width="15.85546875" style="3"/>
    <col min="11777" max="11777" width="3.42578125" style="3" customWidth="1"/>
    <col min="11778" max="11778" width="18.7109375" style="3" customWidth="1"/>
    <col min="11779" max="11779" width="95.5703125" style="3" customWidth="1"/>
    <col min="11780" max="11780" width="15.140625" style="3" customWidth="1"/>
    <col min="11781" max="11781" width="2.85546875" style="3" customWidth="1"/>
    <col min="11782" max="11782" width="1.85546875" style="3" customWidth="1"/>
    <col min="11783" max="12032" width="15.85546875" style="3"/>
    <col min="12033" max="12033" width="3.42578125" style="3" customWidth="1"/>
    <col min="12034" max="12034" width="18.7109375" style="3" customWidth="1"/>
    <col min="12035" max="12035" width="95.5703125" style="3" customWidth="1"/>
    <col min="12036" max="12036" width="15.140625" style="3" customWidth="1"/>
    <col min="12037" max="12037" width="2.85546875" style="3" customWidth="1"/>
    <col min="12038" max="12038" width="1.85546875" style="3" customWidth="1"/>
    <col min="12039" max="12288" width="15.85546875" style="3"/>
    <col min="12289" max="12289" width="3.42578125" style="3" customWidth="1"/>
    <col min="12290" max="12290" width="18.7109375" style="3" customWidth="1"/>
    <col min="12291" max="12291" width="95.5703125" style="3" customWidth="1"/>
    <col min="12292" max="12292" width="15.140625" style="3" customWidth="1"/>
    <col min="12293" max="12293" width="2.85546875" style="3" customWidth="1"/>
    <col min="12294" max="12294" width="1.85546875" style="3" customWidth="1"/>
    <col min="12295" max="12544" width="15.85546875" style="3"/>
    <col min="12545" max="12545" width="3.42578125" style="3" customWidth="1"/>
    <col min="12546" max="12546" width="18.7109375" style="3" customWidth="1"/>
    <col min="12547" max="12547" width="95.5703125" style="3" customWidth="1"/>
    <col min="12548" max="12548" width="15.140625" style="3" customWidth="1"/>
    <col min="12549" max="12549" width="2.85546875" style="3" customWidth="1"/>
    <col min="12550" max="12550" width="1.85546875" style="3" customWidth="1"/>
    <col min="12551" max="12800" width="15.85546875" style="3"/>
    <col min="12801" max="12801" width="3.42578125" style="3" customWidth="1"/>
    <col min="12802" max="12802" width="18.7109375" style="3" customWidth="1"/>
    <col min="12803" max="12803" width="95.5703125" style="3" customWidth="1"/>
    <col min="12804" max="12804" width="15.140625" style="3" customWidth="1"/>
    <col min="12805" max="12805" width="2.85546875" style="3" customWidth="1"/>
    <col min="12806" max="12806" width="1.85546875" style="3" customWidth="1"/>
    <col min="12807" max="13056" width="15.85546875" style="3"/>
    <col min="13057" max="13057" width="3.42578125" style="3" customWidth="1"/>
    <col min="13058" max="13058" width="18.7109375" style="3" customWidth="1"/>
    <col min="13059" max="13059" width="95.5703125" style="3" customWidth="1"/>
    <col min="13060" max="13060" width="15.140625" style="3" customWidth="1"/>
    <col min="13061" max="13061" width="2.85546875" style="3" customWidth="1"/>
    <col min="13062" max="13062" width="1.85546875" style="3" customWidth="1"/>
    <col min="13063" max="13312" width="15.85546875" style="3"/>
    <col min="13313" max="13313" width="3.42578125" style="3" customWidth="1"/>
    <col min="13314" max="13314" width="18.7109375" style="3" customWidth="1"/>
    <col min="13315" max="13315" width="95.5703125" style="3" customWidth="1"/>
    <col min="13316" max="13316" width="15.140625" style="3" customWidth="1"/>
    <col min="13317" max="13317" width="2.85546875" style="3" customWidth="1"/>
    <col min="13318" max="13318" width="1.85546875" style="3" customWidth="1"/>
    <col min="13319" max="13568" width="15.85546875" style="3"/>
    <col min="13569" max="13569" width="3.42578125" style="3" customWidth="1"/>
    <col min="13570" max="13570" width="18.7109375" style="3" customWidth="1"/>
    <col min="13571" max="13571" width="95.5703125" style="3" customWidth="1"/>
    <col min="13572" max="13572" width="15.140625" style="3" customWidth="1"/>
    <col min="13573" max="13573" width="2.85546875" style="3" customWidth="1"/>
    <col min="13574" max="13574" width="1.85546875" style="3" customWidth="1"/>
    <col min="13575" max="13824" width="15.85546875" style="3"/>
    <col min="13825" max="13825" width="3.42578125" style="3" customWidth="1"/>
    <col min="13826" max="13826" width="18.7109375" style="3" customWidth="1"/>
    <col min="13827" max="13827" width="95.5703125" style="3" customWidth="1"/>
    <col min="13828" max="13828" width="15.140625" style="3" customWidth="1"/>
    <col min="13829" max="13829" width="2.85546875" style="3" customWidth="1"/>
    <col min="13830" max="13830" width="1.85546875" style="3" customWidth="1"/>
    <col min="13831" max="14080" width="15.85546875" style="3"/>
    <col min="14081" max="14081" width="3.42578125" style="3" customWidth="1"/>
    <col min="14082" max="14082" width="18.7109375" style="3" customWidth="1"/>
    <col min="14083" max="14083" width="95.5703125" style="3" customWidth="1"/>
    <col min="14084" max="14084" width="15.140625" style="3" customWidth="1"/>
    <col min="14085" max="14085" width="2.85546875" style="3" customWidth="1"/>
    <col min="14086" max="14086" width="1.85546875" style="3" customWidth="1"/>
    <col min="14087" max="14336" width="15.85546875" style="3"/>
    <col min="14337" max="14337" width="3.42578125" style="3" customWidth="1"/>
    <col min="14338" max="14338" width="18.7109375" style="3" customWidth="1"/>
    <col min="14339" max="14339" width="95.5703125" style="3" customWidth="1"/>
    <col min="14340" max="14340" width="15.140625" style="3" customWidth="1"/>
    <col min="14341" max="14341" width="2.85546875" style="3" customWidth="1"/>
    <col min="14342" max="14342" width="1.85546875" style="3" customWidth="1"/>
    <col min="14343" max="14592" width="15.85546875" style="3"/>
    <col min="14593" max="14593" width="3.42578125" style="3" customWidth="1"/>
    <col min="14594" max="14594" width="18.7109375" style="3" customWidth="1"/>
    <col min="14595" max="14595" width="95.5703125" style="3" customWidth="1"/>
    <col min="14596" max="14596" width="15.140625" style="3" customWidth="1"/>
    <col min="14597" max="14597" width="2.85546875" style="3" customWidth="1"/>
    <col min="14598" max="14598" width="1.85546875" style="3" customWidth="1"/>
    <col min="14599" max="14848" width="15.85546875" style="3"/>
    <col min="14849" max="14849" width="3.42578125" style="3" customWidth="1"/>
    <col min="14850" max="14850" width="18.7109375" style="3" customWidth="1"/>
    <col min="14851" max="14851" width="95.5703125" style="3" customWidth="1"/>
    <col min="14852" max="14852" width="15.140625" style="3" customWidth="1"/>
    <col min="14853" max="14853" width="2.85546875" style="3" customWidth="1"/>
    <col min="14854" max="14854" width="1.85546875" style="3" customWidth="1"/>
    <col min="14855" max="15104" width="15.85546875" style="3"/>
    <col min="15105" max="15105" width="3.42578125" style="3" customWidth="1"/>
    <col min="15106" max="15106" width="18.7109375" style="3" customWidth="1"/>
    <col min="15107" max="15107" width="95.5703125" style="3" customWidth="1"/>
    <col min="15108" max="15108" width="15.140625" style="3" customWidth="1"/>
    <col min="15109" max="15109" width="2.85546875" style="3" customWidth="1"/>
    <col min="15110" max="15110" width="1.85546875" style="3" customWidth="1"/>
    <col min="15111" max="15360" width="15.85546875" style="3"/>
    <col min="15361" max="15361" width="3.42578125" style="3" customWidth="1"/>
    <col min="15362" max="15362" width="18.7109375" style="3" customWidth="1"/>
    <col min="15363" max="15363" width="95.5703125" style="3" customWidth="1"/>
    <col min="15364" max="15364" width="15.140625" style="3" customWidth="1"/>
    <col min="15365" max="15365" width="2.85546875" style="3" customWidth="1"/>
    <col min="15366" max="15366" width="1.85546875" style="3" customWidth="1"/>
    <col min="15367" max="15616" width="15.85546875" style="3"/>
    <col min="15617" max="15617" width="3.42578125" style="3" customWidth="1"/>
    <col min="15618" max="15618" width="18.7109375" style="3" customWidth="1"/>
    <col min="15619" max="15619" width="95.5703125" style="3" customWidth="1"/>
    <col min="15620" max="15620" width="15.140625" style="3" customWidth="1"/>
    <col min="15621" max="15621" width="2.85546875" style="3" customWidth="1"/>
    <col min="15622" max="15622" width="1.85546875" style="3" customWidth="1"/>
    <col min="15623" max="15872" width="15.85546875" style="3"/>
    <col min="15873" max="15873" width="3.42578125" style="3" customWidth="1"/>
    <col min="15874" max="15874" width="18.7109375" style="3" customWidth="1"/>
    <col min="15875" max="15875" width="95.5703125" style="3" customWidth="1"/>
    <col min="15876" max="15876" width="15.140625" style="3" customWidth="1"/>
    <col min="15877" max="15877" width="2.85546875" style="3" customWidth="1"/>
    <col min="15878" max="15878" width="1.85546875" style="3" customWidth="1"/>
    <col min="15879" max="16128" width="15.85546875" style="3"/>
    <col min="16129" max="16129" width="3.42578125" style="3" customWidth="1"/>
    <col min="16130" max="16130" width="18.7109375" style="3" customWidth="1"/>
    <col min="16131" max="16131" width="95.5703125" style="3" customWidth="1"/>
    <col min="16132" max="16132" width="15.140625" style="3" customWidth="1"/>
    <col min="16133" max="16133" width="2.85546875" style="3" customWidth="1"/>
    <col min="16134" max="16134" width="1.85546875" style="3" customWidth="1"/>
    <col min="16135" max="16384" width="15.85546875" style="3"/>
  </cols>
  <sheetData>
    <row r="1" spans="2:4" ht="12" customHeight="1" x14ac:dyDescent="0.25"/>
    <row r="2" spans="2:4" ht="12" customHeight="1" x14ac:dyDescent="0.25"/>
    <row r="3" spans="2:4" ht="12" customHeight="1" x14ac:dyDescent="0.25"/>
    <row r="4" spans="2:4" ht="15.75" customHeight="1" x14ac:dyDescent="0.25">
      <c r="B4" s="231"/>
      <c r="C4" s="230"/>
    </row>
    <row r="5" spans="2:4" ht="192" customHeight="1" x14ac:dyDescent="0.25">
      <c r="B5" s="104"/>
      <c r="C5" s="435" t="s">
        <v>277</v>
      </c>
      <c r="D5" s="435"/>
    </row>
    <row r="6" spans="2:4" ht="18" customHeight="1" x14ac:dyDescent="0.3">
      <c r="B6" s="104"/>
      <c r="C6" s="232"/>
      <c r="D6" s="229"/>
    </row>
    <row r="7" spans="2:4" ht="25.5" customHeight="1" x14ac:dyDescent="0.25">
      <c r="C7" s="233" t="str">
        <f>"DLR General Capital Centre B, " &amp; 'Tabel A - General Issuer Detail'!C9</f>
        <v>DLR General Capital Centre B, Q1 2020</v>
      </c>
    </row>
    <row r="8" spans="2:4" ht="14.25" customHeight="1" x14ac:dyDescent="0.25">
      <c r="B8" s="105"/>
      <c r="C8" s="106"/>
    </row>
    <row r="9" spans="2:4" ht="18.75" customHeight="1" x14ac:dyDescent="0.25">
      <c r="C9" s="106" t="s">
        <v>2189</v>
      </c>
    </row>
    <row r="20" ht="94.5" customHeight="1" x14ac:dyDescent="0.25"/>
    <row r="21" ht="39" customHeight="1" x14ac:dyDescent="0.25"/>
    <row r="37" ht="2.25" customHeight="1" x14ac:dyDescent="0.25"/>
  </sheetData>
  <mergeCells count="1">
    <mergeCell ref="C5:D5"/>
  </mergeCells>
  <pageMargins left="0.19685039370078741" right="0" top="0.78740157480314965" bottom="0.19685039370078741" header="0" footer="0"/>
  <pageSetup paperSize="9" scale="7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zoomScale="80" zoomScaleNormal="80" workbookViewId="0"/>
  </sheetViews>
  <sheetFormatPr defaultColWidth="15.85546875" defaultRowHeight="15.75" x14ac:dyDescent="0.25"/>
  <cols>
    <col min="1" max="1" width="3.42578125" style="3" customWidth="1"/>
    <col min="2" max="2" width="33.7109375" style="110" bestFit="1" customWidth="1"/>
    <col min="3" max="3" width="1.5703125" style="111" customWidth="1"/>
    <col min="4" max="4" width="71" style="110" customWidth="1"/>
    <col min="5" max="6" width="23.5703125" style="110" customWidth="1"/>
    <col min="7" max="7" width="1.85546875" style="110" customWidth="1"/>
    <col min="8" max="8" width="15.85546875" style="110"/>
    <col min="9" max="9" width="6.140625" style="110" customWidth="1"/>
    <col min="10" max="16384" width="15.85546875" style="110"/>
  </cols>
  <sheetData>
    <row r="1" spans="2:6" s="3" customFormat="1" ht="12" customHeight="1" x14ac:dyDescent="0.25">
      <c r="C1" s="107"/>
    </row>
    <row r="2" spans="2:6" s="3" customFormat="1" ht="12" customHeight="1" x14ac:dyDescent="0.25">
      <c r="C2" s="107"/>
    </row>
    <row r="3" spans="2:6" s="3" customFormat="1" ht="12" customHeight="1" x14ac:dyDescent="0.25">
      <c r="C3" s="107"/>
    </row>
    <row r="4" spans="2:6" s="3" customFormat="1" ht="15.75" customHeight="1" x14ac:dyDescent="0.25">
      <c r="C4" s="107"/>
    </row>
    <row r="5" spans="2:6" s="3" customFormat="1" ht="24" customHeight="1" x14ac:dyDescent="0.4">
      <c r="B5" s="436" t="s">
        <v>420</v>
      </c>
      <c r="C5" s="436"/>
      <c r="D5" s="436"/>
    </row>
    <row r="6" spans="2:6" s="3" customFormat="1" ht="6" customHeight="1" x14ac:dyDescent="0.25">
      <c r="C6" s="107"/>
    </row>
    <row r="7" spans="2:6" s="3" customFormat="1" ht="15.75" customHeight="1" x14ac:dyDescent="0.25">
      <c r="B7" s="108" t="s">
        <v>174</v>
      </c>
      <c r="C7" s="109"/>
      <c r="D7" s="234">
        <v>43921</v>
      </c>
    </row>
    <row r="8" spans="2:6" ht="11.25" customHeight="1" x14ac:dyDescent="0.25"/>
    <row r="10" spans="2:6" x14ac:dyDescent="0.25">
      <c r="B10" s="135" t="s">
        <v>376</v>
      </c>
      <c r="C10" s="112"/>
      <c r="D10" s="113"/>
      <c r="E10" s="113"/>
      <c r="F10" s="113"/>
    </row>
    <row r="11" spans="2:6" x14ac:dyDescent="0.25">
      <c r="B11" s="115" t="s">
        <v>176</v>
      </c>
      <c r="C11" s="115"/>
      <c r="D11" s="115"/>
      <c r="E11" s="113"/>
      <c r="F11" s="113"/>
    </row>
    <row r="12" spans="2:6" x14ac:dyDescent="0.25">
      <c r="B12" s="114" t="s">
        <v>175</v>
      </c>
      <c r="C12" s="112"/>
      <c r="D12" s="117" t="s">
        <v>176</v>
      </c>
      <c r="E12" s="113"/>
      <c r="F12" s="113"/>
    </row>
    <row r="13" spans="2:6" x14ac:dyDescent="0.25">
      <c r="B13" s="114"/>
      <c r="C13" s="112"/>
      <c r="D13" s="113"/>
      <c r="E13" s="113"/>
      <c r="F13" s="113"/>
    </row>
    <row r="14" spans="2:6" x14ac:dyDescent="0.25">
      <c r="B14" s="115" t="s">
        <v>178</v>
      </c>
      <c r="C14" s="115"/>
      <c r="D14" s="113"/>
      <c r="E14" s="113"/>
      <c r="F14" s="113"/>
    </row>
    <row r="15" spans="2:6" x14ac:dyDescent="0.25">
      <c r="B15" s="114" t="s">
        <v>177</v>
      </c>
      <c r="C15" s="112"/>
      <c r="D15" s="117" t="s">
        <v>181</v>
      </c>
      <c r="E15" s="113"/>
      <c r="F15" s="113"/>
    </row>
    <row r="16" spans="2:6" x14ac:dyDescent="0.25">
      <c r="B16" s="114" t="s">
        <v>179</v>
      </c>
      <c r="C16" s="112"/>
      <c r="D16" s="117" t="s">
        <v>180</v>
      </c>
      <c r="E16" s="113"/>
      <c r="F16" s="113"/>
    </row>
    <row r="17" spans="2:6" x14ac:dyDescent="0.25">
      <c r="B17" s="114" t="s">
        <v>373</v>
      </c>
      <c r="C17" s="112"/>
      <c r="D17" s="117" t="s">
        <v>374</v>
      </c>
      <c r="E17" s="113"/>
      <c r="F17" s="113"/>
    </row>
    <row r="18" spans="2:6" x14ac:dyDescent="0.25">
      <c r="B18" s="114" t="s">
        <v>372</v>
      </c>
      <c r="C18" s="112"/>
      <c r="D18" s="117" t="s">
        <v>375</v>
      </c>
      <c r="E18" s="113"/>
      <c r="F18" s="113"/>
    </row>
    <row r="19" spans="2:6" x14ac:dyDescent="0.25">
      <c r="B19" s="114" t="s">
        <v>182</v>
      </c>
      <c r="C19" s="112"/>
      <c r="D19" s="117" t="s">
        <v>184</v>
      </c>
      <c r="E19" s="113"/>
      <c r="F19" s="113"/>
    </row>
    <row r="20" spans="2:6" x14ac:dyDescent="0.25">
      <c r="B20" s="114" t="s">
        <v>183</v>
      </c>
      <c r="C20" s="112"/>
      <c r="D20" s="117" t="s">
        <v>185</v>
      </c>
      <c r="E20" s="113"/>
      <c r="F20" s="113"/>
    </row>
    <row r="21" spans="2:6" x14ac:dyDescent="0.25">
      <c r="B21" s="114"/>
      <c r="C21" s="112"/>
      <c r="D21" s="113"/>
      <c r="E21" s="113"/>
      <c r="F21" s="113"/>
    </row>
    <row r="22" spans="2:6" x14ac:dyDescent="0.25">
      <c r="B22" s="114" t="s">
        <v>334</v>
      </c>
      <c r="C22" s="112"/>
      <c r="D22" s="117" t="s">
        <v>0</v>
      </c>
      <c r="E22" s="113"/>
      <c r="F22" s="113"/>
    </row>
    <row r="23" spans="2:6" x14ac:dyDescent="0.25">
      <c r="B23" s="114" t="s">
        <v>335</v>
      </c>
      <c r="C23" s="112"/>
      <c r="D23" s="117" t="s">
        <v>113</v>
      </c>
      <c r="E23" s="113"/>
      <c r="F23" s="113"/>
    </row>
    <row r="24" spans="2:6" x14ac:dyDescent="0.25">
      <c r="B24" s="114" t="s">
        <v>336</v>
      </c>
      <c r="C24" s="112"/>
      <c r="D24" s="117" t="s">
        <v>114</v>
      </c>
      <c r="E24" s="113"/>
      <c r="F24" s="113"/>
    </row>
    <row r="25" spans="2:6" x14ac:dyDescent="0.25">
      <c r="B25" s="114" t="s">
        <v>337</v>
      </c>
      <c r="C25" s="112"/>
      <c r="D25" s="117" t="s">
        <v>115</v>
      </c>
      <c r="E25" s="113"/>
      <c r="F25" s="113"/>
    </row>
    <row r="26" spans="2:6" x14ac:dyDescent="0.25">
      <c r="B26" s="114" t="s">
        <v>338</v>
      </c>
      <c r="C26" s="112"/>
      <c r="D26" s="117" t="s">
        <v>186</v>
      </c>
      <c r="E26" s="113"/>
      <c r="F26" s="113"/>
    </row>
    <row r="27" spans="2:6" x14ac:dyDescent="0.25">
      <c r="B27" s="114" t="s">
        <v>339</v>
      </c>
      <c r="C27" s="112"/>
      <c r="D27" s="117" t="s">
        <v>172</v>
      </c>
      <c r="E27" s="113"/>
      <c r="F27" s="113"/>
    </row>
    <row r="28" spans="2:6" x14ac:dyDescent="0.25">
      <c r="B28" s="114" t="s">
        <v>340</v>
      </c>
      <c r="C28" s="112"/>
      <c r="D28" s="117" t="s">
        <v>187</v>
      </c>
      <c r="E28" s="113"/>
      <c r="F28" s="113"/>
    </row>
    <row r="29" spans="2:6" x14ac:dyDescent="0.25">
      <c r="B29" s="114" t="s">
        <v>341</v>
      </c>
      <c r="C29" s="112"/>
      <c r="D29" s="117" t="s">
        <v>116</v>
      </c>
      <c r="E29" s="113"/>
      <c r="F29" s="113"/>
    </row>
    <row r="30" spans="2:6" x14ac:dyDescent="0.25">
      <c r="B30" s="114" t="s">
        <v>342</v>
      </c>
      <c r="C30" s="112"/>
      <c r="D30" s="117" t="s">
        <v>117</v>
      </c>
      <c r="E30" s="113"/>
      <c r="F30" s="113"/>
    </row>
    <row r="31" spans="2:6" x14ac:dyDescent="0.25">
      <c r="B31" s="114" t="s">
        <v>343</v>
      </c>
      <c r="C31" s="112"/>
      <c r="D31" s="117" t="s">
        <v>118</v>
      </c>
      <c r="E31" s="113"/>
      <c r="F31" s="113"/>
    </row>
    <row r="32" spans="2:6" x14ac:dyDescent="0.25">
      <c r="B32" s="114" t="s">
        <v>344</v>
      </c>
      <c r="C32" s="112"/>
      <c r="D32" s="117" t="s">
        <v>119</v>
      </c>
      <c r="E32" s="113"/>
      <c r="F32" s="113"/>
    </row>
    <row r="33" spans="2:6" x14ac:dyDescent="0.25">
      <c r="B33" s="114" t="s">
        <v>345</v>
      </c>
      <c r="C33" s="112"/>
      <c r="D33" s="117" t="s">
        <v>188</v>
      </c>
      <c r="E33" s="113"/>
      <c r="F33" s="113"/>
    </row>
    <row r="34" spans="2:6" x14ac:dyDescent="0.25">
      <c r="B34" s="114" t="s">
        <v>346</v>
      </c>
      <c r="C34" s="112"/>
      <c r="D34" s="117" t="s">
        <v>121</v>
      </c>
      <c r="E34" s="113"/>
      <c r="F34" s="113"/>
    </row>
    <row r="35" spans="2:6" x14ac:dyDescent="0.25">
      <c r="B35" s="114" t="s">
        <v>347</v>
      </c>
      <c r="C35" s="112"/>
      <c r="D35" s="117" t="s">
        <v>189</v>
      </c>
      <c r="E35" s="113"/>
      <c r="F35" s="113"/>
    </row>
    <row r="36" spans="2:6" x14ac:dyDescent="0.25">
      <c r="B36" s="114" t="s">
        <v>348</v>
      </c>
      <c r="C36" s="112"/>
      <c r="D36" s="117" t="s">
        <v>190</v>
      </c>
      <c r="E36" s="113"/>
      <c r="F36" s="113"/>
    </row>
    <row r="37" spans="2:6" x14ac:dyDescent="0.25">
      <c r="B37" s="114" t="s">
        <v>349</v>
      </c>
      <c r="C37" s="112"/>
      <c r="D37" s="117" t="s">
        <v>173</v>
      </c>
      <c r="E37" s="113"/>
      <c r="F37" s="113"/>
    </row>
    <row r="38" spans="2:6" x14ac:dyDescent="0.25">
      <c r="B38" s="114" t="s">
        <v>350</v>
      </c>
      <c r="C38" s="112"/>
      <c r="D38" s="117" t="s">
        <v>170</v>
      </c>
      <c r="E38" s="113"/>
      <c r="F38" s="113"/>
    </row>
    <row r="39" spans="2:6" x14ac:dyDescent="0.25">
      <c r="B39" s="114" t="s">
        <v>351</v>
      </c>
      <c r="C39" s="112"/>
      <c r="D39" s="117" t="s">
        <v>171</v>
      </c>
      <c r="E39" s="113"/>
      <c r="F39" s="113"/>
    </row>
    <row r="40" spans="2:6" x14ac:dyDescent="0.25">
      <c r="E40" s="111"/>
    </row>
    <row r="41" spans="2:6" x14ac:dyDescent="0.25">
      <c r="E41" s="111"/>
    </row>
    <row r="42" spans="2:6" x14ac:dyDescent="0.25">
      <c r="B42" s="135" t="s">
        <v>191</v>
      </c>
      <c r="C42" s="112"/>
      <c r="D42" s="113"/>
      <c r="E42" s="111"/>
    </row>
    <row r="43" spans="2:6" x14ac:dyDescent="0.25">
      <c r="B43" s="114" t="s">
        <v>206</v>
      </c>
      <c r="C43" s="112"/>
      <c r="D43" s="117" t="s">
        <v>140</v>
      </c>
      <c r="E43" s="111"/>
    </row>
    <row r="44" spans="2:6" x14ac:dyDescent="0.25">
      <c r="B44" s="114" t="s">
        <v>205</v>
      </c>
      <c r="C44" s="112"/>
      <c r="D44" s="117" t="s">
        <v>193</v>
      </c>
    </row>
    <row r="45" spans="2:6" x14ac:dyDescent="0.25">
      <c r="B45" s="113"/>
      <c r="C45" s="112"/>
      <c r="D45" s="113"/>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s>
  <pageMargins left="0.78740157480314965" right="0.59055118110236227" top="0.78740157480314965" bottom="0.78740157480314965" header="0" footer="0"/>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19</vt:i4>
      </vt:variant>
      <vt:variant>
        <vt:lpstr>Navngivne områder</vt:lpstr>
      </vt:variant>
      <vt:variant>
        <vt:i4>19</vt:i4>
      </vt:variant>
    </vt:vector>
  </HeadingPairs>
  <TitlesOfParts>
    <vt:vector size="38" baseType="lpstr">
      <vt:lpstr>Disclaimer</vt:lpstr>
      <vt:lpstr>Introduction</vt:lpstr>
      <vt:lpstr>A. HTT General</vt:lpstr>
      <vt:lpstr>B1. HTT Mortgage Assets</vt:lpstr>
      <vt:lpstr>B2. HTT Public Sector Assets</vt:lpstr>
      <vt:lpstr>B3. HTT Shipping Assets</vt:lpstr>
      <vt:lpstr>C. HTT Harmonised Glossary</vt: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E. Optional ECB-ECAIs data</vt:lpstr>
      <vt:lpstr>Disclaimer!general_tc</vt:lpstr>
      <vt:lpstr>Disclaimer!privacy_policy</vt:lpstr>
      <vt:lpstr>'A. HTT General'!Udskriftsområde</vt:lpstr>
      <vt:lpstr>'B1. HTT Mortgage Assets'!Udskriftsområde</vt:lpstr>
      <vt:lpstr>'B2. HTT Public Sector Assets'!Udskriftsområde</vt:lpstr>
      <vt:lpstr>'B3. HTT Shipping Assets'!Udskriftsområde</vt:lpstr>
      <vt:lpstr>'C. HTT Harmonised Glossary'!Udskriftsområde</vt:lpstr>
      <vt:lpstr>Contents!Udskriftsområde</vt:lpstr>
      <vt:lpstr>Disclaimer!Udskriftsområde</vt:lpstr>
      <vt:lpstr>'E. Optional ECB-ECAIs data'!Udskriftsområde</vt:lpstr>
      <vt:lpstr>Frontpage!Udskriftsområde</vt:lpstr>
      <vt:lpstr>'G1-G4 - Cover pool inform.'!Udskriftsområde</vt:lpstr>
      <vt:lpstr>Introduction!Udskriftsområde</vt:lpstr>
      <vt:lpstr>'Table 4 - LTV'!Udskriftsområde</vt:lpstr>
      <vt:lpstr>'Table 5 - Region'!Udskriftsområde</vt:lpstr>
      <vt:lpstr>'Table 6-8 - Lending by loan'!Udskriftsområde</vt:lpstr>
      <vt:lpstr>'Table 9-13 - Lending'!Udskriftsområde</vt:lpstr>
      <vt:lpstr>'X3 - General explanation'!Udskriftsområde</vt:lpstr>
      <vt:lpstr>Disclaimer!Udskriftstitler</vt:lpstr>
    </vt:vector>
  </TitlesOfParts>
  <Company>DLR Kredit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 label report DLR B 31-03-2014</dc:title>
  <dc:subject>ECBC Covered Bond Label</dc:subject>
  <dc:creator>Pernille Lohmann</dc:creator>
  <cp:lastModifiedBy>Jakob Kongsgaard Olsson</cp:lastModifiedBy>
  <cp:lastPrinted>2020-05-12T09:34:23Z</cp:lastPrinted>
  <dcterms:created xsi:type="dcterms:W3CDTF">2012-10-17T07:59:56Z</dcterms:created>
  <dcterms:modified xsi:type="dcterms:W3CDTF">2020-05-12T11:46:25Z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D62720</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Skabelonforslag opdateret efter møde 28-11-2013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29-11-2013</vt:lpwstr>
  </property>
  <property fmtid="{D5CDD505-2E9C-101B-9397-08002B2CF9AE}" pid="23" name="dokumentversion">
    <vt:lpwstr>4.0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