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28665" yWindow="-60" windowWidth="25920" windowHeight="14505" tabRatio="975"/>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Contents!$A$1:$F$56</definedName>
    <definedName name="_xlnm.Print_Area" localSheetId="0">Frontpage!$A$1:$F$37</definedName>
    <definedName name="_xlnm.Print_Area" localSheetId="5">'Table 4 - LTV'!$A$1:$O$92</definedName>
    <definedName name="_xlnm.Print_Area" localSheetId="7">'Table 6-8 - Lending by loan'!$B$1:$M$60</definedName>
    <definedName name="_xlnm.Print_Area" localSheetId="8">'Table 9-13 - Lending'!$B$1:$M$82</definedName>
  </definedNames>
  <calcPr calcId="145621"/>
</workbook>
</file>

<file path=xl/calcChain.xml><?xml version="1.0" encoding="utf-8"?>
<calcChain xmlns="http://schemas.openxmlformats.org/spreadsheetml/2006/main">
  <c r="C83" i="7" l="1"/>
  <c r="C85" i="7" s="1"/>
  <c r="F84" i="7"/>
  <c r="D85" i="7"/>
  <c r="E85" i="7"/>
  <c r="C84" i="7"/>
  <c r="F81" i="7"/>
  <c r="C81" i="7"/>
  <c r="I77" i="7"/>
  <c r="D77" i="7"/>
  <c r="E77" i="7"/>
  <c r="F77" i="7"/>
  <c r="G77" i="7"/>
  <c r="H77" i="7"/>
  <c r="C77" i="7"/>
  <c r="C75" i="7"/>
  <c r="C68" i="7"/>
  <c r="F83" i="7" l="1"/>
  <c r="F85" i="7" s="1"/>
  <c r="D40" i="6" l="1"/>
  <c r="D24" i="6"/>
  <c r="C60" i="16" l="1"/>
  <c r="L60" i="16"/>
  <c r="K60" i="16"/>
  <c r="J60" i="16"/>
  <c r="I60" i="16"/>
  <c r="H60" i="16"/>
  <c r="G60" i="16"/>
  <c r="F60" i="16"/>
  <c r="E60" i="16"/>
  <c r="D60" i="16"/>
  <c r="C40" i="16"/>
  <c r="C20" i="16"/>
  <c r="D20" i="16"/>
  <c r="E20" i="16"/>
  <c r="F20" i="16"/>
  <c r="G20" i="16"/>
  <c r="H20" i="16"/>
  <c r="I20" i="16"/>
  <c r="J20" i="16"/>
  <c r="K20" i="16"/>
  <c r="L20" i="16"/>
  <c r="C40" i="6" l="1"/>
  <c r="C24" i="6" l="1"/>
  <c r="I12" i="15" l="1"/>
  <c r="I13" i="15"/>
  <c r="I14" i="15"/>
  <c r="I15" i="15"/>
  <c r="I16" i="15"/>
  <c r="I17" i="15"/>
  <c r="I18" i="15"/>
  <c r="I19" i="15"/>
  <c r="I20" i="15"/>
  <c r="I11" i="15"/>
  <c r="N78" i="2"/>
  <c r="C33" i="2" l="1"/>
  <c r="D33" i="2"/>
  <c r="E33" i="2"/>
  <c r="F33" i="2"/>
  <c r="G33" i="2"/>
  <c r="H33" i="2"/>
  <c r="I33" i="2"/>
  <c r="J33" i="2"/>
  <c r="K33" i="2"/>
  <c r="L33"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M10" i="16" l="1"/>
  <c r="M11" i="16"/>
  <c r="M12" i="16"/>
  <c r="M13" i="16"/>
  <c r="M14" i="16"/>
  <c r="M15" i="16"/>
  <c r="M16" i="16"/>
  <c r="M17" i="16"/>
  <c r="M18" i="16"/>
  <c r="M19" i="16"/>
  <c r="M59" i="16" l="1"/>
  <c r="M58" i="16"/>
  <c r="M57" i="16"/>
  <c r="M56" i="16"/>
  <c r="M55" i="16"/>
  <c r="M54" i="16"/>
  <c r="M53" i="16"/>
  <c r="M52" i="16"/>
  <c r="M51" i="16"/>
  <c r="M50" i="16"/>
  <c r="M49" i="16"/>
  <c r="M39" i="16"/>
  <c r="M38" i="16"/>
  <c r="M37" i="16"/>
  <c r="M36" i="16"/>
  <c r="M35" i="16"/>
  <c r="M34" i="16"/>
  <c r="M33" i="16"/>
  <c r="M32" i="16"/>
  <c r="M31" i="16"/>
  <c r="M30" i="16"/>
  <c r="M29" i="16"/>
  <c r="D40" i="16"/>
  <c r="E40" i="16"/>
  <c r="F40" i="16"/>
  <c r="G40" i="16"/>
  <c r="H40" i="16"/>
  <c r="I40" i="16"/>
  <c r="J40" i="16"/>
  <c r="K40" i="16"/>
  <c r="L40" i="16"/>
  <c r="M60" i="16" l="1"/>
  <c r="M40" i="16"/>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s="1"/>
  <c r="D22" i="15"/>
  <c r="E22" i="15"/>
  <c r="F22" i="15"/>
  <c r="G22" i="15"/>
  <c r="H22" i="15"/>
  <c r="C22" i="15"/>
  <c r="D66" i="2"/>
  <c r="E66" i="2"/>
  <c r="F66" i="2"/>
  <c r="G66" i="2"/>
  <c r="H66" i="2"/>
  <c r="I66" i="2"/>
  <c r="J66" i="2"/>
  <c r="K66" i="2"/>
  <c r="L66" i="2"/>
  <c r="C66" i="2"/>
  <c r="D22" i="2"/>
  <c r="E22" i="2"/>
  <c r="F22" i="2"/>
  <c r="G22" i="2"/>
  <c r="H22" i="2"/>
  <c r="I22" i="2"/>
  <c r="J22" i="2"/>
  <c r="K22" i="2"/>
  <c r="L22" i="2"/>
  <c r="C22" i="2"/>
  <c r="I26" i="1"/>
  <c r="M18" i="1"/>
  <c r="M19" i="1" s="1"/>
  <c r="M11" i="1"/>
  <c r="M12" i="1" s="1"/>
  <c r="M29" i="5" l="1"/>
  <c r="C88" i="2"/>
  <c r="L88" i="2"/>
  <c r="K88" i="2"/>
  <c r="I88" i="2"/>
  <c r="G88" i="2"/>
  <c r="E88" i="2"/>
  <c r="J88" i="2"/>
  <c r="H88" i="2"/>
  <c r="F88" i="2"/>
  <c r="D88" i="2"/>
  <c r="I22" i="15"/>
  <c r="M14" i="5"/>
  <c r="L4" i="5"/>
  <c r="L4" i="16"/>
  <c r="H4" i="15"/>
  <c r="D44" i="2"/>
  <c r="E44" i="2"/>
  <c r="F44" i="2"/>
  <c r="G44" i="2"/>
  <c r="H44" i="2"/>
  <c r="I44" i="2"/>
  <c r="J44" i="2"/>
  <c r="K44" i="2"/>
  <c r="L44" i="2"/>
  <c r="C44" i="2"/>
  <c r="K4" i="2"/>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<sst xmlns="http://schemas.openxmlformats.org/spreadsheetml/2006/main" count="832" uniqueCount="448">
  <si>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</si>
  <si>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</si>
  <si>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</si>
  <si>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</si>
  <si>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</si>
  <si>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</si>
  <si>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</si>
  <si>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</si>
  <si>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</si>
  <si>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</si>
  <si>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</si>
  <si>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</si>
  <si>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</si>
  <si>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</si>
  <si>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</si>
  <si>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</si>
  <si>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</si>
  <si>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</si>
  <si>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</si>
  <si>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</si>
  <si>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</si>
  <si>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</si>
  <si>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</si>
  <si>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</si>
  <si>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</si>
  <si>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</si>
  <si>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</si>
  <si>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</si>
  <si>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</si>
  <si>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</si>
  <si>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</si>
  <si>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</si>
  <si>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</si>
  <si>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</si>
  <si>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</si>
  <si>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</si>
  <si>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</si>
  <si>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</si>
  <si>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</si>
  <si>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</si>
  <si>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</si>
  <si>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</si>
  <si>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</si>
  <si>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</si>
  <si>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</si>
  <si>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</si>
  <si>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</si>
  <si>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</si>
  <si>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</si>
  <si>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</si>
  <si>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</si>
  <si>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</si>
  <si>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</si>
  <si>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</si>
  <si>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</si>
  <si>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</si>
  <si>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</si>
  <si>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</si>
  <si>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</si>
  <si>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</si>
  <si>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</si>
  <si>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</si>
  <si>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</si>
  <si>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</si>
  <si>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</si>
  <si>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</si>
  <si>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</si>
  <si>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</si>
  <si>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</si>
  <si>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</si>
  <si>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</si>
  <si>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</si>
  <si>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</si>
  <si>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</si>
  <si>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</si>
  <si>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</si>
  <si>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</si>
  <si>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</si>
  <si>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</si>
  <si>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</si>
  <si>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</si>
  <si>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</si>
  <si>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</si>
  <si>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</si>
  <si>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</si>
  <si>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</si>
  <si>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</si>
  <si>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</si>
  <si>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</si>
  <si>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</si>
  <si>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</si>
  <si>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</si>
  <si>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</si>
  <si>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</si>
  <si>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</si>
  <si>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</si>
  <si>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</si>
  <si>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</si>
  <si>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</si>
  <si>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</si>
  <si>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</si>
  <si>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</si>
  <si>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</si>
  <si>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</si>
  <si>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</si>
  <si>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</si>
  <si>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</si>
  <si>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</si>
  <si>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</si>
  <si>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</si>
  <si>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</si>
  <si>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</si>
  <si>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</si>
  <si>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</si>
  <si>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</si>
  <si>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</si>
  <si>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</si>
  <si>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</si>
  <si>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</si>
  <si>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</si>
  <si>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</si>
  <si>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</si>
  <si>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</si>
  <si>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</si>
  <si>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</si>
  <si>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</si>
  <si>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</si>
  <si>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</si>
  <si>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</si>
  <si>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</si>
  <si>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</si>
  <si>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</si>
  <si>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</si>
  <si>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</si>
  <si>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</si>
  <si>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</si>
  <si>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</si>
  <si>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</si>
  <si>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</si>
  <si>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</si>
  <si>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</si>
  <si>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</si>
  <si>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</si>
  <si>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</si>
  <si>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</si>
  <si>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</si>
  <si>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</si>
  <si>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</si>
  <si>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</si>
  <si>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</si>
  <si>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</si>
  <si>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</si>
  <si>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</si>
  <si>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</si>
  <si>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</si>
  <si>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</si>
  <si>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</si>
  <si>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</si>
  <si>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</si>
  <si>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</si>
  <si>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</si>
  <si>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</si>
  <si>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</si>
  <si>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</si>
  <si>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</si>
  <si>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</si>
  <si>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</si>
  <si>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</si>
  <si>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</si>
  <si>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</si>
  <si>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</si>
  <si>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</si>
  <si>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</si>
  <si>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</si>
  <si>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</si>
  <si>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</si>
  <si>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</si>
  <si>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</si>
  <si>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</si>
  <si>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</si>
  <si>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</si>
  <si>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</si>
  <si>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</si>
  <si>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</si>
  <si>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</si>
  <si>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</si>
  <si>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</si>
  <si>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</si>
  <si>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</si>
  <si>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</si>
  <si>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</si>
  <si>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</si>
  <si>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</si>
  <si>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</si>
  <si>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</si>
  <si>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</si>
  <si>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</si>
  <si>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</si>
  <si>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</si>
  <si>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</si>
  <si>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</si>
  <si>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</si>
  <si>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</si>
  <si>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</si>
  <si>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</si>
  <si>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</si>
  <si>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</si>
  <si>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</si>
  <si>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</si>
  <si>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</si>
  <si>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</si>
  <si>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</si>
  <si>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</si>
  <si>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</si>
  <si>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</si>
  <si>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</si>
  <si>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</si>
  <si>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</si>
  <si>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</si>
  <si>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</si>
  <si>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</si>
  <si>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</si>
  <si>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</si>
  <si>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</si>
  <si>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</si>
  <si>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</si>
  <si>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</si>
  <si>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</si>
  <si>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</si>
  <si>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</si>
  <si>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</si>
  <si>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</si>
  <si>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</si>
  <si>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</si>
  <si>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</si>
  <si>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</si>
  <si>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</si>
  <si>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</si>
  <si>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</si>
  <si>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</si>
  <si>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</si>
  <si>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</si>
  <si>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</si>
  <si>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</si>
  <si>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</si>
  <si>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</si>
  <si>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</si>
  <si>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</si>
  <si>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</si>
  <si>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</si>
  <si>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</si>
  <si>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</si>
  <si>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</si>
  <si>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</si>
  <si>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</si>
  <si>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</si>
  <si>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</si>
  <si>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</si>
  <si>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</si>
  <si>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</si>
  <si>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</si>
  <si>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</si>
  <si>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</si>
  <si>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</si>
  <si>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</si>
  <si>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</si>
  <si>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</si>
  <si>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</si>
  <si>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</si>
  <si>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</si>
  <si>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</si>
  <si>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</si>
  <si>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</si>
  <si>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</si>
  <si>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</si>
  <si>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</si>
  <si>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</si>
  <si>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</si>
  <si>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ja</t>
  </si>
  <si>
    <t>Total realised losses*</t>
  </si>
  <si>
    <t>(DKKbn – except Tier 1 and Solvency Ratio)</t>
  </si>
  <si>
    <t>Total Customer Loans (fair value)</t>
  </si>
  <si>
    <t>Senior Secured Bonds (Sec. 15 bonds)</t>
  </si>
  <si>
    <t>Loan loss provisions (sum of total individual and group wise loan loss provisions, end of quarter)</t>
  </si>
  <si>
    <t>Loan loss provisions (cover pool level - shown in Table A on issuer level) - Optional on cover pool level</t>
  </si>
  <si>
    <t>Transmission or liquidation proceeds to CB holders</t>
  </si>
  <si>
    <t>Overcollateralisation ratio, %</t>
  </si>
  <si>
    <t>Lending, by-loan to-value (LTV), current property value, DKKbn ("Continously distributed into LTV brackets")</t>
  </si>
  <si>
    <r>
      <t xml:space="preserve">Lending, by-loan to-value (LTV), current property value, </t>
    </r>
    <r>
      <rPr>
        <b/>
        <i/>
        <sz val="11"/>
        <rFont val="Calibri"/>
        <family val="2"/>
        <scheme val="minor"/>
      </rPr>
      <t>per cent ("Continously distributed into LTV brackets")</t>
    </r>
  </si>
  <si>
    <t>DKK bn</t>
  </si>
  <si>
    <t>na</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</si>
  <si>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</si>
  <si>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</si>
  <si>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</si>
  <si>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</si>
  <si>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</si>
  <si>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</si>
  <si>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</si>
  <si>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</si>
  <si>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</si>
  <si>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</si>
  <si>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</si>
  <si>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</si>
  <si>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</si>
  <si>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</si>
  <si>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</si>
  <si>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</si>
  <si>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</si>
  <si>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</si>
  <si>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</si>
  <si>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</si>
  <si>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</si>
  <si>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</si>
  <si>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</si>
  <si>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</si>
  <si>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</si>
  <si>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</si>
  <si>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</si>
  <si>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</si>
  <si>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</si>
  <si>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</si>
  <si>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</si>
  <si>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</si>
  <si>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</si>
  <si>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</si>
  <si>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</si>
  <si>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</si>
  <si>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</si>
  <si>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</si>
  <si>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</si>
  <si>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</si>
  <si>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</si>
  <si>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</si>
  <si>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</si>
  <si>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</si>
  <si>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</si>
  <si>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</si>
  <si>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</si>
  <si>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</si>
  <si>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</si>
  <si>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</si>
  <si>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</si>
  <si>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</si>
  <si>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</si>
  <si>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</si>
  <si>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</si>
  <si>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</si>
  <si>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</si>
  <si>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</si>
  <si>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</si>
  <si>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</si>
  <si>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</si>
  <si>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</si>
  <si>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</si>
  <si>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</si>
  <si>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</si>
  <si>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</si>
  <si>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</si>
  <si>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</si>
  <si>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</si>
  <si>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</si>
  <si>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</si>
  <si>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</si>
  <si>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</si>
  <si>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</si>
  <si>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</si>
  <si>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</si>
  <si>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</si>
  <si>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</si>
  <si>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</si>
  <si>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</si>
  <si>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</si>
  <si>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</si>
  <si>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</si>
  <si>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</si>
  <si>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</si>
  <si>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Q1 2015</t>
  </si>
  <si>
    <t>Q4 2014</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</si>
  <si>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</si>
  <si>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</si>
  <si>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</si>
  <si>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</si>
  <si>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</si>
  <si>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</si>
  <si>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</si>
  <si>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</si>
  <si>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</si>
  <si>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</si>
  <si>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</si>
  <si>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</si>
  <si>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</si>
  <si>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</si>
  <si>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</si>
  <si>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</si>
  <si>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</si>
  <si>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</si>
  <si>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</si>
  <si>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</si>
  <si>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</si>
  <si>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</si>
  <si>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</si>
  <si>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</si>
  <si>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</si>
  <si>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</si>
  <si>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</si>
  <si>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</si>
  <si>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</si>
  <si>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</si>
  <si>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</si>
  <si>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</si>
  <si>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xx bn.DKK.</t>
  </si>
  <si>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</si>
  <si>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</si>
  <si>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</si>
  <si>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</si>
  <si>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</si>
  <si>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</si>
  <si>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</si>
  <si>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Mandatory (% of RWA, general, by law)</t>
  </si>
  <si>
    <t>Total (% of nom. value of outstanding CBs)</t>
  </si>
  <si>
    <r>
      <t>Table G1.1 – DLR Capital Centre G, General cover pool information</t>
    </r>
    <r>
      <rPr>
        <b/>
        <sz val="12"/>
        <color theme="1"/>
        <rFont val="Calibri"/>
        <family val="2"/>
        <scheme val="minor"/>
      </rPr>
      <t xml:space="preserve"> </t>
    </r>
  </si>
  <si>
    <t>Table G2 – DLR Capital Centre G, Outstanding CBs</t>
  </si>
  <si>
    <t>DLR Capital center G</t>
  </si>
  <si>
    <t>Q3 2015</t>
  </si>
  <si>
    <t>Q2 2015</t>
  </si>
  <si>
    <t>0.00%</t>
  </si>
  <si>
    <t>99.9%</t>
  </si>
  <si>
    <t>0.06%</t>
  </si>
  <si>
    <t>19.5%</t>
  </si>
  <si>
    <t>69.4%</t>
  </si>
  <si>
    <t>11.1%</t>
  </si>
  <si>
    <t>39.6%</t>
  </si>
  <si>
    <t>60.4%</t>
  </si>
  <si>
    <t>0.09%</t>
  </si>
  <si>
    <t>19.4%</t>
  </si>
  <si>
    <t>69.5%</t>
  </si>
  <si>
    <t>26.7%</t>
  </si>
  <si>
    <t>62.8%</t>
  </si>
  <si>
    <t>10.5%</t>
  </si>
  <si>
    <t>26.8%</t>
  </si>
  <si>
    <t>62.7%</t>
  </si>
  <si>
    <t>45.5%</t>
  </si>
  <si>
    <t>54.5%</t>
  </si>
  <si>
    <t>45.6%</t>
  </si>
  <si>
    <t>54.4%</t>
  </si>
  <si>
    <t>* Note: Securities portfolio less securities maturing shortly</t>
  </si>
  <si>
    <t>* Note: Payables due</t>
  </si>
  <si>
    <t>Note: Losses are reported on a company level, as the quarterly loss as percentage of total  lending within each property category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</si>
</sst>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s>
  <fonts count="6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i/>
      <sz val="11"/>
      <name val="Calibri"/>
      <family val="2"/>
      <scheme val="minor"/>
    </font>
    <font>
      <b/>
      <i/>
      <sz val="11"/>
      <name val="Calibri"/>
      <family val="2"/>
      <scheme val="minor"/>
    </font>
    <font>
      <b/>
      <sz val="11"/>
      <name val="Calibri"/>
      <family val="2"/>
      <scheme val="minor"/>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name val="Calibri"/>
      <family val="2"/>
      <scheme val="minor"/>
    </font>
    <font>
      <sz val="7"/>
      <color theme="1"/>
      <name val="Times New Roman"/>
      <family val="1"/>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1" fillId="0" borderId="0" applyNumberFormat="0" applyFill="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55" fillId="8" borderId="0" applyNumberFormat="0" applyBorder="0" applyAlignment="0" applyProtection="0"/>
    <xf numFmtId="0" fontId="56" fillId="9" borderId="0" applyNumberFormat="0" applyBorder="0" applyAlignment="0" applyProtection="0"/>
    <xf numFmtId="0" fontId="57" fillId="10" borderId="0" applyNumberFormat="0" applyBorder="0" applyAlignment="0" applyProtection="0"/>
    <xf numFmtId="0" fontId="58" fillId="11" borderId="7" applyNumberFormat="0" applyAlignment="0" applyProtection="0"/>
    <xf numFmtId="0" fontId="59" fillId="12" borderId="8" applyNumberFormat="0" applyAlignment="0" applyProtection="0"/>
    <xf numFmtId="0" fontId="60" fillId="12" borderId="7" applyNumberFormat="0" applyAlignment="0" applyProtection="0"/>
    <xf numFmtId="0" fontId="61" fillId="0" borderId="9" applyNumberFormat="0" applyFill="0" applyAlignment="0" applyProtection="0"/>
    <xf numFmtId="0" fontId="62" fillId="13" borderId="10" applyNumberFormat="0" applyAlignment="0" applyProtection="0"/>
    <xf numFmtId="0" fontId="28" fillId="0" borderId="0" applyNumberFormat="0" applyFill="0" applyBorder="0" applyAlignment="0" applyProtection="0"/>
    <xf numFmtId="0" fontId="1" fillId="14" borderId="11" applyNumberFormat="0" applyFont="0" applyAlignment="0" applyProtection="0"/>
    <xf numFmtId="0" fontId="63" fillId="0" borderId="0" applyNumberFormat="0" applyFill="0" applyBorder="0" applyAlignment="0" applyProtection="0"/>
    <xf numFmtId="0" fontId="2" fillId="0" borderId="12" applyNumberFormat="0" applyFill="0" applyAlignment="0" applyProtection="0"/>
    <xf numFmtId="0" fontId="6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4" fillId="38" borderId="0" applyNumberFormat="0" applyBorder="0" applyAlignment="0" applyProtection="0"/>
  </cellStyleXfs>
  <cellXfs count="283">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5" fontId="0" fillId="3" borderId="0" xfId="1" applyNumberFormat="1" applyFont="1" applyFill="1" applyBorder="1"/>
    <xf numFmtId="164" fontId="0" fillId="3" borderId="0" xfId="1" applyNumberFormat="1"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3" borderId="0" xfId="0"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165" fontId="0" fillId="3" borderId="0" xfId="1" applyNumberFormat="1" applyFont="1" applyFill="1" applyAlignment="1">
      <alignment horizontal="center"/>
    </xf>
    <xf numFmtId="165" fontId="2" fillId="3" borderId="2" xfId="1" applyNumberFormat="1" applyFont="1" applyFill="1" applyBorder="1" applyAlignment="1">
      <alignment horizontal="center"/>
    </xf>
    <xf numFmtId="0" fontId="0" fillId="3" borderId="1" xfId="0" applyFill="1" applyBorder="1" applyAlignment="1">
      <alignment horizontal="right" wrapText="1"/>
    </xf>
    <xf numFmtId="0" fontId="19" fillId="2" borderId="0" xfId="0" applyFont="1" applyFill="1" applyAlignment="1">
      <alignment horizontal="right"/>
    </xf>
    <xf numFmtId="0" fontId="19" fillId="2" borderId="0" xfId="0" applyFont="1" applyFill="1" applyAlignment="1">
      <alignment horizontal="left"/>
    </xf>
    <xf numFmtId="0" fontId="2" fillId="2" borderId="0" xfId="0" applyFont="1" applyFill="1"/>
    <xf numFmtId="0" fontId="2" fillId="3" borderId="2" xfId="0" applyFont="1" applyFill="1" applyBorder="1"/>
    <xf numFmtId="43" fontId="2" fillId="3" borderId="2" xfId="1" applyFont="1" applyFill="1" applyBorder="1"/>
    <xf numFmtId="43" fontId="1" fillId="3" borderId="2" xfId="1" applyFont="1" applyFill="1" applyBorder="1"/>
    <xf numFmtId="0" fontId="13" fillId="3" borderId="0" xfId="0" applyFont="1" applyFill="1"/>
    <xf numFmtId="0" fontId="20" fillId="3" borderId="0" xfId="0" applyFont="1" applyFill="1" applyBorder="1" applyAlignment="1">
      <alignment horizontal="justify"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wrapText="1"/>
    </xf>
    <xf numFmtId="167" fontId="0" fillId="3" borderId="1" xfId="2" applyNumberFormat="1" applyFont="1" applyFill="1" applyBorder="1" applyAlignment="1">
      <alignment vertical="center"/>
    </xf>
    <xf numFmtId="167" fontId="0" fillId="3" borderId="0"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7" fillId="3" borderId="0" xfId="0" applyFont="1" applyFill="1" applyBorder="1" applyAlignment="1">
      <alignment vertical="center"/>
    </xf>
    <xf numFmtId="0" fontId="25"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9" fillId="3" borderId="0" xfId="0" applyFont="1" applyFill="1" applyBorder="1" applyAlignment="1">
      <alignment vertical="center" wrapText="1"/>
    </xf>
    <xf numFmtId="0" fontId="9" fillId="3" borderId="0" xfId="0" applyFont="1" applyFill="1" applyBorder="1" applyAlignment="1">
      <alignment horizontal="justify" vertical="center" wrapText="1"/>
    </xf>
    <xf numFmtId="0" fontId="28" fillId="3" borderId="0" xfId="0" applyFont="1" applyFill="1" applyBorder="1"/>
    <xf numFmtId="0" fontId="28" fillId="3" borderId="1" xfId="0" applyFont="1" applyFill="1" applyBorder="1"/>
    <xf numFmtId="0" fontId="28" fillId="3" borderId="0" xfId="0" applyFont="1" applyFill="1"/>
    <xf numFmtId="165" fontId="28" fillId="3" borderId="0" xfId="1" applyNumberFormat="1" applyFont="1" applyFill="1" applyAlignment="1">
      <alignment horizontal="right"/>
    </xf>
    <xf numFmtId="0" fontId="14" fillId="3" borderId="0" xfId="0" applyFont="1" applyFill="1" applyBorder="1" applyAlignment="1">
      <alignment horizontal="justify" vertical="center"/>
    </xf>
    <xf numFmtId="0" fontId="29" fillId="4" borderId="0" xfId="6" applyFont="1" applyFill="1" applyBorder="1"/>
    <xf numFmtId="168" fontId="23" fillId="4" borderId="0" xfId="6" applyNumberFormat="1" applyFont="1" applyFill="1" applyBorder="1" applyAlignment="1">
      <alignment horizontal="center"/>
    </xf>
    <xf numFmtId="0" fontId="30" fillId="3" borderId="0" xfId="0" applyFont="1" applyFill="1" applyBorder="1" applyAlignment="1">
      <alignment horizontal="center" vertical="center" wrapText="1"/>
    </xf>
    <xf numFmtId="0" fontId="31" fillId="3" borderId="0" xfId="0" applyFont="1" applyFill="1" applyBorder="1" applyAlignment="1">
      <alignment horizontal="left" vertical="top"/>
    </xf>
    <xf numFmtId="0" fontId="32" fillId="3" borderId="0" xfId="0" applyFont="1" applyFill="1" applyBorder="1" applyAlignment="1">
      <alignment horizontal="center" vertical="center"/>
    </xf>
    <xf numFmtId="0" fontId="2" fillId="3" borderId="0" xfId="0" applyFont="1" applyFill="1"/>
    <xf numFmtId="0" fontId="25" fillId="3" borderId="0" xfId="0" applyFont="1" applyFill="1" applyAlignment="1">
      <alignment horizontal="right"/>
    </xf>
    <xf numFmtId="0" fontId="25" fillId="3" borderId="0" xfId="0" applyFont="1" applyFill="1"/>
    <xf numFmtId="0" fontId="35" fillId="3" borderId="0" xfId="0" applyFont="1" applyFill="1"/>
    <xf numFmtId="0" fontId="36" fillId="3" borderId="0" xfId="0" applyFont="1" applyFill="1"/>
    <xf numFmtId="0" fontId="36" fillId="3" borderId="0" xfId="0" applyFont="1" applyFill="1" applyBorder="1"/>
    <xf numFmtId="0" fontId="35" fillId="3" borderId="0" xfId="0" applyFont="1" applyFill="1" applyBorder="1"/>
    <xf numFmtId="0" fontId="36" fillId="3" borderId="0" xfId="0" applyFont="1" applyFill="1" applyBorder="1" applyAlignment="1">
      <alignment horizontal="left"/>
    </xf>
    <xf numFmtId="0" fontId="36" fillId="3" borderId="0" xfId="0" applyFont="1" applyFill="1" applyBorder="1" applyAlignment="1"/>
    <xf numFmtId="0" fontId="21" fillId="3" borderId="0" xfId="3" applyFill="1" applyAlignment="1" applyProtection="1">
      <alignment horizontal="right"/>
    </xf>
    <xf numFmtId="0" fontId="37" fillId="3" borderId="0" xfId="3" applyFont="1" applyFill="1" applyBorder="1" applyAlignment="1" applyProtection="1"/>
    <xf numFmtId="0" fontId="38" fillId="2" borderId="0" xfId="0" applyFont="1" applyFill="1" applyBorder="1" applyAlignment="1">
      <alignment horizontal="left" vertical="center" wrapText="1" indent="1"/>
    </xf>
    <xf numFmtId="0" fontId="39" fillId="2" borderId="0" xfId="0" applyFont="1" applyFill="1" applyBorder="1" applyAlignment="1">
      <alignment horizontal="center" vertical="center" wrapText="1"/>
    </xf>
    <xf numFmtId="0" fontId="40" fillId="5" borderId="0" xfId="0" applyFont="1" applyFill="1" applyBorder="1"/>
    <xf numFmtId="0" fontId="41" fillId="5" borderId="0" xfId="0" applyFont="1" applyFill="1" applyBorder="1"/>
    <xf numFmtId="0" fontId="40" fillId="5" borderId="0" xfId="0" applyFont="1" applyFill="1" applyBorder="1" applyAlignment="1">
      <alignment vertical="top" wrapText="1"/>
    </xf>
    <xf numFmtId="0" fontId="43" fillId="5" borderId="0" xfId="0" applyFont="1" applyFill="1" applyBorder="1" applyAlignment="1">
      <alignment horizontal="left" vertical="top" wrapText="1" indent="5"/>
    </xf>
    <xf numFmtId="0" fontId="43" fillId="5" borderId="0" xfId="0" applyFont="1" applyFill="1" applyBorder="1" applyAlignment="1">
      <alignment horizontal="left" vertical="top" wrapText="1"/>
    </xf>
    <xf numFmtId="0" fontId="43" fillId="5" borderId="0" xfId="0" applyFont="1" applyFill="1" applyBorder="1" applyAlignment="1">
      <alignment horizontal="justify" vertical="center" wrapText="1"/>
    </xf>
    <xf numFmtId="0" fontId="40" fillId="5" borderId="0" xfId="0" applyFont="1" applyFill="1" applyBorder="1" applyAlignment="1">
      <alignment vertical="center" wrapText="1"/>
    </xf>
    <xf numFmtId="0" fontId="43" fillId="5" borderId="0" xfId="0" applyFont="1" applyFill="1" applyBorder="1" applyAlignment="1">
      <alignment vertical="center" wrapText="1"/>
    </xf>
    <xf numFmtId="0" fontId="43" fillId="5" borderId="0" xfId="0" applyFont="1" applyFill="1" applyBorder="1" applyAlignment="1">
      <alignment vertical="center"/>
    </xf>
    <xf numFmtId="0" fontId="40" fillId="5" borderId="0" xfId="0" applyFont="1" applyFill="1" applyBorder="1" applyAlignment="1">
      <alignment vertical="center"/>
    </xf>
    <xf numFmtId="0" fontId="43" fillId="5" borderId="0" xfId="0" applyFont="1" applyFill="1" applyBorder="1" applyAlignment="1">
      <alignment horizontal="left" vertical="center" wrapText="1" indent="5"/>
    </xf>
    <xf numFmtId="0" fontId="42" fillId="6" borderId="0" xfId="0" applyFont="1" applyFill="1" applyBorder="1" applyAlignment="1">
      <alignment vertical="center" wrapText="1"/>
    </xf>
    <xf numFmtId="0" fontId="42" fillId="5" borderId="0" xfId="0" applyFont="1" applyFill="1" applyBorder="1" applyAlignment="1">
      <alignment horizontal="left" vertical="center" wrapText="1" indent="1"/>
    </xf>
    <xf numFmtId="0" fontId="42" fillId="5" borderId="0" xfId="0" applyFont="1" applyFill="1" applyBorder="1" applyAlignment="1">
      <alignment vertical="center" wrapText="1"/>
    </xf>
    <xf numFmtId="0" fontId="44" fillId="5" borderId="0" xfId="3" applyFont="1" applyFill="1" applyBorder="1" applyAlignment="1" applyProtection="1">
      <alignment horizontal="right"/>
    </xf>
    <xf numFmtId="0" fontId="45"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38" fillId="2" borderId="0" xfId="0" applyFont="1" applyFill="1" applyBorder="1" applyAlignment="1">
      <alignment horizontal="left" vertical="center" wrapText="1" indent="1"/>
    </xf>
    <xf numFmtId="0" fontId="2" fillId="3" borderId="0" xfId="0" applyFont="1" applyFill="1" applyBorder="1" applyAlignment="1">
      <alignment vertical="center"/>
    </xf>
    <xf numFmtId="0" fontId="9" fillId="0" borderId="1" xfId="0" applyFont="1" applyFill="1" applyBorder="1" applyAlignment="1">
      <alignment vertical="center" wrapText="1"/>
    </xf>
    <xf numFmtId="165" fontId="0" fillId="3" borderId="1" xfId="1" applyNumberFormat="1" applyFont="1" applyFill="1" applyBorder="1" applyAlignment="1">
      <alignment wrapText="1"/>
    </xf>
    <xf numFmtId="165" fontId="9" fillId="3" borderId="0" xfId="0" applyNumberFormat="1" applyFont="1" applyFill="1" applyBorder="1" applyAlignment="1">
      <alignment vertical="center" wrapText="1"/>
    </xf>
    <xf numFmtId="0" fontId="28" fillId="0" borderId="1" xfId="0" applyFont="1" applyFill="1" applyBorder="1"/>
    <xf numFmtId="0" fontId="46" fillId="3" borderId="0" xfId="0" applyFont="1" applyFill="1" applyBorder="1" applyAlignment="1">
      <alignment vertical="center"/>
    </xf>
    <xf numFmtId="164" fontId="0" fillId="3" borderId="0" xfId="1" applyNumberFormat="1" applyFont="1" applyFill="1" applyBorder="1" applyAlignment="1">
      <alignment horizontal="center" vertical="center"/>
    </xf>
    <xf numFmtId="166" fontId="46" fillId="3" borderId="0" xfId="0" applyNumberFormat="1" applyFont="1" applyFill="1" applyBorder="1" applyAlignment="1">
      <alignment horizontal="right" vertical="center"/>
    </xf>
    <xf numFmtId="0" fontId="0" fillId="0" borderId="0" xfId="0" applyFont="1" applyFill="1"/>
    <xf numFmtId="0" fontId="9" fillId="0" borderId="0" xfId="0" applyFont="1" applyFill="1" applyBorder="1" applyAlignment="1">
      <alignment vertical="center"/>
    </xf>
    <xf numFmtId="164" fontId="46" fillId="3" borderId="2" xfId="1" applyNumberFormat="1" applyFont="1" applyFill="1" applyBorder="1"/>
    <xf numFmtId="0" fontId="47" fillId="3" borderId="2" xfId="0" applyFont="1" applyFill="1" applyBorder="1"/>
    <xf numFmtId="9" fontId="47" fillId="3" borderId="2" xfId="2" applyFont="1" applyFill="1" applyBorder="1"/>
    <xf numFmtId="9" fontId="48" fillId="3" borderId="2" xfId="2" applyFont="1" applyFill="1" applyBorder="1"/>
    <xf numFmtId="167" fontId="46" fillId="3" borderId="0" xfId="2" applyNumberFormat="1" applyFont="1" applyFill="1" applyAlignment="1">
      <alignment horizontal="right"/>
    </xf>
    <xf numFmtId="167" fontId="46" fillId="3" borderId="2" xfId="2" applyNumberFormat="1" applyFont="1" applyFill="1" applyBorder="1" applyAlignment="1">
      <alignment horizontal="right"/>
    </xf>
    <xf numFmtId="0" fontId="48" fillId="2" borderId="0" xfId="0" applyFont="1" applyFill="1" applyBorder="1" applyAlignment="1">
      <alignment horizontal="left"/>
    </xf>
    <xf numFmtId="0" fontId="46" fillId="3" borderId="0" xfId="0" applyFont="1" applyFill="1"/>
    <xf numFmtId="0" fontId="46" fillId="3" borderId="0" xfId="0" applyFont="1" applyFill="1" applyAlignment="1">
      <alignment wrapText="1"/>
    </xf>
    <xf numFmtId="0" fontId="46" fillId="3" borderId="0" xfId="0" quotePrefix="1" applyFont="1" applyFill="1" applyBorder="1" applyAlignment="1">
      <alignment vertical="center"/>
    </xf>
    <xf numFmtId="0" fontId="46" fillId="3" borderId="0" xfId="0" quotePrefix="1" applyFont="1" applyFill="1"/>
    <xf numFmtId="14" fontId="3" fillId="3" borderId="0" xfId="0" applyNumberFormat="1" applyFont="1" applyFill="1" applyBorder="1" applyAlignment="1">
      <alignment horizontal="left"/>
    </xf>
    <xf numFmtId="0" fontId="48" fillId="2" borderId="0" xfId="0" applyFont="1" applyFill="1" applyAlignment="1">
      <alignment horizontal="left"/>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165" fontId="46" fillId="3" borderId="0" xfId="1" applyNumberFormat="1" applyFont="1" applyFill="1" applyAlignment="1">
      <alignment horizontal="right"/>
    </xf>
    <xf numFmtId="165" fontId="49" fillId="3" borderId="2" xfId="1" applyNumberFormat="1" applyFont="1" applyFill="1" applyBorder="1" applyAlignment="1">
      <alignment horizontal="right"/>
    </xf>
    <xf numFmtId="166" fontId="0" fillId="0" borderId="0" xfId="0" applyNumberFormat="1" applyBorder="1" applyAlignment="1">
      <alignment vertical="top" wrapText="1"/>
    </xf>
    <xf numFmtId="165" fontId="0" fillId="3" borderId="0" xfId="1" applyNumberFormat="1" applyFont="1" applyFill="1" applyBorder="1" applyAlignment="1">
      <alignment horizontal="right"/>
    </xf>
    <xf numFmtId="167" fontId="0" fillId="3" borderId="0" xfId="2" applyNumberFormat="1" applyFont="1" applyFill="1" applyBorder="1" applyAlignment="1">
      <alignment horizontal="right" vertical="center"/>
    </xf>
    <xf numFmtId="164" fontId="0" fillId="3" borderId="0" xfId="1" applyNumberFormat="1" applyFont="1" applyFill="1" applyBorder="1" applyAlignment="1">
      <alignment horizontal="right" vertical="center"/>
    </xf>
    <xf numFmtId="9" fontId="0" fillId="3" borderId="0" xfId="2" applyNumberFormat="1" applyFont="1" applyFill="1" applyBorder="1" applyAlignment="1">
      <alignment horizontal="right" vertical="center"/>
    </xf>
    <xf numFmtId="0" fontId="9" fillId="3"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0" fillId="0" borderId="0" xfId="0" applyFill="1"/>
    <xf numFmtId="0" fontId="28" fillId="0" borderId="0" xfId="0" applyFont="1" applyFill="1" applyBorder="1"/>
    <xf numFmtId="165" fontId="28" fillId="0" borderId="0" xfId="1" applyNumberFormat="1" applyFont="1" applyFill="1" applyBorder="1" applyAlignment="1">
      <alignment horizontal="right"/>
    </xf>
    <xf numFmtId="165" fontId="28" fillId="3" borderId="0" xfId="1" applyNumberFormat="1" applyFont="1" applyFill="1" applyBorder="1" applyAlignment="1">
      <alignment horizontal="right"/>
    </xf>
    <xf numFmtId="0" fontId="3" fillId="3" borderId="0" xfId="0" applyFont="1" applyFill="1" applyBorder="1"/>
    <xf numFmtId="0" fontId="3" fillId="3" borderId="0" xfId="0" applyFont="1" applyFill="1" applyBorder="1" applyAlignment="1">
      <alignment vertical="center"/>
    </xf>
    <xf numFmtId="166" fontId="0" fillId="3" borderId="0" xfId="0" applyNumberFormat="1" applyFont="1" applyFill="1" applyAlignment="1">
      <alignment horizontal="right"/>
    </xf>
    <xf numFmtId="166" fontId="0" fillId="3" borderId="0" xfId="0" applyNumberFormat="1" applyFill="1" applyBorder="1" applyAlignment="1">
      <alignment vertical="top" wrapText="1"/>
    </xf>
    <xf numFmtId="166" fontId="2" fillId="3" borderId="2" xfId="1" applyNumberFormat="1" applyFont="1" applyFill="1" applyBorder="1" applyAlignment="1">
      <alignment horizontal="right"/>
    </xf>
    <xf numFmtId="0" fontId="0" fillId="3" borderId="0" xfId="0" applyFont="1" applyFill="1" applyAlignment="1">
      <alignment horizontal="right"/>
    </xf>
    <xf numFmtId="0" fontId="46" fillId="3" borderId="0" xfId="0" applyFont="1" applyFill="1" applyBorder="1" applyAlignment="1">
      <alignment horizontal="left" vertical="center" indent="1"/>
    </xf>
    <xf numFmtId="0" fontId="46" fillId="0" borderId="1" xfId="0" applyFont="1" applyFill="1" applyBorder="1" applyAlignment="1">
      <alignment horizontal="left" vertical="center"/>
    </xf>
    <xf numFmtId="1" fontId="46" fillId="3" borderId="0" xfId="0" applyNumberFormat="1" applyFont="1" applyFill="1" applyBorder="1" applyAlignment="1">
      <alignment horizontal="right" vertical="center"/>
    </xf>
    <xf numFmtId="165" fontId="46" fillId="3" borderId="1" xfId="1" applyNumberFormat="1" applyFont="1" applyFill="1" applyBorder="1" applyAlignment="1">
      <alignment horizontal="right"/>
    </xf>
    <xf numFmtId="0" fontId="0" fillId="3" borderId="0" xfId="0" quotePrefix="1" applyFill="1"/>
    <xf numFmtId="167" fontId="0" fillId="3" borderId="0" xfId="2" applyNumberFormat="1" applyFont="1" applyFill="1"/>
    <xf numFmtId="0" fontId="3" fillId="0" borderId="0" xfId="0" applyFont="1" applyFill="1"/>
    <xf numFmtId="0" fontId="26" fillId="3" borderId="0" xfId="0" applyFont="1" applyFill="1" applyBorder="1" applyAlignment="1">
      <alignment horizontal="left" vertical="top" wrapText="1"/>
    </xf>
    <xf numFmtId="0" fontId="42" fillId="6" borderId="0" xfId="0" applyFont="1" applyFill="1" applyBorder="1" applyAlignment="1">
      <alignment horizontal="left" vertical="center" wrapText="1" indent="1"/>
    </xf>
    <xf numFmtId="0" fontId="43" fillId="5" borderId="0" xfId="0" applyFont="1" applyFill="1" applyBorder="1" applyAlignment="1">
      <alignment vertical="top" wrapText="1"/>
    </xf>
    <xf numFmtId="0" fontId="40" fillId="5" borderId="0" xfId="0" applyFont="1" applyFill="1" applyBorder="1" applyAlignment="1">
      <alignment vertical="top"/>
    </xf>
    <xf numFmtId="0" fontId="43" fillId="6" borderId="0" xfId="0" applyFont="1" applyFill="1" applyBorder="1" applyAlignment="1">
      <alignment horizontal="justify" vertical="center" wrapText="1"/>
    </xf>
    <xf numFmtId="0" fontId="0" fillId="3" borderId="0" xfId="0" applyFont="1" applyFill="1" applyAlignment="1">
      <alignment horizontal="center"/>
    </xf>
    <xf numFmtId="43" fontId="1" fillId="3" borderId="2" xfId="1" applyFont="1" applyFill="1" applyBorder="1" applyAlignment="1">
      <alignment horizontal="right"/>
    </xf>
    <xf numFmtId="0" fontId="0" fillId="3" borderId="1" xfId="0" applyFont="1" applyFill="1" applyBorder="1" applyAlignment="1">
      <alignment horizontal="right"/>
    </xf>
    <xf numFmtId="165" fontId="0" fillId="3" borderId="1" xfId="1" applyNumberFormat="1" applyFont="1" applyFill="1" applyBorder="1"/>
    <xf numFmtId="0" fontId="0" fillId="3" borderId="0" xfId="0" applyFill="1" applyBorder="1" applyAlignment="1">
      <alignment horizontal="right" wrapText="1"/>
    </xf>
    <xf numFmtId="165" fontId="2" fillId="3" borderId="0" xfId="1" applyNumberFormat="1" applyFont="1" applyFill="1" applyBorder="1" applyAlignment="1">
      <alignment horizontal="center"/>
    </xf>
    <xf numFmtId="165" fontId="2" fillId="3" borderId="0" xfId="1" applyNumberFormat="1" applyFont="1" applyFill="1" applyBorder="1" applyAlignment="1">
      <alignment horizontal="right"/>
    </xf>
    <xf numFmtId="166" fontId="0" fillId="0" borderId="0" xfId="0" applyNumberFormat="1" applyFont="1" applyFill="1"/>
    <xf numFmtId="166" fontId="0" fillId="3" borderId="0" xfId="1" applyNumberFormat="1" applyFont="1" applyFill="1" applyAlignment="1">
      <alignment horizontal="right"/>
    </xf>
    <xf numFmtId="43" fontId="2" fillId="0" borderId="2" xfId="1" applyFont="1" applyFill="1" applyBorder="1" applyAlignment="1">
      <alignment horizontal="right"/>
    </xf>
    <xf numFmtId="43" fontId="0" fillId="3" borderId="0" xfId="0" applyNumberFormat="1" applyFill="1"/>
    <xf numFmtId="0" fontId="0" fillId="0" borderId="0" xfId="0" applyAlignment="1">
      <alignment horizontal="justify" vertical="center"/>
    </xf>
    <xf numFmtId="0" fontId="2" fillId="3" borderId="0" xfId="0" applyFont="1" applyFill="1" applyBorder="1" applyAlignment="1">
      <alignment vertical="center"/>
    </xf>
    <xf numFmtId="165" fontId="0" fillId="3" borderId="0" xfId="1" applyNumberFormat="1" applyFont="1" applyFill="1" applyBorder="1" applyAlignment="1">
      <alignment wrapText="1"/>
    </xf>
    <xf numFmtId="43" fontId="0" fillId="3" borderId="0" xfId="1" applyFont="1" applyFill="1" applyBorder="1"/>
    <xf numFmtId="0" fontId="0" fillId="3" borderId="0" xfId="0" applyFill="1" applyBorder="1" applyAlignment="1">
      <alignment horizontal="left"/>
    </xf>
    <xf numFmtId="0" fontId="49" fillId="3" borderId="0" xfId="0" applyFont="1" applyFill="1"/>
    <xf numFmtId="0" fontId="46" fillId="3" borderId="0" xfId="0" applyFont="1" applyFill="1" applyBorder="1"/>
    <xf numFmtId="43" fontId="46" fillId="3" borderId="0" xfId="1" applyFont="1" applyFill="1" applyBorder="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0" xfId="0" applyFont="1" applyBorder="1"/>
    <xf numFmtId="0" fontId="2" fillId="3" borderId="1" xfId="0" applyFont="1" applyFill="1" applyBorder="1"/>
    <xf numFmtId="43" fontId="0" fillId="3" borderId="1" xfId="1" applyFont="1" applyFill="1" applyBorder="1"/>
    <xf numFmtId="0" fontId="46" fillId="3" borderId="1" xfId="0" applyFont="1" applyFill="1" applyBorder="1"/>
    <xf numFmtId="43" fontId="0" fillId="3" borderId="2" xfId="1" applyFont="1" applyFill="1" applyBorder="1"/>
    <xf numFmtId="0" fontId="46" fillId="3" borderId="3" xfId="0" applyFont="1" applyFill="1" applyBorder="1"/>
    <xf numFmtId="43" fontId="46" fillId="3" borderId="1" xfId="1" applyFont="1" applyFill="1" applyBorder="1"/>
    <xf numFmtId="0" fontId="46" fillId="3" borderId="2" xfId="0" applyFont="1" applyFill="1" applyBorder="1"/>
    <xf numFmtId="0" fontId="0" fillId="3" borderId="1" xfId="0" applyFont="1" applyFill="1" applyBorder="1" applyAlignment="1">
      <alignment horizontal="center"/>
    </xf>
    <xf numFmtId="164" fontId="0" fillId="3" borderId="2" xfId="1" applyNumberFormat="1" applyFont="1" applyFill="1" applyBorder="1" applyAlignment="1">
      <alignment vertical="center"/>
    </xf>
    <xf numFmtId="0" fontId="0" fillId="3" borderId="1" xfId="0" applyFill="1" applyBorder="1" applyAlignment="1">
      <alignment horizontal="right"/>
    </xf>
    <xf numFmtId="43" fontId="0" fillId="3" borderId="1" xfId="1" applyFont="1" applyFill="1" applyBorder="1" applyAlignment="1">
      <alignment horizontal="right"/>
    </xf>
    <xf numFmtId="9" fontId="0" fillId="3" borderId="0" xfId="0" applyNumberFormat="1" applyFont="1" applyFill="1" applyBorder="1" applyAlignment="1">
      <alignment horizontal="right"/>
    </xf>
    <xf numFmtId="164" fontId="0" fillId="3" borderId="1" xfId="1" applyNumberFormat="1" applyFont="1" applyFill="1" applyBorder="1" applyAlignment="1">
      <alignment horizontal="center" vertical="center"/>
    </xf>
    <xf numFmtId="15" fontId="34" fillId="3" borderId="0" xfId="0" quotePrefix="1" applyNumberFormat="1" applyFont="1" applyFill="1" applyAlignment="1">
      <alignment horizontal="left"/>
    </xf>
    <xf numFmtId="166" fontId="9" fillId="3" borderId="3" xfId="0" applyNumberFormat="1" applyFont="1" applyFill="1" applyBorder="1" applyAlignment="1">
      <alignment vertical="center" wrapText="1"/>
    </xf>
    <xf numFmtId="2" fontId="9" fillId="3" borderId="0" xfId="0" applyNumberFormat="1" applyFont="1" applyFill="1" applyBorder="1" applyAlignment="1">
      <alignment vertical="center" wrapText="1"/>
    </xf>
    <xf numFmtId="2" fontId="9" fillId="3" borderId="1" xfId="0" applyNumberFormat="1" applyFont="1" applyFill="1" applyBorder="1" applyAlignment="1">
      <alignment vertical="center" wrapText="1"/>
    </xf>
    <xf numFmtId="43" fontId="9" fillId="3" borderId="1" xfId="0" applyNumberFormat="1" applyFont="1" applyFill="1" applyBorder="1" applyAlignment="1">
      <alignment vertical="center" wrapText="1"/>
    </xf>
    <xf numFmtId="43" fontId="0" fillId="3" borderId="0" xfId="1" applyNumberFormat="1" applyFont="1" applyFill="1" applyBorder="1" applyAlignment="1">
      <alignment horizontal="right" vertical="center"/>
    </xf>
    <xf numFmtId="2" fontId="0" fillId="3" borderId="0" xfId="0" applyNumberFormat="1" applyFill="1" applyBorder="1"/>
    <xf numFmtId="43" fontId="0" fillId="3" borderId="0" xfId="0" applyNumberFormat="1" applyFill="1" applyBorder="1"/>
    <xf numFmtId="43" fontId="0" fillId="3" borderId="0" xfId="1" applyNumberFormat="1" applyFont="1" applyFill="1" applyBorder="1" applyAlignment="1">
      <alignment vertical="center"/>
    </xf>
    <xf numFmtId="43" fontId="0" fillId="3" borderId="1" xfId="0" applyNumberFormat="1" applyFill="1" applyBorder="1"/>
    <xf numFmtId="168" fontId="23" fillId="4" borderId="0" xfId="6" applyNumberFormat="1" applyFont="1" applyFill="1" applyBorder="1" applyAlignment="1">
      <alignment horizontal="center"/>
    </xf>
    <xf numFmtId="0" fontId="33" fillId="3" borderId="0" xfId="0" applyFont="1" applyFill="1" applyBorder="1" applyAlignment="1">
      <alignment horizontal="left" wrapText="1"/>
    </xf>
    <xf numFmtId="0" fontId="14" fillId="0" borderId="0" xfId="0" applyFont="1" applyFill="1" applyBorder="1" applyAlignment="1">
      <alignment horizontal="center" vertical="center" wrapText="1"/>
    </xf>
    <xf numFmtId="0" fontId="14" fillId="3" borderId="0" xfId="0" applyFont="1" applyFill="1" applyBorder="1" applyAlignment="1">
      <alignment horizontal="justify" vertical="center"/>
    </xf>
    <xf numFmtId="0" fontId="0" fillId="0" borderId="0" xfId="0" applyAlignment="1">
      <alignment horizontal="justify" vertical="center"/>
    </xf>
    <xf numFmtId="0" fontId="0" fillId="3" borderId="0" xfId="0" applyFont="1" applyFill="1" applyBorder="1" applyAlignment="1">
      <alignment horizontal="center" vertical="center"/>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 xfId="0" applyFill="1" applyBorder="1" applyAlignment="1">
      <alignment horizontal="left"/>
    </xf>
    <xf numFmtId="0" fontId="0" fillId="3" borderId="1" xfId="0" applyFont="1" applyFill="1" applyBorder="1" applyAlignment="1">
      <alignment horizontal="center" vertical="center"/>
    </xf>
    <xf numFmtId="0" fontId="15" fillId="3" borderId="0" xfId="0" applyFont="1" applyFill="1" applyBorder="1" applyAlignment="1">
      <alignment horizontal="center" vertical="center" wrapText="1"/>
    </xf>
    <xf numFmtId="0" fontId="3" fillId="3" borderId="1" xfId="0" applyFont="1" applyFill="1" applyBorder="1" applyAlignment="1">
      <alignment horizontal="center"/>
    </xf>
    <xf numFmtId="0" fontId="0" fillId="3" borderId="0" xfId="0" applyFill="1" applyBorder="1" applyAlignment="1">
      <alignment horizontal="left" vertical="top" wrapText="1"/>
    </xf>
    <xf numFmtId="0" fontId="0" fillId="3" borderId="0" xfId="0" applyFill="1" applyBorder="1" applyAlignment="1">
      <alignment horizontal="left" wrapText="1"/>
    </xf>
    <xf numFmtId="0" fontId="0" fillId="3" borderId="0" xfId="0" applyFont="1" applyFill="1" applyBorder="1" applyAlignment="1">
      <alignment horizontal="left"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vertical="center" wrapText="1"/>
    </xf>
    <xf numFmtId="0" fontId="21" fillId="3" borderId="2" xfId="3" applyFill="1" applyBorder="1" applyAlignment="1" applyProtection="1">
      <alignment horizontal="left" vertical="center" wrapText="1"/>
    </xf>
    <xf numFmtId="0" fontId="38" fillId="2" borderId="0" xfId="0" applyFont="1" applyFill="1" applyBorder="1" applyAlignment="1">
      <alignment horizontal="left" vertical="center" wrapText="1" indent="1"/>
    </xf>
    <xf numFmtId="0" fontId="38"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3" xfId="0" applyFont="1" applyFill="1" applyBorder="1" applyAlignment="1">
      <alignment horizontal="left" vertical="top" wrapText="1"/>
    </xf>
    <xf numFmtId="0" fontId="0" fillId="3" borderId="1" xfId="0" applyFont="1" applyFill="1" applyBorder="1" applyAlignment="1">
      <alignment horizontal="left" vertical="top" wrapText="1"/>
    </xf>
    <xf numFmtId="0" fontId="9" fillId="3" borderId="3" xfId="0" applyFont="1" applyFill="1" applyBorder="1" applyAlignment="1">
      <alignment horizontal="justify" vertical="top" wrapText="1"/>
    </xf>
    <xf numFmtId="0" fontId="9" fillId="3" borderId="0" xfId="0" applyFont="1" applyFill="1" applyBorder="1" applyAlignment="1">
      <alignment horizontal="left" vertical="top" wrapText="1"/>
    </xf>
    <xf numFmtId="0" fontId="43" fillId="7" borderId="0" xfId="0" applyFont="1" applyFill="1" applyBorder="1" applyAlignment="1">
      <alignment horizontal="left" vertical="top"/>
    </xf>
    <xf numFmtId="0" fontId="43" fillId="5" borderId="0" xfId="0" applyFont="1" applyFill="1" applyBorder="1" applyAlignment="1">
      <alignment horizontal="left" vertical="top"/>
    </xf>
    <xf numFmtId="0" fontId="43" fillId="5" borderId="0" xfId="0" applyFont="1" applyFill="1" applyBorder="1" applyAlignment="1">
      <alignment horizontal="left" vertical="top" wrapText="1"/>
    </xf>
    <xf numFmtId="0" fontId="42" fillId="6" borderId="0" xfId="0" applyFont="1" applyFill="1" applyBorder="1" applyAlignment="1">
      <alignment horizontal="left" vertical="center" wrapText="1"/>
    </xf>
    <xf numFmtId="0" fontId="42" fillId="6" borderId="0" xfId="0" applyFont="1" applyFill="1" applyBorder="1" applyAlignment="1">
      <alignment horizontal="left" vertical="top" wrapText="1"/>
    </xf>
    <xf numFmtId="0" fontId="43" fillId="7" borderId="0" xfId="0" applyFont="1" applyFill="1" applyBorder="1" applyAlignment="1">
      <alignment horizontal="left" vertical="top" wrapText="1"/>
    </xf>
    <xf numFmtId="0" fontId="43" fillId="5" borderId="0" xfId="0" applyFont="1" applyFill="1" applyBorder="1" applyAlignment="1">
      <alignment horizontal="left" vertical="center" wrapText="1"/>
    </xf>
  </cellXfs>
  <cellStyles count="48">
    <cellStyle name="20 % - Markeringsfarve1" xfId="25" builtinId="30" customBuiltin="1"/>
    <cellStyle name="20 % - Markeringsfarve2" xfId="29" builtinId="34" customBuiltin="1"/>
    <cellStyle name="20 % - Markeringsfarve3" xfId="33" builtinId="38" customBuiltin="1"/>
    <cellStyle name="20 % - Markeringsfarve4" xfId="37" builtinId="42" customBuiltin="1"/>
    <cellStyle name="20 % - Markeringsfarve5" xfId="41" builtinId="46" customBuiltin="1"/>
    <cellStyle name="20 % - Markeringsfarve6" xfId="45" builtinId="50" customBuiltin="1"/>
    <cellStyle name="40 % - Markeringsfarve1" xfId="26" builtinId="31" customBuiltin="1"/>
    <cellStyle name="40 % - Markeringsfarve2" xfId="30" builtinId="35" customBuiltin="1"/>
    <cellStyle name="40 % - Markeringsfarve3" xfId="34" builtinId="39" customBuiltin="1"/>
    <cellStyle name="40 % - Markeringsfarve4" xfId="38" builtinId="43" customBuiltin="1"/>
    <cellStyle name="40 % - Markeringsfarve5" xfId="42" builtinId="47" customBuiltin="1"/>
    <cellStyle name="40 % - Markeringsfarve6" xfId="46" builtinId="51" customBuiltin="1"/>
    <cellStyle name="60 % - Markeringsfarve1" xfId="27" builtinId="32" customBuiltin="1"/>
    <cellStyle name="60 % - Markeringsfarve2" xfId="31" builtinId="36" customBuiltin="1"/>
    <cellStyle name="60 % - Markeringsfarve3" xfId="35" builtinId="40" customBuiltin="1"/>
    <cellStyle name="60 % - Markeringsfarve4" xfId="39" builtinId="44" customBuiltin="1"/>
    <cellStyle name="60 % - Markeringsfarve5" xfId="43" builtinId="48" customBuiltin="1"/>
    <cellStyle name="60 % - Markeringsfarve6" xfId="47" builtinId="52" customBuiltin="1"/>
    <cellStyle name="Advarselstekst" xfId="20" builtinId="11" customBuiltin="1"/>
    <cellStyle name="Bemærk!" xfId="21" builtinId="10" customBuiltin="1"/>
    <cellStyle name="Beregning" xfId="17" builtinId="22" customBuiltin="1"/>
    <cellStyle name="Forklarende tekst" xfId="22" builtinId="53" customBuiltin="1"/>
    <cellStyle name="God" xfId="12" builtinId="26" customBuiltin="1"/>
    <cellStyle name="Input" xfId="15" builtinId="20" customBuiltin="1"/>
    <cellStyle name="Komma" xfId="1" builtinId="3"/>
    <cellStyle name="Kontroller celle" xfId="19" builtinId="23" customBuiltin="1"/>
    <cellStyle name="Link" xfId="3" builtinId="8"/>
    <cellStyle name="Markeringsfarve1" xfId="24" builtinId="29" customBuiltin="1"/>
    <cellStyle name="Markeringsfarve2" xfId="28" builtinId="33" customBuiltin="1"/>
    <cellStyle name="Markeringsfarve3" xfId="32" builtinId="37" customBuiltin="1"/>
    <cellStyle name="Markeringsfarve4" xfId="36" builtinId="41" customBuiltin="1"/>
    <cellStyle name="Markeringsfarve5" xfId="40" builtinId="45" customBuiltin="1"/>
    <cellStyle name="Markeringsfarve6" xfId="44" builtinId="49" customBuiltin="1"/>
    <cellStyle name="Neutral" xfId="14" builtinId="28" customBuiltin="1"/>
    <cellStyle name="Normal" xfId="0" builtinId="0"/>
    <cellStyle name="Normal 2" xfId="4"/>
    <cellStyle name="Normal 7" xfId="5"/>
    <cellStyle name="Normal_porteføljerapport skabelon v4.3 - q1-2010 26apr2010" xfId="6"/>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1171574</xdr:colOff>
      <xdr:row>5</xdr:row>
      <xdr:rowOff>1152525</xdr:rowOff>
    </xdr:from>
    <xdr:to>
      <xdr:col>2</xdr:col>
      <xdr:colOff>5972174</xdr:colOff>
      <xdr:row>5</xdr:row>
      <xdr:rowOff>1409700</xdr:rowOff>
    </xdr:to>
    <xdr:sp macro="" textlink="">
      <xdr:nvSpPr>
        <xdr:cNvPr id="3" name="TextBox 33"/>
        <xdr:cNvSpPr txBox="1"/>
      </xdr:nvSpPr>
      <xdr:spPr>
        <a:xfrm>
          <a:off x="1400174" y="4238625"/>
          <a:ext cx="60483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18-11-2015 </a:t>
          </a:r>
          <a:r>
            <a:rPr lang="da-DK" sz="1100" b="1">
              <a:latin typeface="Arial"/>
              <a:cs typeface="Arial"/>
            </a:rPr>
            <a:t>●</a:t>
          </a:r>
          <a:r>
            <a:rPr lang="da-DK" sz="1600" b="1">
              <a:latin typeface="Arial"/>
              <a:cs typeface="Arial"/>
            </a:rPr>
            <a:t>  Data per 30-09-2015</a:t>
          </a:r>
          <a:endParaRPr lang="da-DK" sz="1600" b="1">
            <a:latin typeface="Arial" pitchFamily="34" charset="0"/>
            <a:cs typeface="Arial" pitchFamily="34" charset="0"/>
          </a:endParaRPr>
        </a:p>
      </xdr:txBody>
    </xdr:sp>
    <xdr:clientData/>
  </xdr:twoCellAnchor>
  <xdr:twoCellAnchor>
    <xdr:from>
      <xdr:col>1</xdr:col>
      <xdr:colOff>1019176</xdr:colOff>
      <xdr:row>4</xdr:row>
      <xdr:rowOff>1114425</xdr:rowOff>
    </xdr:from>
    <xdr:to>
      <xdr:col>2</xdr:col>
      <xdr:colOff>5810251</xdr:colOff>
      <xdr:row>5</xdr:row>
      <xdr:rowOff>971551</xdr:rowOff>
    </xdr:to>
    <xdr:sp macro="" textlink="">
      <xdr:nvSpPr>
        <xdr:cNvPr id="4" name="TextBox 33"/>
        <xdr:cNvSpPr txBox="1"/>
      </xdr:nvSpPr>
      <xdr:spPr>
        <a:xfrm>
          <a:off x="1247776" y="1771650"/>
          <a:ext cx="6038850" cy="2286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2015</a:t>
          </a:r>
        </a:p>
        <a:p>
          <a:pPr algn="ctr"/>
          <a:endParaRPr lang="da-DK" sz="2400" b="1">
            <a:latin typeface="Arial" pitchFamily="34" charset="0"/>
            <a:cs typeface="Arial" pitchFamily="34" charset="0"/>
          </a:endParaRPr>
        </a:p>
        <a:p>
          <a:pPr algn="ctr"/>
          <a:r>
            <a:rPr lang="da-DK" sz="2400" b="1">
              <a:latin typeface="Arial" pitchFamily="34" charset="0"/>
              <a:cs typeface="Arial" pitchFamily="34" charset="0"/>
            </a:rPr>
            <a:t>DLR Capital Centre</a:t>
          </a:r>
          <a:r>
            <a:rPr lang="da-DK" sz="2400" b="1" baseline="0">
              <a:latin typeface="Arial" pitchFamily="34" charset="0"/>
              <a:cs typeface="Arial" pitchFamily="34" charset="0"/>
            </a:rPr>
            <a:t> G</a:t>
          </a:r>
          <a:r>
            <a:rPr lang="da-DK" sz="2400" b="1">
              <a:latin typeface="Arial" pitchFamily="34" charset="0"/>
              <a:cs typeface="Arial" pitchFamily="34" charset="0"/>
            </a:rPr>
            <a:t> , Q3 2015</a:t>
          </a: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5" name="Tekstboks 4"/>
        <xdr:cNvSpPr txBox="1"/>
      </xdr:nvSpPr>
      <xdr:spPr>
        <a:xfrm>
          <a:off x="251011" y="99726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General Capital Centre, RO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5</xdr:row>
      <xdr:rowOff>1441637</xdr:rowOff>
    </xdr:from>
    <xdr:to>
      <xdr:col>6</xdr:col>
      <xdr:colOff>363197</xdr:colOff>
      <xdr:row>7</xdr:row>
      <xdr:rowOff>42587</xdr:rowOff>
    </xdr:to>
    <xdr:pic>
      <xdr:nvPicPr>
        <xdr:cNvPr id="6" name="Billed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5</xdr:row>
      <xdr:rowOff>1419225</xdr:rowOff>
    </xdr:from>
    <xdr:to>
      <xdr:col>6</xdr:col>
      <xdr:colOff>352425</xdr:colOff>
      <xdr:row>5</xdr:row>
      <xdr:rowOff>1441637</xdr:rowOff>
    </xdr:to>
    <xdr:cxnSp macro="">
      <xdr:nvCxnSpPr>
        <xdr:cNvPr id="7" name="Lige forbindelse 6"/>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3" name="Billede 2"/>
        <xdr:cNvPicPr>
          <a:picLocks noChangeAspect="1"/>
        </xdr:cNvPicPr>
      </xdr:nvPicPr>
      <xdr:blipFill>
        <a:blip xmlns:r="http://schemas.openxmlformats.org/officeDocument/2006/relationships" r:embed="rId1" cstate="print"/>
        <a:stretch>
          <a:fillRect/>
        </a:stretch>
      </xdr:blipFill>
      <xdr:spPr>
        <a:xfrm>
          <a:off x="5163670" y="15494373"/>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0</xdr:rowOff>
    </xdr:from>
    <xdr:to>
      <xdr:col>6</xdr:col>
      <xdr:colOff>335618</xdr:colOff>
      <xdr:row>4</xdr:row>
      <xdr:rowOff>80122</xdr:rowOff>
    </xdr:to>
    <xdr:pic>
      <xdr:nvPicPr>
        <xdr:cNvPr id="34" name="Billede 3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73736" y="694765"/>
          <a:ext cx="941294"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35" name="Billed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3765" y="11206"/>
          <a:ext cx="14646088"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xdr:cNvCxnSpPr/>
      </xdr:nvCxnSpPr>
      <xdr:spPr>
        <a:xfrm>
          <a:off x="302559" y="381004"/>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6096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7" name="Billed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38" name="Lige forbindelse 37"/>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6825" y="638735"/>
          <a:ext cx="1286241" cy="36979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6" name="Billed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7" name="Lige forbindelse 6"/>
        <xdr:cNvCxnSpPr/>
      </xdr:nvCxnSpPr>
      <xdr:spPr>
        <a:xfrm>
          <a:off x="179294" y="313765"/>
          <a:ext cx="9536206"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0</xdr:rowOff>
    </xdr:from>
    <xdr:to>
      <xdr:col>5</xdr:col>
      <xdr:colOff>1344705</xdr:colOff>
      <xdr:row>46</xdr:row>
      <xdr:rowOff>123265</xdr:rowOff>
    </xdr:to>
    <xdr:sp macro="" textlink="">
      <xdr:nvSpPr>
        <xdr:cNvPr id="8" name="Tekstboks 7"/>
        <xdr:cNvSpPr txBox="1"/>
      </xdr:nvSpPr>
      <xdr:spPr>
        <a:xfrm>
          <a:off x="224118" y="8863853"/>
          <a:ext cx="9995646" cy="32497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dk1"/>
              </a:solidFill>
              <a:latin typeface="Arial" pitchFamily="34" charset="0"/>
              <a:ea typeface="+mn-ea"/>
              <a:cs typeface="Arial" pitchFamily="34" charset="0"/>
            </a:rPr>
            <a:t>This transparency template is compliant</a:t>
          </a:r>
          <a:r>
            <a:rPr lang="en-GB" sz="1100" b="1" baseline="0">
              <a:solidFill>
                <a:schemeClr val="dk1"/>
              </a:solidFill>
              <a:latin typeface="Arial" pitchFamily="34" charset="0"/>
              <a:ea typeface="+mn-ea"/>
              <a:cs typeface="Arial" pitchFamily="34" charset="0"/>
            </a:rPr>
            <a:t> with the requirements in CRR 129(7) </a:t>
          </a:r>
          <a:endParaRPr lang="da-DK" sz="11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1708" y="627530"/>
          <a:ext cx="1199027" cy="369794"/>
        </a:xfrm>
        <a:prstGeom prst="rect">
          <a:avLst/>
        </a:prstGeom>
      </xdr:spPr>
    </xdr:pic>
    <xdr:clientData/>
  </xdr:twoCellAnchor>
  <xdr:twoCellAnchor editAs="oneCell">
    <xdr:from>
      <xdr:col>1</xdr:col>
      <xdr:colOff>0</xdr:colOff>
      <xdr:row>0</xdr:row>
      <xdr:rowOff>0</xdr:rowOff>
    </xdr:from>
    <xdr:to>
      <xdr:col>6</xdr:col>
      <xdr:colOff>11205</xdr:colOff>
      <xdr:row>1</xdr:row>
      <xdr:rowOff>145678</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8" y="0"/>
          <a:ext cx="8785411" cy="302560"/>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34" name="Lige forbindelse 33"/>
        <xdr:cNvCxnSpPr/>
      </xdr:nvCxnSpPr>
      <xdr:spPr>
        <a:xfrm>
          <a:off x="212912" y="302561"/>
          <a:ext cx="8784000" cy="11204"/>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10975</xdr:colOff>
      <xdr:row>4</xdr:row>
      <xdr:rowOff>47649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7058" y="403413"/>
          <a:ext cx="1198800" cy="406236"/>
        </a:xfrm>
        <a:prstGeom prst="rect">
          <a:avLst/>
        </a:prstGeom>
      </xdr:spPr>
    </xdr:pic>
    <xdr:clientData/>
  </xdr:twoCellAnchor>
  <xdr:twoCellAnchor editAs="oneCell">
    <xdr:from>
      <xdr:col>1</xdr:col>
      <xdr:colOff>1</xdr:colOff>
      <xdr:row>0</xdr:row>
      <xdr:rowOff>0</xdr:rowOff>
    </xdr:from>
    <xdr:to>
      <xdr:col>11</xdr:col>
      <xdr:colOff>123265</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9" y="0"/>
          <a:ext cx="10623175"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34" name="Lige forbindelse 33"/>
        <xdr:cNvCxnSpPr/>
      </xdr:nvCxnSpPr>
      <xdr:spPr>
        <a:xfrm flipV="1">
          <a:off x="212912" y="302559"/>
          <a:ext cx="106236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276" y="537883"/>
          <a:ext cx="1189275" cy="406236"/>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0"/>
          <a:ext cx="12102353"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34" name="Lige forbindelse 33"/>
        <xdr:cNvCxnSpPr/>
      </xdr:nvCxnSpPr>
      <xdr:spPr>
        <a:xfrm flipV="1">
          <a:off x="302558" y="302558"/>
          <a:ext cx="1210320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48133" y="537883"/>
          <a:ext cx="1189275"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171" y="1"/>
          <a:ext cx="13269365"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34" name="Lige forbindelse 33"/>
        <xdr:cNvCxnSpPr/>
      </xdr:nvCxnSpPr>
      <xdr:spPr>
        <a:xfrm>
          <a:off x="326571" y="329776"/>
          <a:ext cx="13280572"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60035"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11206"/>
          <a:ext cx="14690911"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34" name="Lige forbindelse 33"/>
        <xdr:cNvCxnSpPr/>
      </xdr:nvCxnSpPr>
      <xdr:spPr>
        <a:xfrm>
          <a:off x="3049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7635" y="549088"/>
          <a:ext cx="1189275"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690911"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34" name="Lige forbindelse 33"/>
        <xdr:cNvCxnSpPr/>
      </xdr:nvCxnSpPr>
      <xdr:spPr>
        <a:xfrm>
          <a:off x="3025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765" y="0"/>
          <a:ext cx="14668500"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3" name="Lige forbindelse 32"/>
        <xdr:cNvCxnSpPr/>
      </xdr:nvCxnSpPr>
      <xdr:spPr>
        <a:xfrm>
          <a:off x="313765" y="369798"/>
          <a:ext cx="14679707"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34" name="Billed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72030" y="493059"/>
          <a:ext cx="1196478" cy="406236"/>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tabSelected="1" zoomScaleNormal="100" zoomScaleSheetLayoutView="90" workbookViewId="0">
      <selection activeCell="C34" sqref="C34"/>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100"/>
      <c r="C4" s="107"/>
    </row>
    <row r="5" spans="2:4" ht="191.25" customHeight="1" x14ac:dyDescent="0.25">
      <c r="B5" s="108"/>
      <c r="C5" s="248" t="s">
        <v>278</v>
      </c>
      <c r="D5" s="248"/>
    </row>
    <row r="6" spans="2:4" ht="191.25" customHeight="1" x14ac:dyDescent="0.25">
      <c r="B6" s="108"/>
      <c r="C6" s="109"/>
      <c r="D6" s="109"/>
    </row>
    <row r="7" spans="2:4" ht="124.5" customHeight="1" x14ac:dyDescent="0.25">
      <c r="C7" s="110"/>
    </row>
    <row r="8" spans="2:4" ht="27.75" customHeight="1" x14ac:dyDescent="0.25">
      <c r="B8" s="111"/>
      <c r="C8" s="112"/>
    </row>
    <row r="9" spans="2:4" ht="27.75" customHeight="1" x14ac:dyDescent="0.25">
      <c r="C9" s="112"/>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E52"/>
  <sheetViews>
    <sheetView zoomScale="85" zoomScaleNormal="85" workbookViewId="0">
      <selection activeCell="D44" sqref="D44:E44"/>
    </sheetView>
  </sheetViews>
  <sheetFormatPr defaultRowHeight="15" x14ac:dyDescent="0.25"/>
  <cols>
    <col min="1" max="1" width="4.7109375" style="43" customWidth="1"/>
    <col min="2" max="2" width="71.140625" style="43" customWidth="1"/>
    <col min="3" max="3" width="1.7109375" style="43" customWidth="1"/>
    <col min="4" max="4" width="97.42578125" style="43" customWidth="1"/>
    <col min="5" max="5" width="49.5703125" style="43" customWidth="1"/>
    <col min="6" max="16384" width="9.140625" style="43"/>
  </cols>
  <sheetData>
    <row r="5" spans="2:5" ht="15.75" x14ac:dyDescent="0.25">
      <c r="B5" s="87" t="s">
        <v>139</v>
      </c>
      <c r="C5" s="87"/>
      <c r="D5" s="57"/>
      <c r="E5" s="57"/>
    </row>
    <row r="6" spans="2:5" ht="25.5" customHeight="1" x14ac:dyDescent="0.25">
      <c r="B6" s="88" t="s">
        <v>140</v>
      </c>
      <c r="C6" s="88"/>
      <c r="D6" s="89" t="s">
        <v>141</v>
      </c>
      <c r="E6" s="90" t="s">
        <v>142</v>
      </c>
    </row>
    <row r="7" spans="2:5" x14ac:dyDescent="0.25">
      <c r="B7" s="91"/>
      <c r="C7" s="91"/>
      <c r="D7" s="92"/>
      <c r="E7" s="93"/>
    </row>
    <row r="8" spans="2:5" x14ac:dyDescent="0.25">
      <c r="B8" s="70" t="s">
        <v>143</v>
      </c>
      <c r="C8" s="70"/>
      <c r="D8" s="94"/>
      <c r="E8" s="94"/>
    </row>
    <row r="9" spans="2:5" ht="30" x14ac:dyDescent="0.25">
      <c r="B9" s="10" t="s">
        <v>144</v>
      </c>
      <c r="C9" s="145"/>
      <c r="D9" s="10" t="s">
        <v>145</v>
      </c>
      <c r="E9" s="266"/>
    </row>
    <row r="10" spans="2:5" ht="6" customHeight="1" x14ac:dyDescent="0.25">
      <c r="B10" s="24"/>
      <c r="C10" s="24"/>
      <c r="D10" s="10"/>
      <c r="E10" s="266"/>
    </row>
    <row r="11" spans="2:5" ht="59.25" customHeight="1" x14ac:dyDescent="0.25">
      <c r="B11" s="24"/>
      <c r="C11" s="24"/>
      <c r="D11" s="10" t="s">
        <v>146</v>
      </c>
      <c r="E11" s="266"/>
    </row>
    <row r="12" spans="2:5" ht="30" x14ac:dyDescent="0.25">
      <c r="B12" s="170" t="s">
        <v>147</v>
      </c>
      <c r="C12" s="144"/>
      <c r="D12" s="171" t="s">
        <v>148</v>
      </c>
      <c r="E12" s="266"/>
    </row>
    <row r="13" spans="2:5" ht="15" customHeight="1" x14ac:dyDescent="0.25">
      <c r="B13" s="275" t="s">
        <v>149</v>
      </c>
      <c r="C13" s="144"/>
      <c r="D13" s="95" t="s">
        <v>265</v>
      </c>
      <c r="E13" s="266"/>
    </row>
    <row r="14" spans="2:5" x14ac:dyDescent="0.25">
      <c r="B14" s="275"/>
      <c r="C14" s="144"/>
      <c r="D14" s="95" t="s">
        <v>266</v>
      </c>
      <c r="E14" s="266"/>
    </row>
    <row r="15" spans="2:5" x14ac:dyDescent="0.25">
      <c r="B15" s="96"/>
      <c r="C15" s="96"/>
      <c r="D15" s="95" t="s">
        <v>267</v>
      </c>
      <c r="E15" s="266"/>
    </row>
    <row r="16" spans="2:5" x14ac:dyDescent="0.25">
      <c r="B16" s="96"/>
      <c r="C16" s="96"/>
      <c r="D16" s="95" t="s">
        <v>268</v>
      </c>
      <c r="E16" s="266"/>
    </row>
    <row r="17" spans="2:5" x14ac:dyDescent="0.25">
      <c r="B17" s="96"/>
      <c r="C17" s="96"/>
      <c r="D17" s="95" t="s">
        <v>269</v>
      </c>
      <c r="E17" s="266"/>
    </row>
    <row r="18" spans="2:5" x14ac:dyDescent="0.25">
      <c r="B18" s="96"/>
      <c r="C18" s="96"/>
      <c r="D18" s="95" t="s">
        <v>270</v>
      </c>
      <c r="E18" s="266"/>
    </row>
    <row r="19" spans="2:5" x14ac:dyDescent="0.25">
      <c r="B19" s="96"/>
      <c r="C19" s="96"/>
      <c r="D19" s="95" t="s">
        <v>271</v>
      </c>
      <c r="E19" s="266"/>
    </row>
    <row r="20" spans="2:5" x14ac:dyDescent="0.25">
      <c r="B20" s="96"/>
      <c r="C20" s="96"/>
      <c r="D20" s="95" t="s">
        <v>272</v>
      </c>
      <c r="E20" s="266"/>
    </row>
    <row r="21" spans="2:5" x14ac:dyDescent="0.25">
      <c r="B21" s="96"/>
      <c r="C21" s="96"/>
      <c r="D21" s="95" t="s">
        <v>273</v>
      </c>
      <c r="E21" s="266"/>
    </row>
    <row r="22" spans="2:5" x14ac:dyDescent="0.25">
      <c r="B22" s="96"/>
      <c r="C22" s="96"/>
      <c r="D22" s="95"/>
      <c r="E22" s="10"/>
    </row>
    <row r="23" spans="2:5" x14ac:dyDescent="0.25">
      <c r="B23" s="70" t="s">
        <v>150</v>
      </c>
      <c r="C23" s="70"/>
      <c r="D23" s="51"/>
      <c r="E23" s="51"/>
    </row>
    <row r="24" spans="2:5" ht="30" x14ac:dyDescent="0.25">
      <c r="B24" s="274" t="s">
        <v>151</v>
      </c>
      <c r="C24" s="170"/>
      <c r="D24" s="10" t="s">
        <v>152</v>
      </c>
      <c r="E24" s="266"/>
    </row>
    <row r="25" spans="2:5" x14ac:dyDescent="0.25">
      <c r="B25" s="265"/>
      <c r="C25" s="170"/>
      <c r="D25" s="10"/>
      <c r="E25" s="266"/>
    </row>
    <row r="26" spans="2:5" ht="30" x14ac:dyDescent="0.25">
      <c r="B26" s="265"/>
      <c r="C26" s="170"/>
      <c r="D26" s="10" t="s">
        <v>153</v>
      </c>
      <c r="E26" s="266"/>
    </row>
    <row r="27" spans="2:5" x14ac:dyDescent="0.25">
      <c r="B27" s="265"/>
      <c r="C27" s="170"/>
      <c r="D27" s="11"/>
      <c r="E27" s="266"/>
    </row>
    <row r="28" spans="2:5" x14ac:dyDescent="0.25">
      <c r="B28" s="265" t="s">
        <v>154</v>
      </c>
      <c r="C28" s="170"/>
      <c r="D28" s="10" t="s">
        <v>264</v>
      </c>
      <c r="E28" s="266"/>
    </row>
    <row r="29" spans="2:5" x14ac:dyDescent="0.25">
      <c r="B29" s="265"/>
      <c r="C29" s="170"/>
      <c r="D29" s="10"/>
      <c r="E29" s="266"/>
    </row>
    <row r="30" spans="2:5" x14ac:dyDescent="0.25">
      <c r="B30" s="265" t="s">
        <v>155</v>
      </c>
      <c r="C30" s="170"/>
      <c r="D30" s="10" t="s">
        <v>300</v>
      </c>
      <c r="E30" s="266"/>
    </row>
    <row r="31" spans="2:5" x14ac:dyDescent="0.25">
      <c r="B31" s="265"/>
      <c r="C31" s="170"/>
      <c r="D31" s="10"/>
      <c r="E31" s="266"/>
    </row>
    <row r="32" spans="2:5" ht="30" x14ac:dyDescent="0.25">
      <c r="B32" s="265" t="s">
        <v>156</v>
      </c>
      <c r="C32" s="170"/>
      <c r="D32" s="10" t="s">
        <v>301</v>
      </c>
      <c r="E32" s="266"/>
    </row>
    <row r="33" spans="2:5" x14ac:dyDescent="0.25">
      <c r="B33" s="265"/>
      <c r="C33" s="170"/>
      <c r="D33" s="10"/>
      <c r="E33" s="266"/>
    </row>
    <row r="34" spans="2:5" ht="45" x14ac:dyDescent="0.25">
      <c r="B34" s="15" t="s">
        <v>157</v>
      </c>
      <c r="C34" s="144"/>
      <c r="D34" s="171" t="s">
        <v>302</v>
      </c>
      <c r="E34" s="10"/>
    </row>
    <row r="35" spans="2:5" x14ac:dyDescent="0.25">
      <c r="B35" s="6"/>
      <c r="C35" s="6"/>
      <c r="D35" s="6"/>
      <c r="E35" s="6"/>
    </row>
    <row r="37" spans="2:5" ht="15.75" x14ac:dyDescent="0.25">
      <c r="B37" s="87" t="s">
        <v>208</v>
      </c>
      <c r="C37" s="87"/>
      <c r="D37" s="57"/>
      <c r="E37" s="57"/>
    </row>
    <row r="38" spans="2:5" x14ac:dyDescent="0.25">
      <c r="B38" s="268" t="s">
        <v>209</v>
      </c>
      <c r="C38" s="146"/>
      <c r="D38" s="269" t="s">
        <v>210</v>
      </c>
      <c r="E38" s="269"/>
    </row>
    <row r="39" spans="2:5" x14ac:dyDescent="0.25">
      <c r="B39" s="268"/>
      <c r="C39" s="146"/>
      <c r="D39" s="270" t="s">
        <v>211</v>
      </c>
      <c r="E39" s="270"/>
    </row>
    <row r="40" spans="2:5" x14ac:dyDescent="0.25">
      <c r="B40" s="124"/>
      <c r="C40" s="146"/>
      <c r="D40" s="125"/>
      <c r="E40" s="125"/>
    </row>
    <row r="41" spans="2:5" x14ac:dyDescent="0.25">
      <c r="B41" s="97" t="s">
        <v>212</v>
      </c>
      <c r="C41" s="97"/>
      <c r="D41" s="271"/>
      <c r="E41" s="271"/>
    </row>
    <row r="42" spans="2:5" ht="64.5" customHeight="1" x14ac:dyDescent="0.25">
      <c r="B42" s="101" t="s">
        <v>213</v>
      </c>
      <c r="C42" s="145"/>
      <c r="D42" s="272" t="s">
        <v>374</v>
      </c>
      <c r="E42" s="272"/>
    </row>
    <row r="43" spans="2:5" ht="85.5" customHeight="1" x14ac:dyDescent="0.25">
      <c r="B43" s="102" t="s">
        <v>214</v>
      </c>
      <c r="C43" s="144"/>
      <c r="D43" s="264" t="s">
        <v>375</v>
      </c>
      <c r="E43" s="264"/>
    </row>
    <row r="44" spans="2:5" x14ac:dyDescent="0.25">
      <c r="B44" s="102"/>
      <c r="C44" s="144"/>
      <c r="D44" s="273" t="s">
        <v>350</v>
      </c>
      <c r="E44" s="273"/>
    </row>
    <row r="45" spans="2:5" ht="15" customHeight="1" x14ac:dyDescent="0.25">
      <c r="B45" s="97" t="s">
        <v>158</v>
      </c>
      <c r="C45" s="97"/>
      <c r="D45" s="267" t="s">
        <v>159</v>
      </c>
      <c r="E45" s="267"/>
    </row>
    <row r="46" spans="2:5" ht="36" customHeight="1" x14ac:dyDescent="0.25">
      <c r="B46" s="170" t="s">
        <v>160</v>
      </c>
      <c r="C46" s="144"/>
      <c r="D46" s="264" t="s">
        <v>296</v>
      </c>
      <c r="E46" s="264"/>
    </row>
    <row r="47" spans="2:5" ht="179.25" customHeight="1" x14ac:dyDescent="0.25">
      <c r="C47" s="144"/>
      <c r="D47" s="264" t="s">
        <v>298</v>
      </c>
      <c r="E47" s="264"/>
    </row>
    <row r="48" spans="2:5" ht="15.75" x14ac:dyDescent="0.25">
      <c r="B48" s="98"/>
      <c r="C48" s="98"/>
      <c r="D48" s="198" t="s">
        <v>297</v>
      </c>
      <c r="E48" s="99"/>
    </row>
    <row r="49" spans="2:5" x14ac:dyDescent="0.25">
      <c r="D49" s="43" t="s">
        <v>299</v>
      </c>
    </row>
    <row r="50" spans="2:5" ht="13.5" customHeight="1" x14ac:dyDescent="0.25">
      <c r="E50" s="122" t="s">
        <v>247</v>
      </c>
    </row>
    <row r="51" spans="2:5" ht="69" customHeight="1" x14ac:dyDescent="0.25">
      <c r="B51" s="170" t="s">
        <v>161</v>
      </c>
      <c r="D51" s="262" t="s">
        <v>303</v>
      </c>
      <c r="E51" s="262"/>
    </row>
    <row r="52" spans="2:5" ht="33.75" customHeight="1" x14ac:dyDescent="0.25">
      <c r="D52" s="263" t="s">
        <v>304</v>
      </c>
      <c r="E52" s="263"/>
    </row>
  </sheetData>
  <mergeCells count="23">
    <mergeCell ref="E9:E11"/>
    <mergeCell ref="E12:E21"/>
    <mergeCell ref="B24:B27"/>
    <mergeCell ref="E24:E27"/>
    <mergeCell ref="B28:B29"/>
    <mergeCell ref="E28:E29"/>
    <mergeCell ref="B13:B14"/>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85" zoomScaleNormal="85" workbookViewId="0">
      <selection activeCell="C63" sqref="C63:D63"/>
    </sheetView>
  </sheetViews>
  <sheetFormatPr defaultRowHeight="15" x14ac:dyDescent="0.25"/>
  <cols>
    <col min="1" max="1" width="4.7109375" style="44" customWidth="1"/>
    <col min="2" max="2" width="71.140625" style="44" customWidth="1"/>
    <col min="3" max="3" width="68.140625" style="44" customWidth="1"/>
    <col min="4" max="4" width="80.28515625" style="44" customWidth="1"/>
    <col min="5" max="16384" width="9.140625" style="44"/>
  </cols>
  <sheetData>
    <row r="1" spans="2:4" s="126" customFormat="1" x14ac:dyDescent="0.25"/>
    <row r="2" spans="2:4" s="126" customFormat="1" x14ac:dyDescent="0.25"/>
    <row r="3" spans="2:4" s="126" customFormat="1" x14ac:dyDescent="0.25"/>
    <row r="4" spans="2:4" s="126" customFormat="1" x14ac:dyDescent="0.25"/>
    <row r="5" spans="2:4" s="126" customFormat="1" ht="15.75" x14ac:dyDescent="0.25">
      <c r="B5" s="127" t="s">
        <v>193</v>
      </c>
    </row>
    <row r="6" spans="2:4" s="126" customFormat="1" x14ac:dyDescent="0.25">
      <c r="B6" s="199" t="s">
        <v>194</v>
      </c>
      <c r="C6" s="279" t="s">
        <v>141</v>
      </c>
      <c r="D6" s="279"/>
    </row>
    <row r="7" spans="2:4" s="126" customFormat="1" x14ac:dyDescent="0.25">
      <c r="B7" s="199" t="s">
        <v>195</v>
      </c>
      <c r="C7" s="279"/>
      <c r="D7" s="279"/>
    </row>
    <row r="8" spans="2:4" s="126" customFormat="1" x14ac:dyDescent="0.25">
      <c r="B8" s="133" t="s">
        <v>54</v>
      </c>
      <c r="C8" s="277" t="s">
        <v>221</v>
      </c>
      <c r="D8" s="277"/>
    </row>
    <row r="9" spans="2:4" s="126" customFormat="1" x14ac:dyDescent="0.25">
      <c r="B9" s="133" t="s">
        <v>122</v>
      </c>
      <c r="C9" s="276" t="s">
        <v>305</v>
      </c>
      <c r="D9" s="276"/>
    </row>
    <row r="10" spans="2:4" s="126" customFormat="1" x14ac:dyDescent="0.25">
      <c r="B10" s="133" t="s">
        <v>56</v>
      </c>
      <c r="C10" s="277" t="s">
        <v>222</v>
      </c>
      <c r="D10" s="277"/>
    </row>
    <row r="11" spans="2:4" s="126" customFormat="1" x14ac:dyDescent="0.25">
      <c r="B11" s="133" t="s">
        <v>57</v>
      </c>
      <c r="C11" s="277" t="s">
        <v>223</v>
      </c>
      <c r="D11" s="277"/>
    </row>
    <row r="12" spans="2:4" s="126" customFormat="1" x14ac:dyDescent="0.25">
      <c r="B12" s="133" t="s">
        <v>123</v>
      </c>
      <c r="C12" s="277" t="s">
        <v>224</v>
      </c>
      <c r="D12" s="277"/>
    </row>
    <row r="13" spans="2:4" s="126" customFormat="1" x14ac:dyDescent="0.25">
      <c r="B13" s="133" t="s">
        <v>58</v>
      </c>
      <c r="C13" s="277" t="s">
        <v>225</v>
      </c>
      <c r="D13" s="277"/>
    </row>
    <row r="14" spans="2:4" s="126" customFormat="1" x14ac:dyDescent="0.25">
      <c r="B14" s="133" t="s">
        <v>196</v>
      </c>
      <c r="C14" s="277" t="s">
        <v>306</v>
      </c>
      <c r="D14" s="277"/>
    </row>
    <row r="15" spans="2:4" s="126" customFormat="1" x14ac:dyDescent="0.25">
      <c r="B15" s="133" t="s">
        <v>124</v>
      </c>
      <c r="C15" s="277" t="s">
        <v>226</v>
      </c>
      <c r="D15" s="277"/>
    </row>
    <row r="16" spans="2:4" s="126" customFormat="1" x14ac:dyDescent="0.25">
      <c r="B16" s="132" t="s">
        <v>125</v>
      </c>
      <c r="C16" s="277" t="s">
        <v>227</v>
      </c>
      <c r="D16" s="277"/>
    </row>
    <row r="17" spans="2:4" s="126" customFormat="1" ht="30" customHeight="1" x14ac:dyDescent="0.25">
      <c r="B17" s="200" t="s">
        <v>126</v>
      </c>
      <c r="C17" s="278" t="s">
        <v>228</v>
      </c>
      <c r="D17" s="278"/>
    </row>
    <row r="18" spans="2:4" s="126" customFormat="1" x14ac:dyDescent="0.25">
      <c r="B18" s="131" t="s">
        <v>127</v>
      </c>
      <c r="C18" s="276" t="s">
        <v>307</v>
      </c>
      <c r="D18" s="276"/>
    </row>
    <row r="19" spans="2:4" s="126" customFormat="1" x14ac:dyDescent="0.25">
      <c r="B19" s="133" t="s">
        <v>61</v>
      </c>
      <c r="C19" s="277" t="s">
        <v>229</v>
      </c>
      <c r="D19" s="277"/>
    </row>
    <row r="20" spans="2:4" s="126" customFormat="1" x14ac:dyDescent="0.25">
      <c r="B20" s="133" t="s">
        <v>129</v>
      </c>
      <c r="C20" s="277" t="s">
        <v>230</v>
      </c>
      <c r="D20" s="277"/>
    </row>
    <row r="21" spans="2:4" s="126" customFormat="1" ht="30" x14ac:dyDescent="0.25">
      <c r="B21" s="133" t="s">
        <v>130</v>
      </c>
      <c r="C21" s="277" t="s">
        <v>308</v>
      </c>
      <c r="D21" s="277"/>
    </row>
    <row r="22" spans="2:4" s="126" customFormat="1" x14ac:dyDescent="0.25">
      <c r="B22" s="128"/>
      <c r="C22" s="129"/>
      <c r="D22" s="130"/>
    </row>
    <row r="23" spans="2:4" s="126" customFormat="1" x14ac:dyDescent="0.25">
      <c r="B23" s="199" t="s">
        <v>194</v>
      </c>
      <c r="C23" s="280" t="s">
        <v>141</v>
      </c>
      <c r="D23" s="280"/>
    </row>
    <row r="24" spans="2:4" s="126" customFormat="1" x14ac:dyDescent="0.25">
      <c r="B24" s="199" t="s">
        <v>197</v>
      </c>
      <c r="C24" s="280"/>
      <c r="D24" s="280"/>
    </row>
    <row r="25" spans="2:4" s="126" customFormat="1" x14ac:dyDescent="0.25">
      <c r="B25" s="134" t="s">
        <v>131</v>
      </c>
      <c r="C25" s="278" t="s">
        <v>231</v>
      </c>
      <c r="D25" s="278"/>
    </row>
    <row r="26" spans="2:4" s="126" customFormat="1" ht="36" customHeight="1" x14ac:dyDescent="0.25">
      <c r="B26" s="133" t="s">
        <v>132</v>
      </c>
      <c r="C26" s="281" t="s">
        <v>251</v>
      </c>
      <c r="D26" s="281"/>
    </row>
    <row r="27" spans="2:4" s="126" customFormat="1" x14ac:dyDescent="0.25">
      <c r="B27" s="134" t="s">
        <v>65</v>
      </c>
      <c r="C27" s="278" t="s">
        <v>309</v>
      </c>
      <c r="D27" s="278"/>
    </row>
    <row r="28" spans="2:4" s="126" customFormat="1" x14ac:dyDescent="0.25">
      <c r="B28" s="134" t="s">
        <v>198</v>
      </c>
      <c r="C28" s="278" t="s">
        <v>237</v>
      </c>
      <c r="D28" s="278"/>
    </row>
    <row r="29" spans="2:4" s="126" customFormat="1" x14ac:dyDescent="0.25">
      <c r="B29" s="134" t="s">
        <v>199</v>
      </c>
      <c r="C29" s="276" t="s">
        <v>310</v>
      </c>
      <c r="D29" s="276"/>
    </row>
    <row r="30" spans="2:4" s="126" customFormat="1" x14ac:dyDescent="0.25">
      <c r="B30" s="134" t="s">
        <v>68</v>
      </c>
      <c r="C30" s="281" t="s">
        <v>238</v>
      </c>
      <c r="D30" s="281"/>
    </row>
    <row r="31" spans="2:4" s="126" customFormat="1" x14ac:dyDescent="0.25">
      <c r="B31" s="134" t="s">
        <v>133</v>
      </c>
      <c r="C31" s="278" t="s">
        <v>232</v>
      </c>
      <c r="D31" s="278"/>
    </row>
    <row r="32" spans="2:4" s="126" customFormat="1" x14ac:dyDescent="0.25">
      <c r="B32" s="134" t="s">
        <v>69</v>
      </c>
      <c r="C32" s="278" t="s">
        <v>233</v>
      </c>
      <c r="D32" s="278"/>
    </row>
    <row r="33" spans="2:4" s="126" customFormat="1" x14ac:dyDescent="0.25">
      <c r="B33" s="131"/>
      <c r="C33" s="132"/>
      <c r="D33" s="133"/>
    </row>
    <row r="34" spans="2:4" s="126" customFormat="1" x14ac:dyDescent="0.25">
      <c r="B34" s="199" t="s">
        <v>194</v>
      </c>
      <c r="C34" s="279" t="s">
        <v>141</v>
      </c>
      <c r="D34" s="279"/>
    </row>
    <row r="35" spans="2:4" s="126" customFormat="1" x14ac:dyDescent="0.25">
      <c r="B35" s="199" t="s">
        <v>200</v>
      </c>
      <c r="C35" s="279"/>
      <c r="D35" s="279"/>
    </row>
    <row r="36" spans="2:4" s="126" customFormat="1" ht="52.5" customHeight="1" x14ac:dyDescent="0.25">
      <c r="B36" s="201" t="s">
        <v>93</v>
      </c>
      <c r="C36" s="278" t="s">
        <v>234</v>
      </c>
      <c r="D36" s="278"/>
    </row>
    <row r="37" spans="2:4" s="126" customFormat="1" ht="169.5" customHeight="1" x14ac:dyDescent="0.25">
      <c r="B37" s="201" t="s">
        <v>95</v>
      </c>
      <c r="C37" s="278" t="s">
        <v>235</v>
      </c>
      <c r="D37" s="278"/>
    </row>
    <row r="38" spans="2:4" s="126" customFormat="1" x14ac:dyDescent="0.25">
      <c r="B38" s="134"/>
      <c r="C38" s="133"/>
      <c r="D38" s="133"/>
    </row>
    <row r="39" spans="2:4" s="126" customFormat="1" x14ac:dyDescent="0.25">
      <c r="B39" s="199" t="s">
        <v>194</v>
      </c>
      <c r="C39" s="279" t="s">
        <v>141</v>
      </c>
      <c r="D39" s="279"/>
    </row>
    <row r="40" spans="2:4" s="126" customFormat="1" x14ac:dyDescent="0.25">
      <c r="B40" s="199" t="s">
        <v>201</v>
      </c>
      <c r="C40" s="279"/>
      <c r="D40" s="279"/>
    </row>
    <row r="41" spans="2:4" s="126" customFormat="1" ht="75" customHeight="1" x14ac:dyDescent="0.25">
      <c r="B41" s="128" t="s">
        <v>98</v>
      </c>
      <c r="C41" s="278" t="s">
        <v>311</v>
      </c>
      <c r="D41" s="278"/>
    </row>
    <row r="42" spans="2:4" s="126" customFormat="1" ht="32.25" customHeight="1" x14ac:dyDescent="0.25">
      <c r="B42" s="201" t="s">
        <v>99</v>
      </c>
      <c r="C42" s="278" t="s">
        <v>217</v>
      </c>
      <c r="D42" s="278"/>
    </row>
    <row r="43" spans="2:4" s="126" customFormat="1" x14ac:dyDescent="0.25">
      <c r="B43" s="201" t="s">
        <v>100</v>
      </c>
      <c r="C43" s="278" t="s">
        <v>216</v>
      </c>
      <c r="D43" s="278"/>
    </row>
    <row r="44" spans="2:4" s="126" customFormat="1" x14ac:dyDescent="0.25">
      <c r="B44" s="135"/>
      <c r="C44" s="136"/>
      <c r="D44" s="133"/>
    </row>
    <row r="45" spans="2:4" s="126" customFormat="1" x14ac:dyDescent="0.25">
      <c r="B45" s="199" t="s">
        <v>194</v>
      </c>
      <c r="C45" s="279" t="s">
        <v>141</v>
      </c>
      <c r="D45" s="279"/>
    </row>
    <row r="46" spans="2:4" s="126" customFormat="1" x14ac:dyDescent="0.25">
      <c r="B46" s="199" t="s">
        <v>202</v>
      </c>
      <c r="C46" s="279"/>
      <c r="D46" s="279"/>
    </row>
    <row r="47" spans="2:4" s="126" customFormat="1" x14ac:dyDescent="0.25">
      <c r="B47" s="132" t="s">
        <v>1</v>
      </c>
      <c r="C47" s="282" t="s">
        <v>314</v>
      </c>
      <c r="D47" s="282"/>
    </row>
    <row r="48" spans="2:4" s="126" customFormat="1" x14ac:dyDescent="0.25">
      <c r="B48" s="135" t="s">
        <v>2</v>
      </c>
      <c r="C48" s="282" t="s">
        <v>313</v>
      </c>
      <c r="D48" s="282"/>
    </row>
    <row r="49" spans="2:4" s="126" customFormat="1" ht="15.75" customHeight="1" x14ac:dyDescent="0.25">
      <c r="B49" s="135" t="s">
        <v>3</v>
      </c>
      <c r="C49" s="282" t="s">
        <v>315</v>
      </c>
      <c r="D49" s="282"/>
    </row>
    <row r="50" spans="2:4" s="126" customFormat="1" ht="14.25" customHeight="1" x14ac:dyDescent="0.25">
      <c r="B50" s="135" t="s">
        <v>4</v>
      </c>
      <c r="C50" s="282" t="s">
        <v>312</v>
      </c>
      <c r="D50" s="282"/>
    </row>
    <row r="51" spans="2:4" s="126" customFormat="1" x14ac:dyDescent="0.25">
      <c r="B51" s="135" t="s">
        <v>5</v>
      </c>
      <c r="C51" s="282" t="s">
        <v>316</v>
      </c>
      <c r="D51" s="282"/>
    </row>
    <row r="52" spans="2:4" s="126" customFormat="1" x14ac:dyDescent="0.25">
      <c r="B52" s="135" t="s">
        <v>6</v>
      </c>
      <c r="C52" s="282" t="s">
        <v>317</v>
      </c>
      <c r="D52" s="282"/>
    </row>
    <row r="53" spans="2:4" s="126" customFormat="1" x14ac:dyDescent="0.25">
      <c r="B53" s="135" t="s">
        <v>7</v>
      </c>
      <c r="C53" s="282" t="s">
        <v>318</v>
      </c>
      <c r="D53" s="282"/>
    </row>
    <row r="54" spans="2:4" s="126" customFormat="1" x14ac:dyDescent="0.25">
      <c r="B54" s="135" t="s">
        <v>52</v>
      </c>
      <c r="C54" s="282" t="s">
        <v>319</v>
      </c>
      <c r="D54" s="282"/>
    </row>
    <row r="55" spans="2:4" s="126" customFormat="1" x14ac:dyDescent="0.25">
      <c r="B55" s="135" t="s">
        <v>8</v>
      </c>
      <c r="C55" s="282" t="s">
        <v>320</v>
      </c>
      <c r="D55" s="282"/>
    </row>
    <row r="56" spans="2:4" s="126" customFormat="1" x14ac:dyDescent="0.25">
      <c r="B56" s="126" t="s">
        <v>9</v>
      </c>
      <c r="C56" s="282" t="s">
        <v>321</v>
      </c>
      <c r="D56" s="282"/>
    </row>
    <row r="57" spans="2:4" s="126" customFormat="1" x14ac:dyDescent="0.25"/>
    <row r="58" spans="2:4" s="126" customFormat="1" x14ac:dyDescent="0.25">
      <c r="B58" s="199" t="s">
        <v>194</v>
      </c>
      <c r="C58" s="137" t="s">
        <v>141</v>
      </c>
      <c r="D58" s="202"/>
    </row>
    <row r="59" spans="2:4" s="126" customFormat="1" x14ac:dyDescent="0.25">
      <c r="B59" s="199" t="s">
        <v>203</v>
      </c>
      <c r="C59" s="137"/>
      <c r="D59" s="202"/>
    </row>
    <row r="60" spans="2:4" s="126" customFormat="1" ht="53.25" customHeight="1" x14ac:dyDescent="0.25">
      <c r="B60" s="201" t="s">
        <v>36</v>
      </c>
      <c r="C60" s="282" t="s">
        <v>323</v>
      </c>
      <c r="D60" s="282"/>
    </row>
    <row r="61" spans="2:4" s="126" customFormat="1" ht="64.5" customHeight="1" x14ac:dyDescent="0.25">
      <c r="B61" s="201" t="s">
        <v>37</v>
      </c>
      <c r="C61" s="282" t="s">
        <v>324</v>
      </c>
      <c r="D61" s="282"/>
    </row>
    <row r="62" spans="2:4" s="126" customFormat="1" ht="101.25" customHeight="1" x14ac:dyDescent="0.25">
      <c r="B62" s="201" t="s">
        <v>236</v>
      </c>
      <c r="C62" s="282" t="s">
        <v>325</v>
      </c>
      <c r="D62" s="282"/>
    </row>
    <row r="63" spans="2:4" s="126" customFormat="1" ht="49.5" customHeight="1" x14ac:dyDescent="0.25">
      <c r="B63" s="201" t="s">
        <v>38</v>
      </c>
      <c r="C63" s="282" t="s">
        <v>326</v>
      </c>
      <c r="D63" s="282"/>
    </row>
    <row r="64" spans="2:4" s="126" customFormat="1" ht="15" customHeight="1" x14ac:dyDescent="0.25">
      <c r="B64" s="201" t="s">
        <v>39</v>
      </c>
      <c r="C64" s="282" t="s">
        <v>218</v>
      </c>
      <c r="D64" s="282"/>
    </row>
    <row r="65" spans="1:4" s="126" customFormat="1" x14ac:dyDescent="0.25">
      <c r="B65" s="201" t="s">
        <v>40</v>
      </c>
      <c r="C65" s="282" t="s">
        <v>219</v>
      </c>
      <c r="D65" s="282"/>
    </row>
    <row r="66" spans="1:4" s="126" customFormat="1" x14ac:dyDescent="0.25">
      <c r="B66" s="201" t="s">
        <v>9</v>
      </c>
      <c r="C66" s="282" t="s">
        <v>215</v>
      </c>
      <c r="D66" s="282"/>
    </row>
    <row r="67" spans="1:4" s="126" customFormat="1" x14ac:dyDescent="0.25"/>
    <row r="68" spans="1:4" s="126" customFormat="1" x14ac:dyDescent="0.25">
      <c r="B68" s="199" t="s">
        <v>194</v>
      </c>
      <c r="C68" s="279" t="s">
        <v>141</v>
      </c>
      <c r="D68" s="279"/>
    </row>
    <row r="69" spans="1:4" s="126" customFormat="1" x14ac:dyDescent="0.25">
      <c r="B69" s="199" t="s">
        <v>204</v>
      </c>
      <c r="C69" s="279"/>
      <c r="D69" s="279"/>
    </row>
    <row r="70" spans="1:4" s="126" customFormat="1" x14ac:dyDescent="0.25">
      <c r="B70" s="135" t="s">
        <v>205</v>
      </c>
      <c r="C70" s="282" t="s">
        <v>242</v>
      </c>
      <c r="D70" s="282"/>
    </row>
    <row r="71" spans="1:4" s="126" customFormat="1" x14ac:dyDescent="0.25">
      <c r="B71" s="135"/>
      <c r="C71" s="133"/>
      <c r="D71" s="133"/>
    </row>
    <row r="72" spans="1:4" s="126" customFormat="1" x14ac:dyDescent="0.25">
      <c r="B72" s="138"/>
      <c r="C72" s="139"/>
      <c r="D72" s="139"/>
    </row>
    <row r="73" spans="1:4" s="126" customFormat="1" x14ac:dyDescent="0.25">
      <c r="B73" s="138"/>
      <c r="C73" s="139"/>
      <c r="D73" s="140" t="s">
        <v>162</v>
      </c>
    </row>
    <row r="74" spans="1:4" s="126" customFormat="1" x14ac:dyDescent="0.25">
      <c r="B74" s="135"/>
      <c r="C74" s="139"/>
      <c r="D74" s="139"/>
    </row>
    <row r="75" spans="1:4" x14ac:dyDescent="0.25">
      <c r="A75" s="43"/>
      <c r="B75" s="6"/>
      <c r="C75" s="6"/>
      <c r="D75" s="6"/>
    </row>
    <row r="76" spans="1:4" x14ac:dyDescent="0.25">
      <c r="A76" s="43"/>
      <c r="B76" s="43"/>
      <c r="C76" s="43"/>
      <c r="D76" s="43"/>
    </row>
  </sheetData>
  <mergeCells count="51">
    <mergeCell ref="C66:D66"/>
    <mergeCell ref="C68:D69"/>
    <mergeCell ref="C70:D70"/>
    <mergeCell ref="C61:D61"/>
    <mergeCell ref="C62:D62"/>
    <mergeCell ref="C63:D63"/>
    <mergeCell ref="C64:D64"/>
    <mergeCell ref="C65:D65"/>
    <mergeCell ref="C60:D60"/>
    <mergeCell ref="C43:D43"/>
    <mergeCell ref="C45:D46"/>
    <mergeCell ref="C48:D48"/>
    <mergeCell ref="C49:D49"/>
    <mergeCell ref="C50:D50"/>
    <mergeCell ref="C51:D51"/>
    <mergeCell ref="C52:D52"/>
    <mergeCell ref="C53:D53"/>
    <mergeCell ref="C54:D54"/>
    <mergeCell ref="C55:D55"/>
    <mergeCell ref="C56:D56"/>
    <mergeCell ref="C47:D47"/>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12:D12"/>
    <mergeCell ref="C6:D7"/>
    <mergeCell ref="C8:D8"/>
    <mergeCell ref="C9:D9"/>
    <mergeCell ref="C10:D10"/>
    <mergeCell ref="C11:D11"/>
    <mergeCell ref="C18:D18"/>
    <mergeCell ref="C19:D19"/>
    <mergeCell ref="C20:D20"/>
    <mergeCell ref="C13:D13"/>
    <mergeCell ref="C14:D14"/>
    <mergeCell ref="C15:D15"/>
    <mergeCell ref="C16:D16"/>
    <mergeCell ref="C17:D17"/>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zoomScale="85" zoomScaleNormal="85" workbookViewId="0">
      <selection activeCell="J47" sqref="J47"/>
    </sheetView>
  </sheetViews>
  <sheetFormatPr defaultColWidth="15.85546875" defaultRowHeight="15.75" x14ac:dyDescent="0.25"/>
  <cols>
    <col min="1" max="1" width="3.42578125" style="3" customWidth="1"/>
    <col min="2" max="2" width="33.7109375" style="116" bestFit="1" customWidth="1"/>
    <col min="3" max="3" width="1.5703125" style="117" customWidth="1"/>
    <col min="4" max="4" width="71" style="116" customWidth="1"/>
    <col min="5" max="6" width="23.5703125" style="116" customWidth="1"/>
    <col min="7" max="7" width="1.85546875" style="116" customWidth="1"/>
    <col min="8" max="8" width="15.85546875" style="116"/>
    <col min="9" max="9" width="6.140625" style="116" customWidth="1"/>
    <col min="10" max="16384" width="15.85546875" style="116"/>
  </cols>
  <sheetData>
    <row r="1" spans="2:6" s="3" customFormat="1" ht="12" customHeight="1" x14ac:dyDescent="0.25">
      <c r="C1" s="113"/>
    </row>
    <row r="2" spans="2:6" s="3" customFormat="1" ht="12" customHeight="1" x14ac:dyDescent="0.25">
      <c r="C2" s="113"/>
    </row>
    <row r="3" spans="2:6" s="3" customFormat="1" ht="12" customHeight="1" x14ac:dyDescent="0.25">
      <c r="C3" s="113"/>
    </row>
    <row r="4" spans="2:6" s="3" customFormat="1" ht="15.75" customHeight="1" x14ac:dyDescent="0.25">
      <c r="C4" s="113"/>
    </row>
    <row r="5" spans="2:6" s="3" customFormat="1" ht="24" customHeight="1" x14ac:dyDescent="0.4">
      <c r="B5" s="249" t="s">
        <v>176</v>
      </c>
      <c r="C5" s="249"/>
      <c r="D5" s="249"/>
    </row>
    <row r="6" spans="2:6" s="3" customFormat="1" ht="6" customHeight="1" x14ac:dyDescent="0.25">
      <c r="C6" s="113"/>
    </row>
    <row r="7" spans="2:6" s="3" customFormat="1" ht="15.75" customHeight="1" x14ac:dyDescent="0.25">
      <c r="B7" s="114" t="s">
        <v>174</v>
      </c>
      <c r="C7" s="115"/>
      <c r="D7" s="238">
        <v>42277</v>
      </c>
    </row>
    <row r="8" spans="2:6" ht="11.25" customHeight="1" x14ac:dyDescent="0.25"/>
    <row r="10" spans="2:6" x14ac:dyDescent="0.25">
      <c r="B10" s="141" t="s">
        <v>373</v>
      </c>
      <c r="C10" s="118"/>
      <c r="D10" s="119"/>
      <c r="E10" s="119"/>
      <c r="F10" s="119"/>
    </row>
    <row r="11" spans="2:6" x14ac:dyDescent="0.25">
      <c r="B11" s="121" t="s">
        <v>177</v>
      </c>
      <c r="C11" s="121"/>
      <c r="D11" s="121"/>
      <c r="E11" s="119"/>
      <c r="F11" s="119"/>
    </row>
    <row r="12" spans="2:6" x14ac:dyDescent="0.25">
      <c r="B12" s="120" t="s">
        <v>175</v>
      </c>
      <c r="C12" s="118"/>
      <c r="D12" s="123" t="s">
        <v>177</v>
      </c>
      <c r="E12" s="119"/>
      <c r="F12" s="119"/>
    </row>
    <row r="13" spans="2:6" x14ac:dyDescent="0.25">
      <c r="B13" s="120"/>
      <c r="C13" s="118"/>
      <c r="D13" s="119"/>
      <c r="E13" s="119"/>
      <c r="F13" s="119"/>
    </row>
    <row r="14" spans="2:6" x14ac:dyDescent="0.25">
      <c r="B14" s="121" t="s">
        <v>179</v>
      </c>
      <c r="C14" s="121"/>
      <c r="D14" s="119"/>
      <c r="E14" s="119"/>
      <c r="F14" s="119"/>
    </row>
    <row r="15" spans="2:6" x14ac:dyDescent="0.25">
      <c r="B15" s="120" t="s">
        <v>178</v>
      </c>
      <c r="C15" s="118"/>
      <c r="D15" s="123" t="s">
        <v>182</v>
      </c>
      <c r="E15" s="119"/>
      <c r="F15" s="119"/>
    </row>
    <row r="16" spans="2:6" x14ac:dyDescent="0.25">
      <c r="B16" s="120" t="s">
        <v>180</v>
      </c>
      <c r="C16" s="118"/>
      <c r="D16" s="123" t="s">
        <v>181</v>
      </c>
      <c r="E16" s="119"/>
      <c r="F16" s="119"/>
    </row>
    <row r="17" spans="2:6" x14ac:dyDescent="0.25">
      <c r="B17" s="120" t="s">
        <v>370</v>
      </c>
      <c r="C17" s="118"/>
      <c r="D17" s="123" t="s">
        <v>371</v>
      </c>
      <c r="E17" s="119"/>
      <c r="F17" s="119"/>
    </row>
    <row r="18" spans="2:6" x14ac:dyDescent="0.25">
      <c r="B18" s="120" t="s">
        <v>369</v>
      </c>
      <c r="C18" s="118"/>
      <c r="D18" s="123" t="s">
        <v>372</v>
      </c>
      <c r="E18" s="119"/>
      <c r="F18" s="119"/>
    </row>
    <row r="19" spans="2:6" x14ac:dyDescent="0.25">
      <c r="B19" s="120" t="s">
        <v>183</v>
      </c>
      <c r="C19" s="118"/>
      <c r="D19" s="123" t="s">
        <v>185</v>
      </c>
      <c r="E19" s="119"/>
      <c r="F19" s="119"/>
    </row>
    <row r="20" spans="2:6" x14ac:dyDescent="0.25">
      <c r="B20" s="120" t="s">
        <v>184</v>
      </c>
      <c r="C20" s="118"/>
      <c r="D20" s="123" t="s">
        <v>186</v>
      </c>
      <c r="E20" s="119"/>
      <c r="F20" s="119"/>
    </row>
    <row r="21" spans="2:6" x14ac:dyDescent="0.25">
      <c r="B21" s="120"/>
      <c r="C21" s="118"/>
      <c r="D21" s="119"/>
      <c r="E21" s="119"/>
      <c r="F21" s="119"/>
    </row>
    <row r="22" spans="2:6" x14ac:dyDescent="0.25">
      <c r="B22" s="120" t="s">
        <v>332</v>
      </c>
      <c r="C22" s="118"/>
      <c r="D22" s="123" t="s">
        <v>0</v>
      </c>
      <c r="E22" s="119"/>
      <c r="F22" s="119"/>
    </row>
    <row r="23" spans="2:6" x14ac:dyDescent="0.25">
      <c r="B23" s="120" t="s">
        <v>333</v>
      </c>
      <c r="C23" s="118"/>
      <c r="D23" s="123" t="s">
        <v>113</v>
      </c>
      <c r="E23" s="119"/>
      <c r="F23" s="119"/>
    </row>
    <row r="24" spans="2:6" x14ac:dyDescent="0.25">
      <c r="B24" s="120" t="s">
        <v>334</v>
      </c>
      <c r="C24" s="118"/>
      <c r="D24" s="123" t="s">
        <v>114</v>
      </c>
      <c r="E24" s="119"/>
      <c r="F24" s="119"/>
    </row>
    <row r="25" spans="2:6" x14ac:dyDescent="0.25">
      <c r="B25" s="120" t="s">
        <v>335</v>
      </c>
      <c r="C25" s="118"/>
      <c r="D25" s="123" t="s">
        <v>115</v>
      </c>
      <c r="E25" s="119"/>
      <c r="F25" s="119"/>
    </row>
    <row r="26" spans="2:6" x14ac:dyDescent="0.25">
      <c r="B26" s="120" t="s">
        <v>336</v>
      </c>
      <c r="C26" s="118"/>
      <c r="D26" s="123" t="s">
        <v>187</v>
      </c>
      <c r="E26" s="119"/>
      <c r="F26" s="119"/>
    </row>
    <row r="27" spans="2:6" x14ac:dyDescent="0.25">
      <c r="B27" s="120" t="s">
        <v>337</v>
      </c>
      <c r="C27" s="118"/>
      <c r="D27" s="123" t="s">
        <v>172</v>
      </c>
      <c r="E27" s="119"/>
      <c r="F27" s="119"/>
    </row>
    <row r="28" spans="2:6" x14ac:dyDescent="0.25">
      <c r="B28" s="120" t="s">
        <v>338</v>
      </c>
      <c r="C28" s="118"/>
      <c r="D28" s="123" t="s">
        <v>188</v>
      </c>
      <c r="E28" s="119"/>
      <c r="F28" s="119"/>
    </row>
    <row r="29" spans="2:6" x14ac:dyDescent="0.25">
      <c r="B29" s="120" t="s">
        <v>339</v>
      </c>
      <c r="C29" s="118"/>
      <c r="D29" s="123" t="s">
        <v>116</v>
      </c>
      <c r="E29" s="119"/>
      <c r="F29" s="119"/>
    </row>
    <row r="30" spans="2:6" x14ac:dyDescent="0.25">
      <c r="B30" s="120" t="s">
        <v>340</v>
      </c>
      <c r="C30" s="118"/>
      <c r="D30" s="123" t="s">
        <v>117</v>
      </c>
      <c r="E30" s="119"/>
      <c r="F30" s="119"/>
    </row>
    <row r="31" spans="2:6" x14ac:dyDescent="0.25">
      <c r="B31" s="120" t="s">
        <v>341</v>
      </c>
      <c r="C31" s="118"/>
      <c r="D31" s="123" t="s">
        <v>118</v>
      </c>
      <c r="E31" s="119"/>
      <c r="F31" s="119"/>
    </row>
    <row r="32" spans="2:6" x14ac:dyDescent="0.25">
      <c r="B32" s="120" t="s">
        <v>342</v>
      </c>
      <c r="C32" s="118"/>
      <c r="D32" s="123" t="s">
        <v>119</v>
      </c>
      <c r="E32" s="119"/>
      <c r="F32" s="119"/>
    </row>
    <row r="33" spans="2:6" x14ac:dyDescent="0.25">
      <c r="B33" s="120" t="s">
        <v>343</v>
      </c>
      <c r="C33" s="118"/>
      <c r="D33" s="123" t="s">
        <v>189</v>
      </c>
      <c r="E33" s="119"/>
      <c r="F33" s="119"/>
    </row>
    <row r="34" spans="2:6" x14ac:dyDescent="0.25">
      <c r="B34" s="120" t="s">
        <v>344</v>
      </c>
      <c r="C34" s="118"/>
      <c r="D34" s="123" t="s">
        <v>121</v>
      </c>
      <c r="E34" s="119"/>
      <c r="F34" s="119"/>
    </row>
    <row r="35" spans="2:6" x14ac:dyDescent="0.25">
      <c r="B35" s="120" t="s">
        <v>345</v>
      </c>
      <c r="C35" s="118"/>
      <c r="D35" s="123" t="s">
        <v>190</v>
      </c>
      <c r="E35" s="119"/>
      <c r="F35" s="119"/>
    </row>
    <row r="36" spans="2:6" x14ac:dyDescent="0.25">
      <c r="B36" s="120" t="s">
        <v>346</v>
      </c>
      <c r="C36" s="118"/>
      <c r="D36" s="123" t="s">
        <v>191</v>
      </c>
      <c r="E36" s="119"/>
      <c r="F36" s="119"/>
    </row>
    <row r="37" spans="2:6" x14ac:dyDescent="0.25">
      <c r="B37" s="120" t="s">
        <v>347</v>
      </c>
      <c r="C37" s="118"/>
      <c r="D37" s="123" t="s">
        <v>173</v>
      </c>
      <c r="E37" s="119"/>
      <c r="F37" s="119"/>
    </row>
    <row r="38" spans="2:6" x14ac:dyDescent="0.25">
      <c r="B38" s="120" t="s">
        <v>348</v>
      </c>
      <c r="C38" s="118"/>
      <c r="D38" s="123" t="s">
        <v>170</v>
      </c>
      <c r="E38" s="119"/>
      <c r="F38" s="119"/>
    </row>
    <row r="39" spans="2:6" x14ac:dyDescent="0.25">
      <c r="B39" s="120" t="s">
        <v>349</v>
      </c>
      <c r="C39" s="118"/>
      <c r="D39" s="123" t="s">
        <v>171</v>
      </c>
      <c r="E39" s="119"/>
      <c r="F39" s="119"/>
    </row>
    <row r="40" spans="2:6" x14ac:dyDescent="0.25">
      <c r="E40" s="117"/>
    </row>
    <row r="41" spans="2:6" x14ac:dyDescent="0.25">
      <c r="E41" s="117"/>
    </row>
    <row r="42" spans="2:6" x14ac:dyDescent="0.25">
      <c r="B42" s="141" t="s">
        <v>192</v>
      </c>
      <c r="C42" s="118"/>
      <c r="D42" s="119"/>
      <c r="E42" s="117"/>
    </row>
    <row r="43" spans="2:6" x14ac:dyDescent="0.25">
      <c r="B43" s="120" t="s">
        <v>207</v>
      </c>
      <c r="C43" s="118"/>
      <c r="D43" s="123" t="s">
        <v>140</v>
      </c>
      <c r="E43" s="117"/>
    </row>
    <row r="44" spans="2:6" x14ac:dyDescent="0.25">
      <c r="B44" s="120" t="s">
        <v>206</v>
      </c>
      <c r="C44" s="118"/>
      <c r="D44" s="123" t="s">
        <v>194</v>
      </c>
    </row>
    <row r="45" spans="2:6" x14ac:dyDescent="0.25">
      <c r="B45" s="119"/>
      <c r="C45" s="118"/>
      <c r="D45" s="119"/>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headerFooter>
    <oddFooter>&amp;RBRFkredit Cover pool report,  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I46"/>
  <sheetViews>
    <sheetView zoomScale="85" zoomScaleNormal="85" workbookViewId="0">
      <selection activeCell="I43" sqref="I43"/>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248</v>
      </c>
      <c r="C4" s="250"/>
      <c r="D4" s="250"/>
    </row>
    <row r="5" spans="2:6" ht="15.75" x14ac:dyDescent="0.25">
      <c r="B5" s="41" t="s">
        <v>53</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280</v>
      </c>
      <c r="C9" s="60" t="s">
        <v>423</v>
      </c>
      <c r="D9" s="60" t="s">
        <v>424</v>
      </c>
      <c r="E9" s="60" t="s">
        <v>376</v>
      </c>
      <c r="F9" s="60" t="s">
        <v>377</v>
      </c>
    </row>
    <row r="10" spans="2:6" x14ac:dyDescent="0.25">
      <c r="B10" s="10" t="s">
        <v>54</v>
      </c>
      <c r="C10" s="75">
        <v>146.30000000000001</v>
      </c>
      <c r="D10" s="75">
        <v>144.19999999999999</v>
      </c>
      <c r="E10" s="75">
        <v>149.4</v>
      </c>
      <c r="F10" s="75">
        <v>157.6</v>
      </c>
    </row>
    <row r="11" spans="2:6" x14ac:dyDescent="0.25">
      <c r="B11" s="10" t="s">
        <v>281</v>
      </c>
      <c r="C11" s="75">
        <v>132.19999999999999</v>
      </c>
      <c r="D11" s="75">
        <v>132.6</v>
      </c>
      <c r="E11" s="75">
        <v>133.5</v>
      </c>
      <c r="F11" s="75">
        <v>133.19999999999999</v>
      </c>
    </row>
    <row r="12" spans="2:6" x14ac:dyDescent="0.25">
      <c r="B12" s="13" t="s">
        <v>55</v>
      </c>
      <c r="C12" s="76">
        <v>132.19999999999999</v>
      </c>
      <c r="D12" s="76">
        <v>132.6</v>
      </c>
      <c r="E12" s="76">
        <v>133.5</v>
      </c>
      <c r="F12" s="76">
        <v>133.19999999999999</v>
      </c>
    </row>
    <row r="13" spans="2:6" x14ac:dyDescent="0.25">
      <c r="B13" s="14" t="s">
        <v>56</v>
      </c>
      <c r="C13" s="77">
        <v>0.127</v>
      </c>
      <c r="D13" s="77">
        <v>0.124</v>
      </c>
      <c r="E13" s="77">
        <v>0.126</v>
      </c>
      <c r="F13" s="77">
        <v>0.123</v>
      </c>
    </row>
    <row r="14" spans="2:6" x14ac:dyDescent="0.25">
      <c r="B14" s="10" t="s">
        <v>57</v>
      </c>
      <c r="C14" s="78">
        <v>0.127</v>
      </c>
      <c r="D14" s="78">
        <v>0.124</v>
      </c>
      <c r="E14" s="78">
        <v>0.126</v>
      </c>
      <c r="F14" s="78">
        <v>0.123</v>
      </c>
    </row>
    <row r="15" spans="2:6" x14ac:dyDescent="0.25">
      <c r="B15" s="10" t="s">
        <v>123</v>
      </c>
      <c r="C15" s="75">
        <v>131.4</v>
      </c>
      <c r="D15" s="75">
        <v>126.9</v>
      </c>
      <c r="E15" s="75">
        <v>132.6</v>
      </c>
      <c r="F15" s="75">
        <v>138.5</v>
      </c>
    </row>
    <row r="16" spans="2:6" x14ac:dyDescent="0.25">
      <c r="B16" s="10" t="s">
        <v>58</v>
      </c>
      <c r="C16" s="75">
        <v>0</v>
      </c>
      <c r="D16" s="75">
        <v>0</v>
      </c>
      <c r="E16" s="75">
        <v>0</v>
      </c>
      <c r="F16" s="75">
        <v>0</v>
      </c>
    </row>
    <row r="17" spans="2:6" x14ac:dyDescent="0.25">
      <c r="B17" s="148" t="s">
        <v>282</v>
      </c>
      <c r="C17" s="75">
        <v>6</v>
      </c>
      <c r="D17" s="75">
        <v>6</v>
      </c>
      <c r="E17" s="75">
        <v>6</v>
      </c>
      <c r="F17" s="75">
        <v>6</v>
      </c>
    </row>
    <row r="18" spans="2:6" x14ac:dyDescent="0.25">
      <c r="B18" s="14" t="s">
        <v>124</v>
      </c>
      <c r="C18" s="239">
        <v>18.2</v>
      </c>
      <c r="D18" s="239">
        <v>16.8</v>
      </c>
      <c r="E18" s="239">
        <v>17.3</v>
      </c>
      <c r="F18" s="239">
        <v>18.2</v>
      </c>
    </row>
    <row r="19" spans="2:6" x14ac:dyDescent="0.25">
      <c r="B19" s="11" t="s">
        <v>125</v>
      </c>
      <c r="C19" s="240">
        <v>-6.0000000000000001E-3</v>
      </c>
      <c r="D19" s="240">
        <v>-0.01</v>
      </c>
      <c r="E19" s="240">
        <v>-3.9E-2</v>
      </c>
      <c r="F19" s="240">
        <v>-0.1244</v>
      </c>
    </row>
    <row r="20" spans="2:6" x14ac:dyDescent="0.25">
      <c r="B20" s="12" t="s">
        <v>126</v>
      </c>
      <c r="C20" s="241">
        <v>3.4599999999999999E-2</v>
      </c>
      <c r="D20" s="241">
        <v>2.3699999999999999E-2</v>
      </c>
      <c r="E20" s="241">
        <v>2.7799999999999998E-2</v>
      </c>
      <c r="F20" s="241">
        <v>3.0800000000000001E-2</v>
      </c>
    </row>
    <row r="21" spans="2:6" s="6" customFormat="1" ht="9.75" customHeight="1" x14ac:dyDescent="0.25">
      <c r="B21" s="4"/>
      <c r="C21" s="5"/>
      <c r="D21" s="5"/>
      <c r="E21" s="5"/>
      <c r="F21" s="5"/>
    </row>
    <row r="22" spans="2:6" s="6" customFormat="1" ht="15.75" x14ac:dyDescent="0.25">
      <c r="B22" s="74"/>
      <c r="C22" s="5"/>
      <c r="D22" s="5"/>
      <c r="E22" s="5"/>
      <c r="F22" s="5"/>
    </row>
    <row r="23" spans="2:6" x14ac:dyDescent="0.25">
      <c r="B23" s="18" t="s">
        <v>59</v>
      </c>
      <c r="C23" s="2"/>
      <c r="D23" s="2"/>
      <c r="E23" s="2"/>
      <c r="F23" s="2"/>
    </row>
    <row r="24" spans="2:6" x14ac:dyDescent="0.25">
      <c r="B24" s="15" t="s">
        <v>127</v>
      </c>
      <c r="C24" s="84">
        <f>SUM(C28:C30)</f>
        <v>133.12806664999999</v>
      </c>
      <c r="D24" s="84">
        <f>SUM(D28:D30)</f>
        <v>133.24637392819</v>
      </c>
      <c r="E24" s="84">
        <v>133.67366111413</v>
      </c>
      <c r="F24" s="84">
        <v>133.58605950455001</v>
      </c>
    </row>
    <row r="25" spans="2:6" x14ac:dyDescent="0.25">
      <c r="B25" s="18" t="s">
        <v>60</v>
      </c>
      <c r="C25" s="2"/>
      <c r="D25" s="2"/>
      <c r="E25" s="2"/>
      <c r="F25" s="2"/>
    </row>
    <row r="26" spans="2:6" ht="3" customHeight="1" x14ac:dyDescent="0.25">
      <c r="B26" s="17"/>
      <c r="C26" s="2"/>
      <c r="D26" s="2"/>
      <c r="E26" s="2"/>
      <c r="F26" s="2"/>
    </row>
    <row r="27" spans="2:6" x14ac:dyDescent="0.25">
      <c r="B27" s="13" t="s">
        <v>61</v>
      </c>
      <c r="C27" s="12"/>
      <c r="D27" s="12"/>
      <c r="E27" s="12"/>
      <c r="F27" s="12"/>
    </row>
    <row r="28" spans="2:6" x14ac:dyDescent="0.25">
      <c r="B28" s="16" t="s">
        <v>103</v>
      </c>
      <c r="C28" s="19">
        <v>6.8084788950000003E-2</v>
      </c>
      <c r="D28" s="19">
        <v>7.1628483960000003E-2</v>
      </c>
      <c r="E28" s="19">
        <v>8.7658565219999998E-2</v>
      </c>
      <c r="F28" s="19">
        <v>9.4401594739999997E-2</v>
      </c>
    </row>
    <row r="29" spans="2:6" x14ac:dyDescent="0.25">
      <c r="B29" s="16" t="s">
        <v>104</v>
      </c>
      <c r="C29" s="19">
        <v>0.30294015989</v>
      </c>
      <c r="D29" s="19">
        <v>0.30208387178000001</v>
      </c>
      <c r="E29" s="19">
        <v>0.38962243816999997</v>
      </c>
      <c r="F29" s="19">
        <v>0.37941183825000002</v>
      </c>
    </row>
    <row r="30" spans="2:6" x14ac:dyDescent="0.25">
      <c r="B30" s="16" t="s">
        <v>105</v>
      </c>
      <c r="C30" s="19">
        <v>132.75704170116001</v>
      </c>
      <c r="D30" s="19">
        <v>132.87266157245</v>
      </c>
      <c r="E30" s="19">
        <v>133.19638011073999</v>
      </c>
      <c r="F30" s="19">
        <v>133.11224607156001</v>
      </c>
    </row>
    <row r="31" spans="2:6" x14ac:dyDescent="0.25">
      <c r="B31" s="13" t="s">
        <v>62</v>
      </c>
      <c r="C31" s="20"/>
      <c r="D31" s="20"/>
      <c r="E31" s="20"/>
      <c r="F31" s="20"/>
    </row>
    <row r="32" spans="2:6" x14ac:dyDescent="0.25">
      <c r="B32" s="16" t="s">
        <v>106</v>
      </c>
      <c r="C32" s="19">
        <v>114.48774000685999</v>
      </c>
      <c r="D32" s="19">
        <v>114.20596772115999</v>
      </c>
      <c r="E32" s="19">
        <v>114.21807333123</v>
      </c>
      <c r="F32" s="19">
        <v>111.7933805</v>
      </c>
    </row>
    <row r="33" spans="2:9" x14ac:dyDescent="0.25">
      <c r="B33" s="16" t="s">
        <v>107</v>
      </c>
      <c r="C33" s="19">
        <v>18.64032664314</v>
      </c>
      <c r="D33" s="19">
        <v>19.040406207029999</v>
      </c>
      <c r="E33" s="19">
        <v>19.4555877829</v>
      </c>
      <c r="F33" s="19">
        <v>21.792678970000001</v>
      </c>
    </row>
    <row r="34" spans="2:9" x14ac:dyDescent="0.25">
      <c r="B34" s="16" t="s">
        <v>108</v>
      </c>
      <c r="C34" s="21">
        <v>0</v>
      </c>
      <c r="D34" s="21">
        <v>0</v>
      </c>
      <c r="E34" s="21">
        <v>0</v>
      </c>
      <c r="F34" s="21">
        <v>0</v>
      </c>
    </row>
    <row r="35" spans="2:9" x14ac:dyDescent="0.25">
      <c r="B35" s="16" t="s">
        <v>109</v>
      </c>
      <c r="C35" s="21">
        <v>0</v>
      </c>
      <c r="D35" s="21">
        <v>0</v>
      </c>
      <c r="E35" s="21">
        <v>0</v>
      </c>
      <c r="F35" s="21">
        <v>0</v>
      </c>
    </row>
    <row r="36" spans="2:9" x14ac:dyDescent="0.25">
      <c r="B36" s="13" t="s">
        <v>354</v>
      </c>
      <c r="C36" s="20"/>
      <c r="D36" s="20"/>
      <c r="E36" s="20"/>
      <c r="F36" s="20"/>
    </row>
    <row r="37" spans="2:9" ht="30" x14ac:dyDescent="0.25">
      <c r="B37" s="16" t="s">
        <v>128</v>
      </c>
      <c r="C37" s="19">
        <v>23.797624205870001</v>
      </c>
      <c r="D37" s="19">
        <v>23.65688024948</v>
      </c>
      <c r="E37" s="19">
        <v>23.617383503380001</v>
      </c>
      <c r="F37" s="19">
        <v>23.694847581440001</v>
      </c>
    </row>
    <row r="38" spans="2:9" ht="30" x14ac:dyDescent="0.25">
      <c r="B38" s="16" t="s">
        <v>110</v>
      </c>
      <c r="C38" s="19">
        <v>108.72069117133999</v>
      </c>
      <c r="D38" s="19">
        <v>108.98251648976</v>
      </c>
      <c r="E38" s="19">
        <v>109.44673839793001</v>
      </c>
      <c r="F38" s="19">
        <v>109.25891972757999</v>
      </c>
      <c r="I38" s="216"/>
    </row>
    <row r="39" spans="2:9" x14ac:dyDescent="0.25">
      <c r="B39" s="16" t="s">
        <v>111</v>
      </c>
      <c r="C39" s="19">
        <v>0.60975127278999997</v>
      </c>
      <c r="D39" s="19">
        <v>0.60697718894999997</v>
      </c>
      <c r="E39" s="19">
        <v>0.60953921282000001</v>
      </c>
      <c r="F39" s="19">
        <v>0.63229219553000005</v>
      </c>
    </row>
    <row r="40" spans="2:9" x14ac:dyDescent="0.25">
      <c r="B40" s="13" t="s">
        <v>355</v>
      </c>
      <c r="C40" s="149">
        <f>SUM(C37:C39)</f>
        <v>133.12806664999999</v>
      </c>
      <c r="D40" s="149">
        <f>SUM(D37:D39)</f>
        <v>133.24637392819</v>
      </c>
      <c r="E40" s="149">
        <v>133.67366111413003</v>
      </c>
      <c r="F40" s="149">
        <v>133.58605950455001</v>
      </c>
    </row>
    <row r="41" spans="2:9" x14ac:dyDescent="0.25">
      <c r="B41" s="10" t="s">
        <v>129</v>
      </c>
      <c r="C41" s="150">
        <v>3.7689983090100001</v>
      </c>
      <c r="D41" s="150">
        <v>2.7198312861599998</v>
      </c>
      <c r="E41" s="150">
        <v>2.2558094230100001</v>
      </c>
      <c r="F41" s="150">
        <v>1.7489464671799999</v>
      </c>
    </row>
    <row r="42" spans="2:9" ht="30" x14ac:dyDescent="0.25">
      <c r="B42" s="12" t="s">
        <v>283</v>
      </c>
      <c r="C42" s="242">
        <v>0.56599999999999995</v>
      </c>
      <c r="D42" s="242">
        <v>0.57699999999999996</v>
      </c>
      <c r="E42" s="242">
        <v>0.57099999999999995</v>
      </c>
      <c r="F42" s="242">
        <v>0.53100000000000003</v>
      </c>
    </row>
    <row r="46" spans="2:9" x14ac:dyDescent="0.25">
      <c r="F46" s="122" t="s">
        <v>247</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L134"/>
  <sheetViews>
    <sheetView topLeftCell="A31" zoomScale="85" zoomScaleNormal="85" workbookViewId="0">
      <selection activeCell="M27" sqref="M27:N28"/>
    </sheetView>
  </sheetViews>
  <sheetFormatPr defaultRowHeight="15" x14ac:dyDescent="0.25"/>
  <cols>
    <col min="1" max="1" width="3.28515625" style="3" customWidth="1"/>
    <col min="2" max="2" width="57.140625" style="3" customWidth="1"/>
    <col min="3" max="3" width="15.85546875" style="3" customWidth="1"/>
    <col min="4" max="8" width="10.7109375" style="3" customWidth="1"/>
    <col min="9" max="9" width="10.85546875" style="3" customWidth="1"/>
    <col min="10" max="10" width="10.7109375" style="3" customWidth="1"/>
    <col min="11" max="11" width="9.140625" style="3"/>
    <col min="12" max="12" width="8.85546875" style="3" customWidth="1"/>
    <col min="13" max="16384" width="9.140625" style="3"/>
  </cols>
  <sheetData>
    <row r="3" spans="2:10" ht="12" customHeight="1" x14ac:dyDescent="0.25"/>
    <row r="4" spans="2:10" ht="18" x14ac:dyDescent="0.25">
      <c r="B4" s="251" t="s">
        <v>420</v>
      </c>
      <c r="C4" s="252"/>
      <c r="D4" s="252"/>
      <c r="E4" s="252"/>
      <c r="F4" s="7"/>
      <c r="G4" s="7"/>
      <c r="H4" s="7"/>
      <c r="I4" s="7"/>
    </row>
    <row r="5" spans="2:10" ht="4.5" customHeight="1" x14ac:dyDescent="0.25">
      <c r="B5" s="255"/>
      <c r="C5" s="255"/>
      <c r="D5" s="255"/>
      <c r="E5" s="255"/>
      <c r="F5" s="255"/>
      <c r="G5" s="255"/>
      <c r="H5" s="255"/>
      <c r="I5" s="255"/>
    </row>
    <row r="6" spans="2:10" ht="5.25" customHeight="1" x14ac:dyDescent="0.25">
      <c r="B6" s="22"/>
      <c r="C6" s="22"/>
      <c r="D6" s="22"/>
      <c r="E6" s="22"/>
      <c r="F6" s="22"/>
      <c r="G6" s="22"/>
      <c r="H6" s="22"/>
      <c r="I6" s="22"/>
    </row>
    <row r="7" spans="2:10" x14ac:dyDescent="0.25">
      <c r="B7" s="27" t="s">
        <v>64</v>
      </c>
      <c r="C7" s="26"/>
      <c r="D7" s="26"/>
      <c r="E7" s="26"/>
      <c r="F7" s="26"/>
      <c r="G7" s="60" t="s">
        <v>423</v>
      </c>
      <c r="H7" s="60" t="s">
        <v>424</v>
      </c>
      <c r="I7" s="60" t="s">
        <v>376</v>
      </c>
      <c r="J7" s="60" t="s">
        <v>377</v>
      </c>
    </row>
    <row r="8" spans="2:10" x14ac:dyDescent="0.25">
      <c r="B8" s="24" t="s">
        <v>131</v>
      </c>
      <c r="C8" s="6"/>
      <c r="D8" s="6"/>
      <c r="E8" s="6"/>
      <c r="F8" s="6"/>
      <c r="G8" s="75">
        <v>16.600000000000001</v>
      </c>
      <c r="H8" s="75">
        <v>16.986000000000001</v>
      </c>
      <c r="I8" s="75">
        <v>18.3</v>
      </c>
      <c r="J8" s="75">
        <v>19.8</v>
      </c>
    </row>
    <row r="9" spans="2:10" x14ac:dyDescent="0.25">
      <c r="B9" s="24" t="s">
        <v>285</v>
      </c>
      <c r="C9" s="6"/>
      <c r="D9" s="6"/>
      <c r="E9" s="6"/>
      <c r="F9" s="6"/>
      <c r="G9" s="80">
        <v>0.2</v>
      </c>
      <c r="H9" s="80">
        <v>0.4</v>
      </c>
      <c r="I9" s="80">
        <v>0.3</v>
      </c>
      <c r="J9" s="80">
        <v>0.4</v>
      </c>
    </row>
    <row r="10" spans="2:10" x14ac:dyDescent="0.25">
      <c r="B10" s="24" t="s">
        <v>327</v>
      </c>
      <c r="C10" s="6"/>
      <c r="D10" s="6"/>
      <c r="E10" s="6"/>
      <c r="F10" s="6"/>
      <c r="G10" s="80">
        <v>1.43</v>
      </c>
      <c r="H10" s="80">
        <v>1.3</v>
      </c>
      <c r="I10" s="80">
        <v>1.3</v>
      </c>
      <c r="J10" s="80">
        <v>1.8</v>
      </c>
    </row>
    <row r="11" spans="2:10" x14ac:dyDescent="0.25">
      <c r="B11" s="24" t="s">
        <v>286</v>
      </c>
      <c r="C11" s="24" t="s">
        <v>419</v>
      </c>
      <c r="D11" s="24"/>
      <c r="E11" s="24"/>
      <c r="F11" s="24"/>
      <c r="G11" s="82">
        <v>9.5600000000000004E-2</v>
      </c>
      <c r="H11" s="82">
        <v>8.2000000000000003E-2</v>
      </c>
      <c r="I11" s="82">
        <v>7.8700000000000006E-2</v>
      </c>
      <c r="J11" s="82">
        <v>0.10299999999999999</v>
      </c>
    </row>
    <row r="12" spans="2:10" x14ac:dyDescent="0.25">
      <c r="B12" s="28"/>
      <c r="C12" s="29" t="s">
        <v>418</v>
      </c>
      <c r="D12" s="29"/>
      <c r="E12" s="29"/>
      <c r="F12" s="29"/>
      <c r="G12" s="81">
        <v>0.08</v>
      </c>
      <c r="H12" s="81">
        <v>0.08</v>
      </c>
      <c r="I12" s="81">
        <v>0.08</v>
      </c>
      <c r="J12" s="81">
        <v>0.08</v>
      </c>
    </row>
    <row r="13" spans="2:10" x14ac:dyDescent="0.25">
      <c r="B13" s="24" t="s">
        <v>66</v>
      </c>
      <c r="C13" s="6"/>
      <c r="D13" s="6"/>
      <c r="E13" s="6"/>
      <c r="F13" s="6"/>
      <c r="G13" s="79">
        <v>15.3</v>
      </c>
      <c r="H13" s="79">
        <v>15.4</v>
      </c>
      <c r="I13" s="79">
        <v>17.5</v>
      </c>
      <c r="J13" s="79">
        <v>17.5</v>
      </c>
    </row>
    <row r="14" spans="2:10" x14ac:dyDescent="0.25">
      <c r="B14" s="6"/>
      <c r="C14" s="24" t="s">
        <v>67</v>
      </c>
      <c r="D14" s="24"/>
      <c r="E14" s="24"/>
      <c r="F14" s="24"/>
      <c r="G14" s="79"/>
      <c r="H14" s="32">
        <v>0</v>
      </c>
      <c r="I14" s="32">
        <v>0</v>
      </c>
      <c r="J14" s="32">
        <v>0</v>
      </c>
    </row>
    <row r="15" spans="2:10" x14ac:dyDescent="0.25">
      <c r="B15" s="24" t="s">
        <v>166</v>
      </c>
      <c r="C15" s="6"/>
      <c r="D15" s="6"/>
      <c r="E15" s="6"/>
      <c r="F15" s="6"/>
      <c r="G15" s="32">
        <v>0</v>
      </c>
      <c r="H15" s="32">
        <v>0</v>
      </c>
      <c r="I15" s="32">
        <v>0</v>
      </c>
      <c r="J15" s="32">
        <v>0</v>
      </c>
    </row>
    <row r="16" spans="2:10" x14ac:dyDescent="0.25">
      <c r="B16" s="24" t="s">
        <v>351</v>
      </c>
      <c r="C16" s="6"/>
      <c r="D16" s="6"/>
      <c r="E16" s="6"/>
      <c r="F16" s="6"/>
      <c r="G16" s="153">
        <v>0</v>
      </c>
      <c r="H16" s="153">
        <v>0</v>
      </c>
      <c r="I16" s="32">
        <v>0</v>
      </c>
      <c r="J16" s="32">
        <v>0</v>
      </c>
    </row>
    <row r="17" spans="1:10" x14ac:dyDescent="0.25">
      <c r="B17" s="24" t="s">
        <v>68</v>
      </c>
      <c r="C17" s="6"/>
      <c r="D17" s="6"/>
      <c r="E17" s="6"/>
      <c r="F17" s="6"/>
      <c r="G17" s="153">
        <v>0</v>
      </c>
      <c r="H17" s="153">
        <v>0</v>
      </c>
      <c r="I17" s="32">
        <v>0</v>
      </c>
      <c r="J17" s="32">
        <v>0</v>
      </c>
    </row>
    <row r="18" spans="1:10" x14ac:dyDescent="0.25">
      <c r="A18" s="155"/>
      <c r="B18" s="152" t="s">
        <v>133</v>
      </c>
      <c r="C18" s="103"/>
      <c r="D18" s="103"/>
      <c r="E18" s="103"/>
      <c r="F18" s="103"/>
      <c r="G18" s="154">
        <v>0.2</v>
      </c>
      <c r="H18" s="154">
        <v>0.23699999999999999</v>
      </c>
      <c r="I18" s="154">
        <v>0.23699999999999999</v>
      </c>
      <c r="J18" s="154">
        <v>0.48799999999999999</v>
      </c>
    </row>
    <row r="19" spans="1:10" x14ac:dyDescent="0.25">
      <c r="B19" s="152" t="s">
        <v>352</v>
      </c>
      <c r="C19" s="103"/>
      <c r="D19" s="103"/>
      <c r="E19" s="103"/>
      <c r="F19" s="103"/>
      <c r="G19" s="154">
        <v>1.2</v>
      </c>
      <c r="H19" s="154">
        <v>0.72</v>
      </c>
      <c r="I19" s="154">
        <v>0.79500000000000004</v>
      </c>
      <c r="J19" s="154">
        <v>0.622</v>
      </c>
    </row>
    <row r="20" spans="1:10" x14ac:dyDescent="0.25">
      <c r="A20" s="155"/>
      <c r="B20" s="152" t="s">
        <v>353</v>
      </c>
      <c r="C20" s="103"/>
      <c r="D20" s="103"/>
      <c r="E20" s="103"/>
      <c r="F20" s="103"/>
      <c r="G20" s="154">
        <v>1.4</v>
      </c>
      <c r="H20" s="154">
        <v>1.3</v>
      </c>
      <c r="I20" s="154">
        <v>1.3</v>
      </c>
      <c r="J20" s="154">
        <v>1.8</v>
      </c>
    </row>
    <row r="21" spans="1:10" x14ac:dyDescent="0.25">
      <c r="B21" s="191"/>
      <c r="C21" s="103"/>
      <c r="D21" s="103"/>
      <c r="E21" s="103"/>
      <c r="F21" s="103"/>
      <c r="G21" s="193"/>
      <c r="H21" s="193"/>
      <c r="I21" s="193"/>
      <c r="J21" s="193"/>
    </row>
    <row r="22" spans="1:10" x14ac:dyDescent="0.25">
      <c r="B22" s="192" t="s">
        <v>284</v>
      </c>
      <c r="C22" s="151"/>
      <c r="D22" s="104"/>
      <c r="E22" s="104"/>
      <c r="F22" s="104"/>
      <c r="G22" s="194">
        <v>8.1000000000000003E-2</v>
      </c>
      <c r="H22" s="194">
        <v>7.3999999999999996E-2</v>
      </c>
      <c r="I22" s="194">
        <v>6.5000000000000002E-2</v>
      </c>
      <c r="J22" s="194">
        <v>6.0999999999999999E-2</v>
      </c>
    </row>
    <row r="23" spans="1:10" x14ac:dyDescent="0.25">
      <c r="B23" s="185"/>
      <c r="C23" s="182"/>
      <c r="D23" s="103"/>
      <c r="E23" s="103"/>
      <c r="F23" s="103"/>
      <c r="G23" s="183"/>
      <c r="H23" s="184"/>
      <c r="I23" s="184"/>
      <c r="J23" s="184"/>
    </row>
    <row r="24" spans="1:10" ht="21" customHeight="1" x14ac:dyDescent="0.25"/>
    <row r="25" spans="1:10" ht="18" x14ac:dyDescent="0.25">
      <c r="B25" s="251" t="s">
        <v>421</v>
      </c>
      <c r="C25" s="252"/>
      <c r="D25" s="252"/>
      <c r="E25" s="252"/>
      <c r="F25" s="214"/>
      <c r="G25" s="7"/>
      <c r="H25" s="7"/>
      <c r="I25" s="7"/>
      <c r="J25" s="7"/>
    </row>
    <row r="26" spans="1:10" ht="5.25" customHeight="1" x14ac:dyDescent="0.25">
      <c r="B26" s="22"/>
      <c r="C26" s="22"/>
      <c r="D26" s="22"/>
      <c r="E26" s="22"/>
      <c r="F26" s="215"/>
      <c r="G26" s="147"/>
      <c r="H26" s="147"/>
      <c r="I26" s="22"/>
      <c r="J26" s="22"/>
    </row>
    <row r="27" spans="1:10" x14ac:dyDescent="0.25">
      <c r="B27" s="27" t="s">
        <v>64</v>
      </c>
      <c r="C27" s="26"/>
      <c r="D27" s="26"/>
      <c r="E27" s="26"/>
      <c r="F27" s="26"/>
      <c r="G27" s="60" t="s">
        <v>423</v>
      </c>
      <c r="H27" s="60" t="s">
        <v>424</v>
      </c>
      <c r="I27" s="60" t="s">
        <v>376</v>
      </c>
      <c r="J27" s="60" t="s">
        <v>377</v>
      </c>
    </row>
    <row r="28" spans="1:10" x14ac:dyDescent="0.25">
      <c r="B28" s="24" t="s">
        <v>66</v>
      </c>
      <c r="C28" s="6"/>
      <c r="D28" s="6"/>
      <c r="E28" s="6"/>
      <c r="F28" s="6"/>
      <c r="G28" s="83">
        <v>15.311701127139999</v>
      </c>
      <c r="H28" s="83">
        <v>15.374327238599999</v>
      </c>
      <c r="I28" s="83">
        <v>17.472750836229999</v>
      </c>
      <c r="J28" s="83">
        <v>17.472957042579999</v>
      </c>
    </row>
    <row r="29" spans="1:10" x14ac:dyDescent="0.25">
      <c r="B29" s="24" t="s">
        <v>134</v>
      </c>
      <c r="C29" s="6"/>
      <c r="D29" s="6"/>
      <c r="E29" s="6"/>
      <c r="F29" s="6"/>
      <c r="G29" s="210"/>
      <c r="H29" s="83"/>
      <c r="I29" s="83"/>
      <c r="J29" s="83"/>
    </row>
    <row r="30" spans="1:10" x14ac:dyDescent="0.25">
      <c r="B30" s="24" t="s">
        <v>378</v>
      </c>
      <c r="C30" s="24" t="s">
        <v>70</v>
      </c>
      <c r="D30" s="24"/>
      <c r="E30" s="24"/>
      <c r="F30" s="24"/>
      <c r="G30" s="83">
        <v>4.4910953E-4</v>
      </c>
      <c r="H30" s="83">
        <v>0</v>
      </c>
      <c r="I30" s="83">
        <v>1.7549999799999999E-3</v>
      </c>
      <c r="J30" s="83">
        <v>0</v>
      </c>
    </row>
    <row r="31" spans="1:10" x14ac:dyDescent="0.25">
      <c r="B31" s="6"/>
      <c r="C31" s="24" t="s">
        <v>165</v>
      </c>
      <c r="D31" s="24"/>
      <c r="E31" s="24"/>
      <c r="F31" s="24"/>
      <c r="G31" s="83">
        <v>1.529674E-3</v>
      </c>
      <c r="H31" s="83">
        <v>6.5312637999999997E-4</v>
      </c>
      <c r="I31" s="83">
        <v>1.4043216880000001E-2</v>
      </c>
      <c r="J31" s="83">
        <v>1.540410515E-2</v>
      </c>
    </row>
    <row r="32" spans="1:10" x14ac:dyDescent="0.25">
      <c r="B32" s="6"/>
      <c r="C32" s="25" t="s">
        <v>164</v>
      </c>
      <c r="D32" s="25"/>
      <c r="E32" s="25"/>
      <c r="F32" s="25"/>
      <c r="G32" s="83">
        <v>0</v>
      </c>
      <c r="H32" s="175">
        <v>3.8114700000000003E-5</v>
      </c>
      <c r="I32" s="175">
        <v>0</v>
      </c>
      <c r="J32" s="175">
        <v>0</v>
      </c>
    </row>
    <row r="33" spans="2:10" x14ac:dyDescent="0.25">
      <c r="B33" s="6"/>
      <c r="C33" s="25" t="s">
        <v>274</v>
      </c>
      <c r="D33" s="25"/>
      <c r="E33" s="25"/>
      <c r="F33" s="25"/>
      <c r="G33" s="83">
        <v>8.6370734970000002E-2</v>
      </c>
      <c r="H33" s="175">
        <v>8.7589081360000001E-2</v>
      </c>
      <c r="I33" s="175">
        <v>0.14939979386999999</v>
      </c>
      <c r="J33" s="175">
        <v>0.15064205056999999</v>
      </c>
    </row>
    <row r="34" spans="2:10" x14ac:dyDescent="0.25">
      <c r="B34" s="6"/>
      <c r="C34" s="25" t="s">
        <v>275</v>
      </c>
      <c r="D34" s="25"/>
      <c r="E34" s="25"/>
      <c r="F34" s="25"/>
      <c r="G34" s="210">
        <v>10.641949887399999</v>
      </c>
      <c r="H34" s="175">
        <v>10.688685654209999</v>
      </c>
      <c r="I34" s="175">
        <v>10.99098488502</v>
      </c>
      <c r="J34" s="175">
        <v>10.958230152300001</v>
      </c>
    </row>
    <row r="35" spans="2:10" x14ac:dyDescent="0.25">
      <c r="B35" s="6"/>
      <c r="C35" s="25" t="s">
        <v>276</v>
      </c>
      <c r="D35" s="25"/>
      <c r="E35" s="25"/>
      <c r="F35" s="25"/>
      <c r="G35" s="83">
        <v>9.4837708029999995E-2</v>
      </c>
      <c r="H35" s="175">
        <v>4.69509865E-2</v>
      </c>
      <c r="I35" s="175">
        <v>5.479572177E-2</v>
      </c>
      <c r="J35" s="175">
        <v>7.3909489810000006E-2</v>
      </c>
    </row>
    <row r="36" spans="2:10" x14ac:dyDescent="0.25">
      <c r="B36" s="6"/>
      <c r="C36" s="25" t="s">
        <v>277</v>
      </c>
      <c r="D36" s="25"/>
      <c r="E36" s="25"/>
      <c r="F36" s="25"/>
      <c r="G36" s="83">
        <v>3.7016301999999999E-4</v>
      </c>
      <c r="H36" s="175">
        <v>4.8073803140000003E-2</v>
      </c>
      <c r="I36" s="175">
        <v>6.4148830889999994E-2</v>
      </c>
      <c r="J36" s="175">
        <v>6.4148830889999994E-2</v>
      </c>
    </row>
    <row r="37" spans="2:10" x14ac:dyDescent="0.25">
      <c r="B37" s="6"/>
      <c r="C37" s="24" t="s">
        <v>71</v>
      </c>
      <c r="D37" s="24"/>
      <c r="E37" s="24"/>
      <c r="F37" s="24"/>
      <c r="G37" s="83">
        <v>0.59131844192000005</v>
      </c>
      <c r="H37" s="31">
        <v>0.19034444263</v>
      </c>
      <c r="I37" s="31">
        <v>0.24236425960999999</v>
      </c>
      <c r="J37" s="31">
        <v>5.9098559270000003E-2</v>
      </c>
    </row>
    <row r="38" spans="2:10" x14ac:dyDescent="0.25">
      <c r="B38" s="6"/>
      <c r="C38" s="24" t="s">
        <v>72</v>
      </c>
      <c r="D38" s="24"/>
      <c r="E38" s="24"/>
      <c r="F38" s="24"/>
      <c r="G38" s="83">
        <v>1.4506426573</v>
      </c>
      <c r="H38" s="31">
        <v>1.3074907360000001</v>
      </c>
      <c r="I38" s="31">
        <v>1.89069915718</v>
      </c>
      <c r="J38" s="31">
        <v>1.63884766868</v>
      </c>
    </row>
    <row r="39" spans="2:10" x14ac:dyDescent="0.25">
      <c r="B39" s="6"/>
      <c r="C39" s="24" t="s">
        <v>73</v>
      </c>
      <c r="D39" s="24"/>
      <c r="E39" s="24"/>
      <c r="F39" s="24"/>
      <c r="G39" s="83">
        <v>2.4442327509699999</v>
      </c>
      <c r="H39" s="31">
        <v>3.0045012936800002</v>
      </c>
      <c r="I39" s="31">
        <v>4.0645599710300004</v>
      </c>
      <c r="J39" s="31">
        <v>4.5126761859100002</v>
      </c>
    </row>
    <row r="40" spans="2:10" x14ac:dyDescent="0.25">
      <c r="B40" s="24" t="s">
        <v>74</v>
      </c>
      <c r="C40" s="24" t="s">
        <v>249</v>
      </c>
      <c r="D40" s="24"/>
      <c r="E40" s="24"/>
      <c r="F40" s="24"/>
      <c r="G40" s="176" t="s">
        <v>425</v>
      </c>
      <c r="H40" s="176" t="s">
        <v>425</v>
      </c>
      <c r="I40" s="176" t="s">
        <v>425</v>
      </c>
      <c r="J40" s="176" t="s">
        <v>425</v>
      </c>
    </row>
    <row r="41" spans="2:10" x14ac:dyDescent="0.25">
      <c r="B41" s="6"/>
      <c r="C41" s="156" t="s">
        <v>250</v>
      </c>
      <c r="D41" s="24"/>
      <c r="E41" s="24"/>
      <c r="F41" s="24"/>
      <c r="G41" s="176" t="s">
        <v>426</v>
      </c>
      <c r="H41" s="176" t="s">
        <v>426</v>
      </c>
      <c r="I41" s="176" t="s">
        <v>426</v>
      </c>
      <c r="J41" s="176" t="s">
        <v>426</v>
      </c>
    </row>
    <row r="42" spans="2:10" x14ac:dyDescent="0.25">
      <c r="B42" s="6"/>
      <c r="C42" s="24" t="s">
        <v>75</v>
      </c>
      <c r="D42" s="24"/>
      <c r="E42" s="24"/>
      <c r="F42" s="24"/>
      <c r="G42" s="177" t="s">
        <v>427</v>
      </c>
      <c r="H42" s="177" t="s">
        <v>427</v>
      </c>
      <c r="I42" s="177" t="s">
        <v>433</v>
      </c>
      <c r="J42" s="177" t="s">
        <v>433</v>
      </c>
    </row>
    <row r="43" spans="2:10" x14ac:dyDescent="0.25">
      <c r="B43" s="24" t="s">
        <v>76</v>
      </c>
      <c r="C43" s="24" t="s">
        <v>135</v>
      </c>
      <c r="D43" s="24"/>
      <c r="E43" s="24"/>
      <c r="F43" s="24"/>
      <c r="G43" s="178" t="s">
        <v>428</v>
      </c>
      <c r="H43" s="178" t="s">
        <v>434</v>
      </c>
      <c r="I43" s="178" t="s">
        <v>436</v>
      </c>
      <c r="J43" s="178" t="s">
        <v>439</v>
      </c>
    </row>
    <row r="44" spans="2:10" x14ac:dyDescent="0.25">
      <c r="B44" s="6"/>
      <c r="C44" s="24" t="s">
        <v>136</v>
      </c>
      <c r="D44" s="24"/>
      <c r="E44" s="24"/>
      <c r="F44" s="24"/>
      <c r="G44" s="178" t="s">
        <v>429</v>
      </c>
      <c r="H44" s="178" t="s">
        <v>435</v>
      </c>
      <c r="I44" s="178" t="s">
        <v>437</v>
      </c>
      <c r="J44" s="178" t="s">
        <v>440</v>
      </c>
    </row>
    <row r="45" spans="2:10" x14ac:dyDescent="0.25">
      <c r="B45" s="6"/>
      <c r="C45" s="24" t="s">
        <v>77</v>
      </c>
      <c r="D45" s="24"/>
      <c r="E45" s="24"/>
      <c r="F45" s="24"/>
      <c r="G45" s="177" t="s">
        <v>430</v>
      </c>
      <c r="H45" s="177" t="s">
        <v>430</v>
      </c>
      <c r="I45" s="177" t="s">
        <v>438</v>
      </c>
      <c r="J45" s="177" t="s">
        <v>438</v>
      </c>
    </row>
    <row r="46" spans="2:10" x14ac:dyDescent="0.25">
      <c r="B46" s="24" t="s">
        <v>78</v>
      </c>
      <c r="C46" s="24" t="s">
        <v>79</v>
      </c>
      <c r="D46" s="24"/>
      <c r="E46" s="24"/>
      <c r="F46" s="24"/>
      <c r="G46" s="176" t="s">
        <v>431</v>
      </c>
      <c r="H46" s="176" t="s">
        <v>431</v>
      </c>
      <c r="I46" s="176" t="s">
        <v>441</v>
      </c>
      <c r="J46" s="176" t="s">
        <v>443</v>
      </c>
    </row>
    <row r="47" spans="2:10" x14ac:dyDescent="0.25">
      <c r="B47" s="6"/>
      <c r="C47" s="24" t="s">
        <v>80</v>
      </c>
      <c r="D47" s="24"/>
      <c r="E47" s="24"/>
      <c r="F47" s="24"/>
      <c r="G47" s="176" t="s">
        <v>432</v>
      </c>
      <c r="H47" s="176" t="s">
        <v>432</v>
      </c>
      <c r="I47" s="176" t="s">
        <v>442</v>
      </c>
      <c r="J47" s="176" t="s">
        <v>444</v>
      </c>
    </row>
    <row r="48" spans="2:10" x14ac:dyDescent="0.25">
      <c r="B48" s="6"/>
      <c r="C48" s="24" t="s">
        <v>81</v>
      </c>
      <c r="D48" s="24"/>
      <c r="E48" s="24"/>
      <c r="F48" s="24"/>
      <c r="G48" s="32">
        <v>0</v>
      </c>
      <c r="H48" s="32">
        <v>0</v>
      </c>
      <c r="I48" s="32">
        <v>0</v>
      </c>
      <c r="J48" s="32">
        <v>0</v>
      </c>
    </row>
    <row r="49" spans="2:11" x14ac:dyDescent="0.25">
      <c r="B49" s="6"/>
      <c r="C49" s="24" t="s">
        <v>82</v>
      </c>
      <c r="D49" s="24"/>
      <c r="E49" s="24"/>
      <c r="F49" s="24"/>
      <c r="G49" s="32">
        <v>0</v>
      </c>
      <c r="H49" s="32">
        <v>0</v>
      </c>
      <c r="I49" s="32">
        <v>0</v>
      </c>
      <c r="J49" s="32">
        <v>0</v>
      </c>
    </row>
    <row r="50" spans="2:11" x14ac:dyDescent="0.25">
      <c r="B50" s="6"/>
      <c r="C50" s="24" t="s">
        <v>83</v>
      </c>
      <c r="D50" s="24"/>
      <c r="E50" s="24"/>
      <c r="F50" s="24"/>
      <c r="G50" s="32">
        <v>0</v>
      </c>
      <c r="H50" s="32">
        <v>0</v>
      </c>
      <c r="I50" s="32">
        <v>0</v>
      </c>
      <c r="J50" s="32">
        <v>0</v>
      </c>
    </row>
    <row r="51" spans="2:11" x14ac:dyDescent="0.25">
      <c r="B51" s="6"/>
      <c r="C51" s="24" t="s">
        <v>220</v>
      </c>
      <c r="D51" s="24"/>
      <c r="E51" s="24"/>
      <c r="F51" s="24"/>
      <c r="G51" s="32">
        <v>0</v>
      </c>
      <c r="H51" s="32">
        <v>0</v>
      </c>
      <c r="I51" s="32">
        <v>0</v>
      </c>
      <c r="J51" s="32">
        <v>0</v>
      </c>
    </row>
    <row r="52" spans="2:11" x14ac:dyDescent="0.25">
      <c r="B52" s="6"/>
      <c r="C52" s="24" t="s">
        <v>9</v>
      </c>
      <c r="D52" s="24"/>
      <c r="E52" s="24"/>
      <c r="F52" s="24"/>
      <c r="G52" s="32">
        <v>0</v>
      </c>
      <c r="H52" s="32">
        <v>0</v>
      </c>
      <c r="I52" s="32">
        <v>0</v>
      </c>
      <c r="J52" s="32">
        <v>0</v>
      </c>
    </row>
    <row r="53" spans="2:11" x14ac:dyDescent="0.25">
      <c r="B53" s="24" t="s">
        <v>84</v>
      </c>
      <c r="C53" s="6"/>
      <c r="D53" s="6"/>
      <c r="E53" s="6"/>
      <c r="F53" s="6"/>
      <c r="G53" s="85">
        <v>1</v>
      </c>
      <c r="H53" s="85">
        <v>1</v>
      </c>
      <c r="I53" s="85">
        <v>1</v>
      </c>
      <c r="J53" s="85">
        <v>1</v>
      </c>
    </row>
    <row r="54" spans="2:11" x14ac:dyDescent="0.25">
      <c r="B54" s="24" t="s">
        <v>85</v>
      </c>
      <c r="C54" s="6"/>
      <c r="D54" s="6"/>
      <c r="E54" s="6"/>
      <c r="F54" s="6"/>
      <c r="G54" s="85">
        <v>1</v>
      </c>
      <c r="H54" s="85">
        <v>1</v>
      </c>
      <c r="I54" s="85">
        <v>1</v>
      </c>
      <c r="J54" s="85">
        <v>1</v>
      </c>
    </row>
    <row r="55" spans="2:11" x14ac:dyDescent="0.25">
      <c r="B55" s="24" t="s">
        <v>86</v>
      </c>
      <c r="C55" s="6"/>
      <c r="D55" s="6"/>
      <c r="E55" s="6"/>
      <c r="F55" s="6"/>
      <c r="G55" s="85">
        <v>1</v>
      </c>
      <c r="H55" s="85">
        <v>1</v>
      </c>
      <c r="I55" s="85">
        <v>1</v>
      </c>
      <c r="J55" s="85">
        <v>1</v>
      </c>
    </row>
    <row r="56" spans="2:11" x14ac:dyDescent="0.25">
      <c r="B56" s="24" t="s">
        <v>87</v>
      </c>
      <c r="C56" s="24" t="s">
        <v>88</v>
      </c>
      <c r="D56" s="24"/>
      <c r="E56" s="24"/>
      <c r="F56" s="24"/>
      <c r="G56" s="35" t="s">
        <v>63</v>
      </c>
      <c r="H56" s="36" t="s">
        <v>63</v>
      </c>
      <c r="I56" s="36" t="s">
        <v>63</v>
      </c>
      <c r="J56" s="35" t="s">
        <v>63</v>
      </c>
    </row>
    <row r="57" spans="2:11" x14ac:dyDescent="0.25">
      <c r="B57" s="6"/>
      <c r="C57" s="24" t="s">
        <v>89</v>
      </c>
      <c r="D57" s="24"/>
      <c r="E57" s="24"/>
      <c r="F57" s="24"/>
      <c r="G57" s="35" t="s">
        <v>90</v>
      </c>
      <c r="H57" s="36" t="s">
        <v>90</v>
      </c>
      <c r="I57" s="36" t="s">
        <v>90</v>
      </c>
      <c r="J57" s="35" t="s">
        <v>90</v>
      </c>
    </row>
    <row r="58" spans="2:11" x14ac:dyDescent="0.25">
      <c r="B58" s="28"/>
      <c r="C58" s="29" t="s">
        <v>91</v>
      </c>
      <c r="D58" s="29"/>
      <c r="E58" s="29"/>
      <c r="F58" s="29"/>
      <c r="G58" s="179" t="s">
        <v>63</v>
      </c>
      <c r="H58" s="180" t="s">
        <v>63</v>
      </c>
      <c r="I58" s="180" t="s">
        <v>63</v>
      </c>
      <c r="J58" s="179" t="s">
        <v>63</v>
      </c>
    </row>
    <row r="59" spans="2:11" ht="18" customHeight="1" x14ac:dyDescent="0.25">
      <c r="B59" s="6"/>
      <c r="C59" s="24"/>
      <c r="D59" s="24"/>
      <c r="E59" s="24"/>
      <c r="F59" s="35"/>
      <c r="G59" s="36"/>
      <c r="H59" s="36"/>
      <c r="I59" s="35"/>
    </row>
    <row r="60" spans="2:11" ht="18" x14ac:dyDescent="0.25">
      <c r="B60" s="257" t="s">
        <v>379</v>
      </c>
      <c r="C60" s="257"/>
      <c r="D60" s="257"/>
      <c r="E60" s="24"/>
      <c r="F60" s="35"/>
      <c r="G60" s="36"/>
      <c r="H60" s="36"/>
      <c r="I60" s="35"/>
      <c r="J60" s="155"/>
    </row>
    <row r="61" spans="2:11" ht="18" x14ac:dyDescent="0.25">
      <c r="B61" s="38"/>
      <c r="C61" s="38"/>
      <c r="D61" s="38"/>
      <c r="E61" s="38"/>
      <c r="F61" s="38"/>
      <c r="G61" s="38"/>
      <c r="H61" s="38"/>
      <c r="I61" s="38"/>
      <c r="J61" s="38"/>
      <c r="K61" s="38"/>
    </row>
    <row r="62" spans="2:11" x14ac:dyDescent="0.25">
      <c r="B62" s="113" t="s">
        <v>380</v>
      </c>
      <c r="C62" s="44"/>
      <c r="D62" s="44"/>
      <c r="E62" s="44"/>
      <c r="F62" s="44"/>
      <c r="G62" s="44"/>
      <c r="H62" s="44"/>
      <c r="I62" s="44"/>
      <c r="J62" s="44"/>
      <c r="K62"/>
    </row>
    <row r="63" spans="2:11" x14ac:dyDescent="0.25">
      <c r="B63" s="225" t="s">
        <v>381</v>
      </c>
      <c r="C63" s="234" t="s">
        <v>90</v>
      </c>
      <c r="D63" s="234" t="s">
        <v>382</v>
      </c>
      <c r="E63" s="234" t="s">
        <v>383</v>
      </c>
      <c r="F63" s="234" t="s">
        <v>384</v>
      </c>
      <c r="G63" s="234" t="s">
        <v>385</v>
      </c>
      <c r="H63" s="234" t="s">
        <v>386</v>
      </c>
      <c r="I63" s="234" t="s">
        <v>387</v>
      </c>
      <c r="J63" s="234" t="s">
        <v>388</v>
      </c>
      <c r="K63" s="234" t="s">
        <v>389</v>
      </c>
    </row>
    <row r="64" spans="2:11" x14ac:dyDescent="0.25">
      <c r="B64" s="43" t="s">
        <v>390</v>
      </c>
      <c r="C64" s="43"/>
      <c r="D64" s="32"/>
      <c r="E64" s="32"/>
      <c r="F64" s="32"/>
      <c r="G64" s="32"/>
      <c r="H64" s="32"/>
      <c r="I64" s="32"/>
      <c r="J64" s="32"/>
      <c r="K64" s="32"/>
    </row>
    <row r="65" spans="2:11" x14ac:dyDescent="0.25">
      <c r="B65" s="43" t="s">
        <v>391</v>
      </c>
      <c r="C65" s="217">
        <v>0.55300000000000005</v>
      </c>
      <c r="D65" s="32">
        <v>0</v>
      </c>
      <c r="E65" s="32">
        <v>0</v>
      </c>
      <c r="F65" s="32">
        <v>0</v>
      </c>
      <c r="G65" s="32">
        <v>0</v>
      </c>
      <c r="H65" s="32">
        <v>0</v>
      </c>
      <c r="I65" s="32">
        <v>0</v>
      </c>
      <c r="J65" s="32">
        <v>0</v>
      </c>
      <c r="K65" s="32">
        <v>0</v>
      </c>
    </row>
    <row r="66" spans="2:11" x14ac:dyDescent="0.25">
      <c r="B66" s="43" t="s">
        <v>392</v>
      </c>
      <c r="C66" s="217">
        <v>0.36599999999999999</v>
      </c>
      <c r="D66" s="32">
        <v>0</v>
      </c>
      <c r="E66" s="32">
        <v>0</v>
      </c>
      <c r="F66" s="32">
        <v>0</v>
      </c>
      <c r="G66" s="32">
        <v>0</v>
      </c>
      <c r="H66" s="32">
        <v>0</v>
      </c>
      <c r="I66" s="32">
        <v>0</v>
      </c>
      <c r="J66" s="32">
        <v>0</v>
      </c>
      <c r="K66" s="32">
        <v>0</v>
      </c>
    </row>
    <row r="67" spans="2:11" x14ac:dyDescent="0.25">
      <c r="B67" s="48" t="s">
        <v>393</v>
      </c>
      <c r="C67" s="226">
        <v>9.8000000000000004E-2</v>
      </c>
      <c r="D67" s="32">
        <v>0</v>
      </c>
      <c r="E67" s="32">
        <v>0</v>
      </c>
      <c r="F67" s="32">
        <v>0</v>
      </c>
      <c r="G67" s="32">
        <v>0</v>
      </c>
      <c r="H67" s="32">
        <v>0</v>
      </c>
      <c r="I67" s="32">
        <v>0</v>
      </c>
      <c r="J67" s="32">
        <v>0</v>
      </c>
      <c r="K67" s="32">
        <v>0</v>
      </c>
    </row>
    <row r="68" spans="2:11" x14ac:dyDescent="0.25">
      <c r="B68" s="48" t="s">
        <v>10</v>
      </c>
      <c r="C68" s="226">
        <f>SUM(C65:C67)</f>
        <v>1.0170000000000001</v>
      </c>
      <c r="D68" s="233">
        <v>0</v>
      </c>
      <c r="E68" s="233">
        <v>0</v>
      </c>
      <c r="F68" s="233">
        <v>0</v>
      </c>
      <c r="G68" s="233">
        <v>0</v>
      </c>
      <c r="H68" s="233">
        <v>0</v>
      </c>
      <c r="I68" s="233">
        <v>0</v>
      </c>
      <c r="J68" s="233">
        <v>0</v>
      </c>
      <c r="K68" s="233">
        <v>0</v>
      </c>
    </row>
    <row r="69" spans="2:11" x14ac:dyDescent="0.25">
      <c r="B69" s="44" t="s">
        <v>445</v>
      </c>
      <c r="C69" s="59"/>
      <c r="D69" s="44"/>
      <c r="E69" s="44"/>
      <c r="F69" s="44"/>
      <c r="G69" s="44"/>
      <c r="H69" s="44"/>
      <c r="I69" s="44"/>
      <c r="J69" s="44"/>
      <c r="K69" s="44"/>
    </row>
    <row r="70" spans="2:11" x14ac:dyDescent="0.25">
      <c r="B70" s="44"/>
      <c r="C70" s="59"/>
      <c r="D70" s="44"/>
      <c r="E70" s="44"/>
      <c r="F70" s="44"/>
      <c r="G70" s="44"/>
      <c r="H70" s="44"/>
      <c r="I70" s="44"/>
      <c r="J70" s="44"/>
      <c r="K70" s="44"/>
    </row>
    <row r="71" spans="2:11" x14ac:dyDescent="0.25">
      <c r="B71" s="113" t="s">
        <v>394</v>
      </c>
      <c r="C71" s="44"/>
      <c r="D71" s="44"/>
      <c r="E71" s="44"/>
      <c r="F71" s="44"/>
      <c r="G71" s="44"/>
      <c r="H71" s="44"/>
      <c r="I71" s="44"/>
      <c r="J71" s="44"/>
      <c r="K71" s="44"/>
    </row>
    <row r="72" spans="2:11" x14ac:dyDescent="0.25">
      <c r="B72" s="225" t="s">
        <v>395</v>
      </c>
      <c r="C72" s="234" t="s">
        <v>90</v>
      </c>
      <c r="D72" s="234" t="s">
        <v>382</v>
      </c>
      <c r="E72" s="234" t="s">
        <v>383</v>
      </c>
      <c r="F72" s="234" t="s">
        <v>384</v>
      </c>
      <c r="G72" s="234" t="s">
        <v>385</v>
      </c>
      <c r="H72" s="234" t="s">
        <v>386</v>
      </c>
      <c r="I72" s="234" t="s">
        <v>387</v>
      </c>
      <c r="J72" s="234" t="s">
        <v>388</v>
      </c>
      <c r="K72" s="234" t="s">
        <v>389</v>
      </c>
    </row>
    <row r="73" spans="2:11" x14ac:dyDescent="0.25">
      <c r="B73" s="43" t="s">
        <v>396</v>
      </c>
      <c r="C73" s="244">
        <v>2.5000000000000001E-2</v>
      </c>
      <c r="D73" s="32">
        <v>0</v>
      </c>
      <c r="E73" s="32">
        <v>0</v>
      </c>
      <c r="F73" s="32">
        <v>0</v>
      </c>
      <c r="G73" s="32">
        <v>0</v>
      </c>
      <c r="H73" s="32">
        <v>0</v>
      </c>
      <c r="I73" s="32">
        <v>0</v>
      </c>
      <c r="J73" s="32">
        <v>0</v>
      </c>
      <c r="K73" s="32">
        <v>0</v>
      </c>
    </row>
    <row r="74" spans="2:11" x14ac:dyDescent="0.25">
      <c r="B74" s="43" t="s">
        <v>397</v>
      </c>
      <c r="C74" s="32">
        <v>0</v>
      </c>
      <c r="D74" s="32">
        <v>0</v>
      </c>
      <c r="E74" s="32">
        <v>0</v>
      </c>
      <c r="F74" s="32">
        <v>0</v>
      </c>
      <c r="G74" s="32">
        <v>0</v>
      </c>
      <c r="H74" s="32">
        <v>0</v>
      </c>
      <c r="I74" s="32">
        <v>0</v>
      </c>
      <c r="J74" s="32">
        <v>0</v>
      </c>
      <c r="K74" s="32">
        <v>0</v>
      </c>
    </row>
    <row r="75" spans="2:11" x14ac:dyDescent="0.25">
      <c r="B75" s="43" t="s">
        <v>398</v>
      </c>
      <c r="C75" s="217">
        <f>C68</f>
        <v>1.0170000000000001</v>
      </c>
      <c r="D75" s="43"/>
      <c r="E75" s="43"/>
      <c r="F75" s="244">
        <v>0.34699999999999998</v>
      </c>
      <c r="G75" s="177" t="s">
        <v>290</v>
      </c>
      <c r="H75" s="243">
        <v>3.5999999999999997E-2</v>
      </c>
      <c r="I75" s="177" t="s">
        <v>290</v>
      </c>
      <c r="J75" s="177" t="s">
        <v>290</v>
      </c>
      <c r="K75" s="177" t="s">
        <v>290</v>
      </c>
    </row>
    <row r="76" spans="2:11" x14ac:dyDescent="0.25">
      <c r="B76" s="227" t="s">
        <v>399</v>
      </c>
      <c r="C76" s="235" t="s">
        <v>290</v>
      </c>
      <c r="D76" s="234" t="s">
        <v>290</v>
      </c>
      <c r="E76" s="234" t="s">
        <v>290</v>
      </c>
      <c r="F76" s="234" t="s">
        <v>290</v>
      </c>
      <c r="G76" s="48"/>
      <c r="H76" s="48"/>
      <c r="I76" s="48"/>
      <c r="J76" s="32">
        <v>0</v>
      </c>
      <c r="K76" s="32">
        <v>0</v>
      </c>
    </row>
    <row r="77" spans="2:11" x14ac:dyDescent="0.25">
      <c r="B77" s="48" t="s">
        <v>10</v>
      </c>
      <c r="C77" s="226">
        <f>SUM(C73:C76)</f>
        <v>1.042</v>
      </c>
      <c r="D77" s="226">
        <f t="shared" ref="D77:H77" si="0">SUM(D73:D76)</f>
        <v>0</v>
      </c>
      <c r="E77" s="226">
        <f t="shared" si="0"/>
        <v>0</v>
      </c>
      <c r="F77" s="226">
        <f t="shared" si="0"/>
        <v>0.34699999999999998</v>
      </c>
      <c r="G77" s="226">
        <f t="shared" si="0"/>
        <v>0</v>
      </c>
      <c r="H77" s="226">
        <f t="shared" si="0"/>
        <v>3.5999999999999997E-2</v>
      </c>
      <c r="I77" s="226">
        <f>SUM(I73:I76)</f>
        <v>0</v>
      </c>
      <c r="J77" s="233">
        <v>0</v>
      </c>
      <c r="K77" s="233">
        <v>0</v>
      </c>
    </row>
    <row r="78" spans="2:11" x14ac:dyDescent="0.25">
      <c r="B78" s="43"/>
      <c r="C78" s="217"/>
      <c r="D78" s="43"/>
      <c r="E78" s="43"/>
      <c r="F78" s="43"/>
      <c r="G78" s="43"/>
      <c r="H78" s="43"/>
      <c r="I78" s="43"/>
      <c r="J78" s="43"/>
      <c r="K78" s="43"/>
    </row>
    <row r="79" spans="2:11" x14ac:dyDescent="0.25">
      <c r="B79" s="113" t="s">
        <v>400</v>
      </c>
      <c r="C79" s="44"/>
      <c r="D79" s="44"/>
      <c r="E79" s="44"/>
      <c r="F79" s="44"/>
      <c r="G79" s="44"/>
      <c r="H79" s="44"/>
      <c r="I79" s="44"/>
      <c r="J79" s="44"/>
      <c r="K79" s="44"/>
    </row>
    <row r="80" spans="2:11" x14ac:dyDescent="0.25">
      <c r="B80" s="225" t="s">
        <v>401</v>
      </c>
      <c r="C80" s="48" t="s">
        <v>391</v>
      </c>
      <c r="D80" s="48" t="s">
        <v>392</v>
      </c>
      <c r="E80" s="48" t="s">
        <v>393</v>
      </c>
      <c r="F80" s="48" t="s">
        <v>10</v>
      </c>
      <c r="H80" s="44"/>
      <c r="I80" s="44"/>
      <c r="J80" s="44"/>
      <c r="K80" s="44"/>
    </row>
    <row r="81" spans="2:12" x14ac:dyDescent="0.25">
      <c r="B81" s="43" t="s">
        <v>396</v>
      </c>
      <c r="C81" s="244">
        <f>C73</f>
        <v>2.5000000000000001E-2</v>
      </c>
      <c r="D81" s="32">
        <v>0</v>
      </c>
      <c r="E81" s="32">
        <v>0</v>
      </c>
      <c r="F81" s="246">
        <f>SUM(C81:E81)</f>
        <v>2.5000000000000001E-2</v>
      </c>
      <c r="H81" s="44"/>
      <c r="I81" s="44"/>
      <c r="J81" s="44"/>
      <c r="K81" s="44"/>
    </row>
    <row r="82" spans="2:12" x14ac:dyDescent="0.25">
      <c r="B82" s="43" t="s">
        <v>397</v>
      </c>
      <c r="C82" s="32">
        <v>0</v>
      </c>
      <c r="D82" s="32">
        <v>0</v>
      </c>
      <c r="E82" s="32">
        <v>0</v>
      </c>
      <c r="F82" s="32">
        <v>0</v>
      </c>
      <c r="H82" s="44"/>
      <c r="I82" s="44"/>
      <c r="J82" s="44"/>
      <c r="K82" s="44"/>
    </row>
    <row r="83" spans="2:12" x14ac:dyDescent="0.25">
      <c r="B83" s="43" t="s">
        <v>398</v>
      </c>
      <c r="C83" s="217">
        <f>0.553+F75</f>
        <v>0.9</v>
      </c>
      <c r="D83" s="244">
        <v>0.36599999999999999</v>
      </c>
      <c r="E83" s="244">
        <v>9.8000000000000004E-2</v>
      </c>
      <c r="F83" s="245">
        <f>SUM(C83:E83)</f>
        <v>1.3640000000000001</v>
      </c>
      <c r="H83" s="44"/>
      <c r="I83" s="44"/>
      <c r="J83" s="44"/>
      <c r="K83" s="44"/>
    </row>
    <row r="84" spans="2:12" x14ac:dyDescent="0.25">
      <c r="B84" s="227" t="s">
        <v>399</v>
      </c>
      <c r="C84" s="226">
        <f>H75</f>
        <v>3.5999999999999997E-2</v>
      </c>
      <c r="D84" s="48"/>
      <c r="E84" s="48"/>
      <c r="F84" s="247">
        <f>SUM(C84:E84)</f>
        <v>3.5999999999999997E-2</v>
      </c>
      <c r="H84" s="44"/>
      <c r="I84" s="44"/>
      <c r="J84" s="44"/>
      <c r="K84" s="44"/>
    </row>
    <row r="85" spans="2:12" x14ac:dyDescent="0.25">
      <c r="B85" s="48" t="s">
        <v>10</v>
      </c>
      <c r="C85" s="226">
        <f>SUM(C81:C84)</f>
        <v>0.96100000000000008</v>
      </c>
      <c r="D85" s="226">
        <f t="shared" ref="D85:E85" si="1">SUM(D81:D84)</f>
        <v>0.36599999999999999</v>
      </c>
      <c r="E85" s="226">
        <f t="shared" si="1"/>
        <v>9.8000000000000004E-2</v>
      </c>
      <c r="F85" s="226">
        <f>SUM(F81:F84)</f>
        <v>1.425</v>
      </c>
      <c r="G85" s="44"/>
      <c r="H85" s="44"/>
      <c r="I85" s="44"/>
      <c r="J85" s="44"/>
      <c r="K85" s="44"/>
    </row>
    <row r="86" spans="2:12" x14ac:dyDescent="0.25">
      <c r="B86" s="43"/>
      <c r="C86" s="217"/>
      <c r="D86" s="43"/>
      <c r="E86" s="43"/>
      <c r="F86" s="43"/>
      <c r="G86" s="44"/>
      <c r="H86" s="44"/>
      <c r="I86" s="44"/>
      <c r="J86" s="44"/>
      <c r="K86" s="44"/>
    </row>
    <row r="87" spans="2:12" x14ac:dyDescent="0.25">
      <c r="B87" s="113" t="s">
        <v>402</v>
      </c>
      <c r="C87" s="44"/>
      <c r="D87" s="44"/>
      <c r="E87" s="44"/>
      <c r="F87" s="44"/>
      <c r="G87" s="44"/>
      <c r="H87" s="44"/>
      <c r="I87" s="44"/>
      <c r="J87" s="44"/>
      <c r="K87" s="44"/>
      <c r="L87" s="37"/>
    </row>
    <row r="88" spans="2:12" x14ac:dyDescent="0.25">
      <c r="B88" s="258" t="s">
        <v>403</v>
      </c>
      <c r="C88" s="258"/>
      <c r="D88" s="258"/>
      <c r="E88" s="258"/>
      <c r="F88" s="228">
        <v>0.15</v>
      </c>
      <c r="G88" s="44"/>
      <c r="H88" s="44"/>
      <c r="I88" s="44"/>
      <c r="J88" s="44"/>
      <c r="K88" s="44"/>
    </row>
    <row r="89" spans="2:12" x14ac:dyDescent="0.25">
      <c r="B89" s="218" t="s">
        <v>446</v>
      </c>
      <c r="C89" s="218"/>
      <c r="D89" s="218"/>
      <c r="E89" s="218"/>
      <c r="F89" s="217"/>
      <c r="G89" s="44"/>
      <c r="H89" s="44"/>
      <c r="I89" s="44"/>
      <c r="J89" s="44"/>
      <c r="K89" s="44"/>
    </row>
    <row r="90" spans="2:12" x14ac:dyDescent="0.25">
      <c r="B90" s="164"/>
      <c r="C90" s="164"/>
      <c r="D90" s="164"/>
      <c r="E90" s="44"/>
      <c r="F90" s="44"/>
      <c r="G90" s="44"/>
      <c r="H90" s="44"/>
      <c r="I90" s="44"/>
      <c r="J90" s="44"/>
      <c r="K90" s="44"/>
    </row>
    <row r="91" spans="2:12" x14ac:dyDescent="0.25">
      <c r="B91" s="219" t="s">
        <v>404</v>
      </c>
      <c r="C91" s="230"/>
      <c r="D91" s="164"/>
      <c r="E91" s="44"/>
      <c r="F91" s="44"/>
      <c r="G91" s="44"/>
      <c r="H91" s="44"/>
      <c r="I91" s="44"/>
      <c r="J91" s="44"/>
      <c r="K91" s="44"/>
    </row>
    <row r="92" spans="2:12" x14ac:dyDescent="0.25">
      <c r="B92" s="229" t="s">
        <v>405</v>
      </c>
      <c r="C92" s="32">
        <v>0</v>
      </c>
      <c r="D92" s="164"/>
      <c r="E92" s="44"/>
      <c r="F92" s="44"/>
      <c r="G92" s="44"/>
      <c r="H92" s="44"/>
      <c r="I92" s="44"/>
      <c r="J92" s="44"/>
      <c r="K92" s="44"/>
    </row>
    <row r="93" spans="2:12" x14ac:dyDescent="0.25">
      <c r="B93" s="220" t="s">
        <v>406</v>
      </c>
      <c r="C93" s="32">
        <v>0</v>
      </c>
      <c r="D93" s="164"/>
      <c r="E93" s="44"/>
      <c r="F93" s="44"/>
      <c r="G93" s="44"/>
      <c r="H93" s="44"/>
      <c r="I93" s="44"/>
      <c r="J93" s="44"/>
      <c r="K93" s="44"/>
    </row>
    <row r="94" spans="2:12" x14ac:dyDescent="0.25">
      <c r="B94" s="227" t="s">
        <v>393</v>
      </c>
      <c r="C94" s="32">
        <v>0</v>
      </c>
      <c r="D94" s="164"/>
      <c r="E94" s="44"/>
      <c r="F94" s="44"/>
      <c r="G94" s="44"/>
      <c r="H94" s="44"/>
      <c r="I94" s="44"/>
      <c r="J94" s="44"/>
      <c r="K94" s="44"/>
    </row>
    <row r="95" spans="2:12" x14ac:dyDescent="0.25">
      <c r="B95" s="231" t="s">
        <v>10</v>
      </c>
      <c r="C95" s="233">
        <v>0</v>
      </c>
      <c r="D95" s="164"/>
      <c r="E95" s="44"/>
      <c r="F95" s="44"/>
      <c r="G95" s="44"/>
      <c r="H95" s="44"/>
      <c r="I95" s="44"/>
      <c r="J95" s="44"/>
      <c r="K95" s="44"/>
    </row>
    <row r="96" spans="2:12" x14ac:dyDescent="0.25">
      <c r="B96" s="164"/>
      <c r="C96" s="164"/>
      <c r="D96" s="164"/>
      <c r="E96" s="44"/>
      <c r="F96" s="44"/>
      <c r="G96" s="44"/>
      <c r="H96" s="44"/>
      <c r="I96" s="44"/>
      <c r="J96" s="44"/>
      <c r="K96" s="44"/>
    </row>
    <row r="97" spans="2:11" x14ac:dyDescent="0.25">
      <c r="B97" s="219" t="s">
        <v>407</v>
      </c>
      <c r="C97" s="230"/>
      <c r="D97" s="164"/>
      <c r="E97" s="44"/>
      <c r="F97" s="44"/>
      <c r="G97" s="44"/>
      <c r="H97" s="44"/>
      <c r="I97" s="44"/>
      <c r="J97" s="44"/>
      <c r="K97" s="44"/>
    </row>
    <row r="98" spans="2:11" x14ac:dyDescent="0.25">
      <c r="B98" s="229" t="s">
        <v>405</v>
      </c>
      <c r="C98" s="32">
        <v>0</v>
      </c>
      <c r="D98" s="164"/>
      <c r="E98" s="44"/>
      <c r="F98" s="44"/>
      <c r="G98" s="44"/>
      <c r="H98" s="44"/>
      <c r="I98" s="44"/>
      <c r="J98" s="44"/>
      <c r="K98" s="44"/>
    </row>
    <row r="99" spans="2:11" x14ac:dyDescent="0.25">
      <c r="B99" s="220" t="s">
        <v>406</v>
      </c>
      <c r="C99" s="32">
        <v>0</v>
      </c>
      <c r="D99" s="164"/>
      <c r="E99" s="44"/>
      <c r="F99" s="44"/>
      <c r="G99" s="44"/>
      <c r="H99" s="44"/>
      <c r="I99" s="44"/>
      <c r="J99" s="44"/>
      <c r="K99" s="44"/>
    </row>
    <row r="100" spans="2:11" x14ac:dyDescent="0.25">
      <c r="B100" s="227" t="s">
        <v>393</v>
      </c>
      <c r="C100" s="32">
        <v>0</v>
      </c>
      <c r="D100" s="164"/>
      <c r="E100" s="44"/>
      <c r="F100" s="44"/>
      <c r="G100" s="44"/>
      <c r="H100" s="44"/>
      <c r="I100" s="44"/>
      <c r="J100" s="44"/>
      <c r="K100" s="44"/>
    </row>
    <row r="101" spans="2:11" x14ac:dyDescent="0.25">
      <c r="B101" s="231" t="s">
        <v>10</v>
      </c>
      <c r="C101" s="233">
        <v>0</v>
      </c>
      <c r="D101" s="164"/>
      <c r="E101" s="44"/>
      <c r="F101" s="44"/>
      <c r="G101" s="44"/>
      <c r="H101" s="44"/>
      <c r="I101" s="44"/>
      <c r="J101" s="44"/>
      <c r="K101" s="44"/>
    </row>
    <row r="102" spans="2:11" x14ac:dyDescent="0.25">
      <c r="B102" s="220"/>
      <c r="C102" s="221"/>
      <c r="D102" s="164"/>
      <c r="E102" s="44"/>
      <c r="F102" s="44"/>
      <c r="G102" s="44"/>
      <c r="H102" s="44"/>
      <c r="I102" s="44"/>
      <c r="J102" s="44"/>
      <c r="K102" s="44"/>
    </row>
    <row r="103" spans="2:11" ht="18" x14ac:dyDescent="0.25">
      <c r="B103" s="254" t="s">
        <v>408</v>
      </c>
      <c r="C103" s="254"/>
      <c r="D103" s="254"/>
      <c r="E103" s="254"/>
      <c r="F103" s="254"/>
    </row>
    <row r="104" spans="2:11" ht="18" x14ac:dyDescent="0.25">
      <c r="B104" s="38"/>
      <c r="C104" s="222"/>
      <c r="D104" s="223"/>
      <c r="E104" s="223"/>
      <c r="F104" s="223"/>
    </row>
    <row r="105" spans="2:11" x14ac:dyDescent="0.25">
      <c r="B105" s="28" t="s">
        <v>409</v>
      </c>
      <c r="C105" s="232" t="s">
        <v>410</v>
      </c>
      <c r="D105" s="6"/>
      <c r="E105" s="6"/>
    </row>
    <row r="106" spans="2:11" x14ac:dyDescent="0.25">
      <c r="B106" s="220" t="s">
        <v>411</v>
      </c>
      <c r="C106" s="236">
        <v>1</v>
      </c>
      <c r="D106" s="224"/>
      <c r="E106" s="6"/>
    </row>
    <row r="107" spans="2:11" x14ac:dyDescent="0.25">
      <c r="B107" s="220" t="s">
        <v>412</v>
      </c>
      <c r="C107" s="153">
        <v>0</v>
      </c>
      <c r="D107" s="6"/>
      <c r="E107" s="6"/>
    </row>
    <row r="108" spans="2:11" x14ac:dyDescent="0.25">
      <c r="B108" s="220" t="s">
        <v>413</v>
      </c>
      <c r="C108" s="153">
        <v>0</v>
      </c>
      <c r="D108" s="6"/>
      <c r="E108" s="6"/>
    </row>
    <row r="109" spans="2:11" x14ac:dyDescent="0.25">
      <c r="B109" s="220" t="s">
        <v>414</v>
      </c>
      <c r="C109" s="153">
        <v>0</v>
      </c>
      <c r="D109" s="6"/>
      <c r="E109" s="6"/>
    </row>
    <row r="110" spans="2:11" x14ac:dyDescent="0.25">
      <c r="B110" s="220" t="s">
        <v>415</v>
      </c>
      <c r="C110" s="153">
        <v>0</v>
      </c>
      <c r="D110" s="6"/>
      <c r="E110" s="6"/>
    </row>
    <row r="111" spans="2:11" x14ac:dyDescent="0.25">
      <c r="B111" s="220" t="s">
        <v>416</v>
      </c>
      <c r="C111" s="153">
        <v>0</v>
      </c>
      <c r="D111" s="6"/>
      <c r="E111" s="6"/>
    </row>
    <row r="112" spans="2:11" x14ac:dyDescent="0.25">
      <c r="B112" s="227" t="s">
        <v>417</v>
      </c>
      <c r="C112" s="237">
        <v>0</v>
      </c>
      <c r="D112" s="6"/>
      <c r="E112" s="6"/>
    </row>
    <row r="113" spans="2:9" x14ac:dyDescent="0.25">
      <c r="B113" s="6"/>
      <c r="C113" s="24"/>
      <c r="D113" s="24"/>
      <c r="E113" s="24"/>
      <c r="F113" s="35"/>
      <c r="G113" s="36"/>
      <c r="H113" s="36"/>
      <c r="I113" s="35"/>
    </row>
    <row r="114" spans="2:9" x14ac:dyDescent="0.25">
      <c r="B114" s="185"/>
      <c r="C114" s="24"/>
      <c r="D114" s="24"/>
      <c r="E114" s="24"/>
      <c r="F114" s="35"/>
      <c r="G114" s="36"/>
      <c r="H114" s="36"/>
      <c r="I114" s="35"/>
    </row>
    <row r="115" spans="2:9" x14ac:dyDescent="0.25">
      <c r="B115" s="6"/>
      <c r="C115" s="6"/>
      <c r="D115" s="6"/>
      <c r="E115" s="6"/>
      <c r="F115" s="6"/>
      <c r="G115" s="6"/>
      <c r="H115" s="6"/>
      <c r="I115" s="6"/>
    </row>
    <row r="116" spans="2:9" ht="18" x14ac:dyDescent="0.25">
      <c r="B116" s="254" t="s">
        <v>102</v>
      </c>
      <c r="C116" s="254"/>
      <c r="D116" s="254"/>
      <c r="E116" s="254"/>
      <c r="F116" s="254"/>
      <c r="G116" s="6"/>
      <c r="H116" s="6"/>
      <c r="I116" s="6"/>
    </row>
    <row r="117" spans="2:9" ht="18" x14ac:dyDescent="0.25">
      <c r="B117" s="38"/>
      <c r="C117" s="256" t="s">
        <v>92</v>
      </c>
      <c r="D117" s="256"/>
      <c r="E117" s="256"/>
      <c r="F117" s="256"/>
      <c r="G117" s="6"/>
      <c r="H117" s="6"/>
      <c r="I117" s="6"/>
    </row>
    <row r="118" spans="2:9" x14ac:dyDescent="0.25">
      <c r="B118" s="25" t="s">
        <v>93</v>
      </c>
      <c r="C118" s="253"/>
      <c r="D118" s="253"/>
      <c r="E118" s="253"/>
      <c r="F118" s="253"/>
      <c r="G118" s="6"/>
      <c r="H118" s="6"/>
      <c r="I118" s="6"/>
    </row>
    <row r="119" spans="2:9" ht="9.75" customHeight="1" x14ac:dyDescent="0.25">
      <c r="B119" s="25"/>
      <c r="C119" s="34"/>
      <c r="D119" s="34"/>
      <c r="E119" s="34"/>
      <c r="F119" s="34"/>
      <c r="G119" s="6"/>
      <c r="H119" s="6"/>
      <c r="I119" s="6"/>
    </row>
    <row r="120" spans="2:9" x14ac:dyDescent="0.25">
      <c r="B120" s="30" t="s">
        <v>95</v>
      </c>
      <c r="C120" s="259" t="s">
        <v>94</v>
      </c>
      <c r="D120" s="259"/>
      <c r="E120" s="259"/>
      <c r="F120" s="259"/>
      <c r="G120" s="6"/>
      <c r="H120" s="6"/>
      <c r="I120" s="6"/>
    </row>
    <row r="121" spans="2:9" s="37" customFormat="1" x14ac:dyDescent="0.2">
      <c r="B121" s="186" t="s">
        <v>322</v>
      </c>
    </row>
    <row r="122" spans="2:9" x14ac:dyDescent="0.25">
      <c r="B122" s="25"/>
      <c r="C122" s="6"/>
      <c r="D122" s="6"/>
      <c r="E122" s="6"/>
      <c r="F122" s="6"/>
      <c r="G122" s="6"/>
      <c r="H122" s="6"/>
      <c r="I122" s="6"/>
    </row>
    <row r="123" spans="2:9" x14ac:dyDescent="0.25">
      <c r="B123" s="25"/>
      <c r="C123" s="6"/>
      <c r="D123" s="6"/>
      <c r="E123" s="6"/>
      <c r="F123" s="6"/>
      <c r="G123" s="6"/>
      <c r="H123" s="6"/>
      <c r="I123" s="6"/>
    </row>
    <row r="124" spans="2:9" ht="15.75" x14ac:dyDescent="0.25">
      <c r="B124" s="33"/>
      <c r="G124" s="6"/>
      <c r="H124" s="6"/>
      <c r="I124" s="6"/>
    </row>
    <row r="125" spans="2:9" ht="18" x14ac:dyDescent="0.25">
      <c r="B125" s="254" t="s">
        <v>101</v>
      </c>
      <c r="C125" s="254"/>
      <c r="D125" s="254"/>
      <c r="E125" s="254"/>
      <c r="F125" s="254"/>
      <c r="G125" s="6"/>
      <c r="H125" s="6"/>
      <c r="I125" s="6"/>
    </row>
    <row r="126" spans="2:9" ht="18" x14ac:dyDescent="0.25">
      <c r="B126" s="38"/>
      <c r="C126" s="256" t="s">
        <v>92</v>
      </c>
      <c r="D126" s="256"/>
      <c r="E126" s="256"/>
      <c r="F126" s="256"/>
      <c r="G126" s="6"/>
      <c r="H126" s="6"/>
      <c r="I126" s="6"/>
    </row>
    <row r="127" spans="2:9" x14ac:dyDescent="0.25">
      <c r="B127" s="40"/>
      <c r="C127" s="260" t="s">
        <v>96</v>
      </c>
      <c r="D127" s="260"/>
      <c r="E127" s="260" t="s">
        <v>97</v>
      </c>
      <c r="F127" s="260"/>
      <c r="G127" s="6"/>
      <c r="H127" s="6"/>
      <c r="I127" s="6"/>
    </row>
    <row r="128" spans="2:9" ht="30" x14ac:dyDescent="0.25">
      <c r="B128" s="11" t="s">
        <v>98</v>
      </c>
      <c r="C128" s="253" t="s">
        <v>94</v>
      </c>
      <c r="D128" s="253"/>
      <c r="E128" s="253"/>
      <c r="F128" s="253"/>
      <c r="G128" s="6"/>
      <c r="H128" s="6"/>
      <c r="I128" s="6"/>
    </row>
    <row r="129" spans="2:9" x14ac:dyDescent="0.25">
      <c r="B129" s="25" t="s">
        <v>99</v>
      </c>
      <c r="C129" s="253" t="s">
        <v>94</v>
      </c>
      <c r="D129" s="253"/>
      <c r="E129" s="253"/>
      <c r="F129" s="253"/>
      <c r="G129" s="6"/>
      <c r="H129" s="6"/>
      <c r="I129" s="6"/>
    </row>
    <row r="130" spans="2:9" x14ac:dyDescent="0.25">
      <c r="B130" s="30" t="s">
        <v>100</v>
      </c>
      <c r="C130" s="259"/>
      <c r="D130" s="259"/>
      <c r="E130" s="259" t="s">
        <v>94</v>
      </c>
      <c r="F130" s="259"/>
      <c r="G130" s="6"/>
      <c r="H130" s="6"/>
      <c r="I130" s="6"/>
    </row>
    <row r="131" spans="2:9" x14ac:dyDescent="0.25">
      <c r="B131" s="86"/>
      <c r="C131" s="6"/>
      <c r="D131" s="6"/>
      <c r="E131" s="6"/>
      <c r="F131" s="6"/>
      <c r="G131" s="6"/>
      <c r="H131" s="6"/>
      <c r="I131" s="6"/>
    </row>
    <row r="132" spans="2:9" x14ac:dyDescent="0.25">
      <c r="B132" s="6"/>
      <c r="C132" s="6"/>
      <c r="D132" s="6"/>
      <c r="E132" s="6"/>
      <c r="F132" s="6"/>
      <c r="G132" s="6"/>
      <c r="H132" s="6"/>
      <c r="I132" s="6"/>
    </row>
    <row r="133" spans="2:9" x14ac:dyDescent="0.25">
      <c r="B133" s="6"/>
      <c r="C133" s="6"/>
      <c r="D133" s="6"/>
      <c r="E133" s="6"/>
      <c r="F133" s="6"/>
      <c r="G133" s="6"/>
      <c r="H133" s="6"/>
      <c r="I133" s="6"/>
    </row>
    <row r="134" spans="2:9" x14ac:dyDescent="0.25">
      <c r="I134" s="122" t="s">
        <v>247</v>
      </c>
    </row>
  </sheetData>
  <mergeCells count="20">
    <mergeCell ref="C130:D130"/>
    <mergeCell ref="E128:F128"/>
    <mergeCell ref="E129:F129"/>
    <mergeCell ref="E130:F130"/>
    <mergeCell ref="C127:D127"/>
    <mergeCell ref="E127:F127"/>
    <mergeCell ref="B4:E4"/>
    <mergeCell ref="B25:E25"/>
    <mergeCell ref="C128:D128"/>
    <mergeCell ref="C129:D129"/>
    <mergeCell ref="B116:F116"/>
    <mergeCell ref="B125:F125"/>
    <mergeCell ref="B5:I5"/>
    <mergeCell ref="C126:F126"/>
    <mergeCell ref="C117:F117"/>
    <mergeCell ref="C118:F118"/>
    <mergeCell ref="B60:D60"/>
    <mergeCell ref="B88:E88"/>
    <mergeCell ref="B103:F103"/>
    <mergeCell ref="C120:F120"/>
  </mergeCells>
  <hyperlinks>
    <hyperlink ref="I134" location="Contents!A1" display="To Frontpage"/>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B4:N30"/>
  <sheetViews>
    <sheetView zoomScaleNormal="100" workbookViewId="0">
      <selection activeCell="F34" sqref="F34"/>
    </sheetView>
  </sheetViews>
  <sheetFormatPr defaultRowHeight="15" x14ac:dyDescent="0.25"/>
  <cols>
    <col min="1" max="1" width="4.7109375" style="44" customWidth="1"/>
    <col min="2" max="2" width="7.7109375" style="44" customWidth="1"/>
    <col min="3" max="13" width="15.7109375" style="44" customWidth="1"/>
    <col min="14" max="16384" width="9.140625" style="44"/>
  </cols>
  <sheetData>
    <row r="4" spans="2:13" ht="18" x14ac:dyDescent="0.25">
      <c r="B4" s="39" t="s">
        <v>422</v>
      </c>
      <c r="K4" s="45" t="s">
        <v>30</v>
      </c>
      <c r="L4" s="46">
        <v>42277</v>
      </c>
    </row>
    <row r="5" spans="2:13" x14ac:dyDescent="0.25">
      <c r="B5" s="47" t="s">
        <v>112</v>
      </c>
    </row>
    <row r="7" spans="2:13" ht="15.75" x14ac:dyDescent="0.25">
      <c r="B7" s="42" t="s">
        <v>256</v>
      </c>
      <c r="C7" s="43"/>
      <c r="D7" s="43"/>
      <c r="E7" s="43"/>
      <c r="F7" s="43"/>
      <c r="G7" s="43"/>
      <c r="H7" s="43"/>
      <c r="I7" s="43"/>
      <c r="J7" s="43"/>
      <c r="K7" s="43"/>
      <c r="L7" s="43"/>
      <c r="M7" s="43"/>
    </row>
    <row r="8" spans="2:13" ht="3.75" customHeight="1" x14ac:dyDescent="0.25">
      <c r="B8" s="42"/>
      <c r="C8" s="43"/>
      <c r="D8" s="43"/>
      <c r="E8" s="43"/>
      <c r="F8" s="43"/>
      <c r="G8" s="43"/>
      <c r="H8" s="43"/>
      <c r="I8" s="43"/>
      <c r="J8" s="43"/>
      <c r="K8" s="43"/>
      <c r="L8" s="43"/>
      <c r="M8" s="43"/>
    </row>
    <row r="9" spans="2:13" x14ac:dyDescent="0.25">
      <c r="B9" s="56" t="s">
        <v>0</v>
      </c>
      <c r="C9" s="1"/>
      <c r="D9" s="1"/>
      <c r="E9" s="1"/>
      <c r="F9" s="1"/>
      <c r="G9" s="1"/>
      <c r="H9" s="1"/>
      <c r="I9" s="1"/>
      <c r="J9" s="1"/>
      <c r="K9" s="1"/>
      <c r="L9" s="1"/>
      <c r="M9" s="1"/>
    </row>
    <row r="10" spans="2:13" ht="45" x14ac:dyDescent="0.25">
      <c r="B10" s="48"/>
      <c r="C10" s="49" t="s">
        <v>1</v>
      </c>
      <c r="D10" s="49" t="s">
        <v>2</v>
      </c>
      <c r="E10" s="49" t="s">
        <v>3</v>
      </c>
      <c r="F10" s="49" t="s">
        <v>4</v>
      </c>
      <c r="G10" s="49" t="s">
        <v>5</v>
      </c>
      <c r="H10" s="49" t="s">
        <v>6</v>
      </c>
      <c r="I10" s="49" t="s">
        <v>7</v>
      </c>
      <c r="J10" s="49" t="s">
        <v>52</v>
      </c>
      <c r="K10" s="49" t="s">
        <v>8</v>
      </c>
      <c r="L10" s="49" t="s">
        <v>9</v>
      </c>
      <c r="M10" s="50" t="s">
        <v>10</v>
      </c>
    </row>
    <row r="11" spans="2:13" x14ac:dyDescent="0.25">
      <c r="B11" s="51" t="s">
        <v>10</v>
      </c>
      <c r="C11" s="157">
        <v>1148</v>
      </c>
      <c r="D11" s="157">
        <v>0</v>
      </c>
      <c r="E11" s="157">
        <v>3</v>
      </c>
      <c r="F11" s="157">
        <v>46</v>
      </c>
      <c r="G11" s="157">
        <v>606</v>
      </c>
      <c r="H11" s="157">
        <v>34</v>
      </c>
      <c r="I11" s="157">
        <v>1334</v>
      </c>
      <c r="J11" s="157">
        <v>7600</v>
      </c>
      <c r="K11" s="157">
        <v>2</v>
      </c>
      <c r="L11" s="157">
        <v>3</v>
      </c>
      <c r="M11" s="52">
        <f>SUM(C11:L11)</f>
        <v>10776</v>
      </c>
    </row>
    <row r="12" spans="2:13" x14ac:dyDescent="0.25">
      <c r="B12" s="158" t="s">
        <v>163</v>
      </c>
      <c r="C12" s="159">
        <f>+C11/$M$11</f>
        <v>0.10653303637713438</v>
      </c>
      <c r="D12" s="159">
        <f t="shared" ref="D12:M12" si="0">+D11/$M$11</f>
        <v>0</v>
      </c>
      <c r="E12" s="159">
        <f t="shared" si="0"/>
        <v>2.7839643652561246E-4</v>
      </c>
      <c r="F12" s="159">
        <f t="shared" si="0"/>
        <v>4.2687453600593912E-3</v>
      </c>
      <c r="G12" s="159">
        <f t="shared" si="0"/>
        <v>5.623608017817372E-2</v>
      </c>
      <c r="H12" s="159">
        <f t="shared" si="0"/>
        <v>3.1551596139569415E-3</v>
      </c>
      <c r="I12" s="159">
        <f t="shared" si="0"/>
        <v>0.12379361544172235</v>
      </c>
      <c r="J12" s="159">
        <f t="shared" si="0"/>
        <v>0.70527097253155158</v>
      </c>
      <c r="K12" s="159">
        <f t="shared" si="0"/>
        <v>1.8559762435040831E-4</v>
      </c>
      <c r="L12" s="159">
        <f t="shared" si="0"/>
        <v>2.7839643652561246E-4</v>
      </c>
      <c r="M12" s="159">
        <f t="shared" si="0"/>
        <v>1</v>
      </c>
    </row>
    <row r="13" spans="2:13" x14ac:dyDescent="0.25">
      <c r="B13" s="43"/>
      <c r="C13" s="43"/>
      <c r="D13" s="43"/>
      <c r="E13" s="43"/>
      <c r="F13" s="43"/>
      <c r="G13" s="43"/>
      <c r="H13" s="43"/>
      <c r="I13" s="43"/>
      <c r="J13" s="43"/>
      <c r="K13" s="43"/>
      <c r="L13" s="43"/>
      <c r="M13" s="43"/>
    </row>
    <row r="14" spans="2:13" ht="15.75" x14ac:dyDescent="0.25">
      <c r="B14" s="42" t="s">
        <v>257</v>
      </c>
      <c r="C14" s="43"/>
      <c r="D14" s="43"/>
      <c r="E14" s="43"/>
      <c r="F14" s="43"/>
      <c r="G14" s="43"/>
      <c r="H14" s="43"/>
      <c r="I14" s="43"/>
      <c r="J14" s="43"/>
      <c r="K14" s="43"/>
      <c r="L14" s="43"/>
      <c r="M14" s="43"/>
    </row>
    <row r="15" spans="2:13" ht="3.75" customHeight="1" x14ac:dyDescent="0.25">
      <c r="B15" s="42"/>
      <c r="C15" s="43"/>
      <c r="D15" s="43"/>
      <c r="E15" s="43"/>
      <c r="F15" s="43"/>
      <c r="G15" s="43"/>
      <c r="H15" s="43"/>
      <c r="I15" s="43"/>
      <c r="J15" s="43"/>
      <c r="K15" s="43"/>
      <c r="L15" s="43"/>
      <c r="M15" s="43"/>
    </row>
    <row r="16" spans="2:13" x14ac:dyDescent="0.25">
      <c r="B16" s="56" t="s">
        <v>113</v>
      </c>
      <c r="C16" s="1"/>
      <c r="D16" s="1"/>
      <c r="E16" s="1"/>
      <c r="F16" s="1"/>
      <c r="G16" s="1"/>
      <c r="H16" s="1"/>
      <c r="I16" s="1"/>
      <c r="J16" s="1"/>
      <c r="K16" s="1"/>
      <c r="L16" s="1"/>
      <c r="M16" s="1"/>
    </row>
    <row r="17" spans="2:14" ht="45" x14ac:dyDescent="0.25">
      <c r="B17" s="48"/>
      <c r="C17" s="49" t="s">
        <v>1</v>
      </c>
      <c r="D17" s="49" t="s">
        <v>2</v>
      </c>
      <c r="E17" s="49" t="s">
        <v>3</v>
      </c>
      <c r="F17" s="49" t="s">
        <v>4</v>
      </c>
      <c r="G17" s="49" t="s">
        <v>5</v>
      </c>
      <c r="H17" s="49" t="s">
        <v>6</v>
      </c>
      <c r="I17" s="49" t="s">
        <v>7</v>
      </c>
      <c r="J17" s="49" t="s">
        <v>52</v>
      </c>
      <c r="K17" s="49" t="s">
        <v>8</v>
      </c>
      <c r="L17" s="49" t="s">
        <v>9</v>
      </c>
      <c r="M17" s="50" t="s">
        <v>10</v>
      </c>
    </row>
    <row r="18" spans="2:14" x14ac:dyDescent="0.25">
      <c r="B18" s="51" t="s">
        <v>10</v>
      </c>
      <c r="C18" s="53">
        <v>0.70796274520000002</v>
      </c>
      <c r="D18" s="53">
        <v>0</v>
      </c>
      <c r="E18" s="53">
        <v>2.900945148E-2</v>
      </c>
      <c r="F18" s="53">
        <v>0.22630239864999999</v>
      </c>
      <c r="G18" s="53">
        <v>0.90970788962000004</v>
      </c>
      <c r="H18" s="53">
        <v>9.5280164390000005E-2</v>
      </c>
      <c r="I18" s="53">
        <v>1.64466538882</v>
      </c>
      <c r="J18" s="53">
        <v>11.39860227252</v>
      </c>
      <c r="K18" s="53">
        <v>5.0876316199999997E-3</v>
      </c>
      <c r="L18" s="53">
        <v>1.6743865499999999E-3</v>
      </c>
      <c r="M18" s="54">
        <f>SUM(C18:L18)</f>
        <v>15.01829232885</v>
      </c>
    </row>
    <row r="19" spans="2:14" x14ac:dyDescent="0.25">
      <c r="B19" s="158" t="s">
        <v>163</v>
      </c>
      <c r="C19" s="159">
        <f>+C18/$M$18</f>
        <v>4.714002961841475E-2</v>
      </c>
      <c r="D19" s="159">
        <f t="shared" ref="D19:M19" si="1">+D18/$M$18</f>
        <v>0</v>
      </c>
      <c r="E19" s="159">
        <f t="shared" si="1"/>
        <v>1.9316078582565018E-3</v>
      </c>
      <c r="F19" s="159">
        <f t="shared" si="1"/>
        <v>1.5068450772880162E-2</v>
      </c>
      <c r="G19" s="159">
        <f t="shared" si="1"/>
        <v>6.0573324163657384E-2</v>
      </c>
      <c r="H19" s="159">
        <f t="shared" si="1"/>
        <v>6.3442741893475927E-3</v>
      </c>
      <c r="I19" s="159">
        <f t="shared" si="1"/>
        <v>0.10951081206886705</v>
      </c>
      <c r="J19" s="159">
        <f t="shared" si="1"/>
        <v>0.75898124919458321</v>
      </c>
      <c r="K19" s="159">
        <f t="shared" si="1"/>
        <v>3.3876232454383023E-4</v>
      </c>
      <c r="L19" s="159">
        <f t="shared" si="1"/>
        <v>1.1148980944947509E-4</v>
      </c>
      <c r="M19" s="159">
        <f t="shared" si="1"/>
        <v>1</v>
      </c>
    </row>
    <row r="20" spans="2:14" x14ac:dyDescent="0.25">
      <c r="B20" s="43"/>
      <c r="C20" s="43"/>
      <c r="D20" s="43"/>
      <c r="E20" s="43"/>
      <c r="F20" s="43"/>
      <c r="G20" s="43"/>
      <c r="H20" s="43"/>
      <c r="I20" s="43"/>
      <c r="J20" s="43"/>
      <c r="K20" s="43"/>
      <c r="L20" s="43"/>
      <c r="M20" s="43"/>
    </row>
    <row r="21" spans="2:14" ht="15.75" x14ac:dyDescent="0.25">
      <c r="B21" s="42" t="s">
        <v>258</v>
      </c>
      <c r="C21" s="43"/>
      <c r="D21" s="43"/>
      <c r="E21" s="43"/>
      <c r="F21" s="43"/>
      <c r="G21" s="43"/>
      <c r="H21" s="43"/>
      <c r="I21" s="43"/>
      <c r="J21" s="43"/>
      <c r="K21" s="43"/>
      <c r="L21" s="43"/>
      <c r="M21" s="43"/>
    </row>
    <row r="22" spans="2:14" ht="3.75" customHeight="1" x14ac:dyDescent="0.25">
      <c r="B22" s="42"/>
      <c r="C22" s="43"/>
      <c r="D22" s="43"/>
      <c r="E22" s="43"/>
      <c r="F22" s="43"/>
      <c r="G22" s="43"/>
      <c r="H22" s="43"/>
      <c r="I22" s="43"/>
      <c r="J22" s="43"/>
      <c r="K22" s="43"/>
      <c r="L22" s="43"/>
      <c r="M22" s="43"/>
    </row>
    <row r="23" spans="2:14" x14ac:dyDescent="0.25">
      <c r="B23" s="56" t="s">
        <v>114</v>
      </c>
      <c r="C23" s="1"/>
      <c r="D23" s="1"/>
      <c r="E23" s="1"/>
      <c r="F23" s="1"/>
      <c r="G23" s="1"/>
      <c r="H23" s="1"/>
      <c r="I23" s="1"/>
      <c r="J23" s="1"/>
      <c r="K23" s="1"/>
      <c r="L23" s="1"/>
      <c r="M23" s="1"/>
    </row>
    <row r="24" spans="2:14" x14ac:dyDescent="0.25">
      <c r="B24" s="43"/>
      <c r="C24" s="55"/>
      <c r="D24" s="43"/>
      <c r="E24" s="43"/>
      <c r="F24" s="43"/>
      <c r="G24" s="43"/>
      <c r="H24" s="43"/>
      <c r="I24" s="43"/>
      <c r="J24" s="43"/>
      <c r="K24" s="43"/>
      <c r="L24" s="43"/>
      <c r="M24" s="43"/>
    </row>
    <row r="25" spans="2:14" x14ac:dyDescent="0.25">
      <c r="B25" s="48"/>
      <c r="C25" s="49" t="s">
        <v>11</v>
      </c>
      <c r="D25" s="49" t="s">
        <v>12</v>
      </c>
      <c r="E25" s="49" t="s">
        <v>13</v>
      </c>
      <c r="F25" s="49" t="s">
        <v>14</v>
      </c>
      <c r="G25" s="49" t="s">
        <v>15</v>
      </c>
      <c r="H25" s="49" t="s">
        <v>16</v>
      </c>
      <c r="I25" s="50" t="s">
        <v>10</v>
      </c>
    </row>
    <row r="26" spans="2:14" x14ac:dyDescent="0.25">
      <c r="B26" s="51" t="s">
        <v>10</v>
      </c>
      <c r="C26" s="53">
        <v>4.0498142346900003</v>
      </c>
      <c r="D26" s="53">
        <v>3.3108125512400002</v>
      </c>
      <c r="E26" s="53">
        <v>6.5173608432299996</v>
      </c>
      <c r="F26" s="53">
        <v>0.90732576040000001</v>
      </c>
      <c r="G26" s="53">
        <v>0.23297893928999999</v>
      </c>
      <c r="H26" s="53">
        <v>0</v>
      </c>
      <c r="I26" s="54">
        <f>SUM(C26:H26)</f>
        <v>15.018292328849999</v>
      </c>
    </row>
    <row r="27" spans="2:14" x14ac:dyDescent="0.25">
      <c r="B27" s="158" t="s">
        <v>163</v>
      </c>
      <c r="C27" s="159">
        <f>+C26/$I$26</f>
        <v>0.26965876985297094</v>
      </c>
      <c r="D27" s="159">
        <f t="shared" ref="D27:I27" si="2">+D26/$I$26</f>
        <v>0.22045199805306495</v>
      </c>
      <c r="E27" s="159">
        <f t="shared" si="2"/>
        <v>0.4339615117698975</v>
      </c>
      <c r="F27" s="159">
        <f t="shared" si="2"/>
        <v>6.0414708978399345E-2</v>
      </c>
      <c r="G27" s="159">
        <f t="shared" si="2"/>
        <v>1.5513011345667418E-2</v>
      </c>
      <c r="H27" s="159">
        <f t="shared" si="2"/>
        <v>0</v>
      </c>
      <c r="I27" s="160">
        <f t="shared" si="2"/>
        <v>1</v>
      </c>
    </row>
    <row r="30" spans="2:14" x14ac:dyDescent="0.25">
      <c r="N30" s="122" t="s">
        <v>247</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N95"/>
  <sheetViews>
    <sheetView topLeftCell="A37" zoomScale="70" zoomScaleNormal="70" workbookViewId="0">
      <selection activeCell="E20" sqref="E20"/>
    </sheetView>
  </sheetViews>
  <sheetFormatPr defaultRowHeight="15" x14ac:dyDescent="0.25"/>
  <cols>
    <col min="1" max="1" width="4.7109375" style="44" customWidth="1"/>
    <col min="2" max="2" width="31" style="44" customWidth="1"/>
    <col min="3" max="3" width="21.5703125" style="44" customWidth="1"/>
    <col min="4" max="12" width="15.7109375" style="44" customWidth="1"/>
    <col min="13" max="13" width="3.42578125" style="44" customWidth="1"/>
    <col min="14" max="16384" width="9.140625" style="44"/>
  </cols>
  <sheetData>
    <row r="4" spans="2:14" x14ac:dyDescent="0.25">
      <c r="B4" s="43"/>
      <c r="C4" s="43"/>
      <c r="D4" s="43"/>
      <c r="E4" s="43"/>
      <c r="F4" s="43"/>
      <c r="G4" s="43"/>
      <c r="H4" s="43"/>
      <c r="I4" s="43"/>
      <c r="J4" s="45" t="s">
        <v>30</v>
      </c>
      <c r="K4" s="46">
        <f>'Table 1-3 - Lending'!L4</f>
        <v>42277</v>
      </c>
      <c r="L4" s="43"/>
    </row>
    <row r="5" spans="2:14" ht="15.75" x14ac:dyDescent="0.25">
      <c r="B5" s="42" t="s">
        <v>259</v>
      </c>
      <c r="C5" s="43"/>
      <c r="D5" s="43"/>
      <c r="E5" s="43"/>
      <c r="F5" s="43"/>
      <c r="G5" s="43"/>
      <c r="H5" s="43"/>
      <c r="I5" s="43"/>
      <c r="J5" s="43"/>
      <c r="K5" s="43"/>
      <c r="L5" s="43"/>
    </row>
    <row r="6" spans="2:14" ht="3.75" customHeight="1" x14ac:dyDescent="0.25">
      <c r="B6" s="42"/>
      <c r="C6" s="43"/>
      <c r="D6" s="43"/>
      <c r="E6" s="43"/>
      <c r="F6" s="43"/>
      <c r="G6" s="43"/>
      <c r="H6" s="43"/>
      <c r="I6" s="43"/>
      <c r="J6" s="43"/>
      <c r="K6" s="43"/>
      <c r="L6" s="43"/>
    </row>
    <row r="7" spans="2:14" x14ac:dyDescent="0.25">
      <c r="B7" s="142" t="s">
        <v>287</v>
      </c>
      <c r="C7" s="142"/>
      <c r="D7" s="61"/>
      <c r="E7" s="143"/>
      <c r="F7" s="143"/>
      <c r="G7" s="143"/>
      <c r="H7" s="143"/>
      <c r="I7" s="143"/>
      <c r="J7" s="143"/>
      <c r="K7" s="57"/>
      <c r="L7" s="57"/>
      <c r="M7" s="57"/>
      <c r="N7" s="57"/>
    </row>
    <row r="8" spans="2:14" x14ac:dyDescent="0.25">
      <c r="B8" s="48"/>
      <c r="C8" s="261" t="s">
        <v>289</v>
      </c>
      <c r="D8" s="261"/>
      <c r="E8" s="261"/>
      <c r="F8" s="261"/>
      <c r="G8" s="261"/>
      <c r="H8" s="261"/>
      <c r="I8" s="261"/>
      <c r="J8" s="261"/>
      <c r="K8" s="261"/>
      <c r="L8" s="261"/>
      <c r="N8" s="43"/>
    </row>
    <row r="9" spans="2:14" x14ac:dyDescent="0.25">
      <c r="B9" s="48"/>
      <c r="C9" s="66" t="s">
        <v>17</v>
      </c>
      <c r="D9" s="66" t="s">
        <v>18</v>
      </c>
      <c r="E9" s="66" t="s">
        <v>19</v>
      </c>
      <c r="F9" s="66" t="s">
        <v>20</v>
      </c>
      <c r="G9" s="66" t="s">
        <v>21</v>
      </c>
      <c r="H9" s="66" t="s">
        <v>22</v>
      </c>
      <c r="I9" s="66" t="s">
        <v>23</v>
      </c>
      <c r="J9" s="66" t="s">
        <v>24</v>
      </c>
      <c r="K9" s="66" t="s">
        <v>25</v>
      </c>
      <c r="L9" s="66" t="s">
        <v>26</v>
      </c>
      <c r="N9" s="207"/>
    </row>
    <row r="10" spans="2:14" x14ac:dyDescent="0.25">
      <c r="C10" s="63"/>
      <c r="D10" s="63"/>
      <c r="E10" s="63"/>
      <c r="F10" s="63"/>
      <c r="G10" s="63"/>
      <c r="H10" s="63"/>
      <c r="I10" s="63"/>
      <c r="J10" s="63"/>
      <c r="K10" s="63"/>
      <c r="L10" s="63"/>
    </row>
    <row r="11" spans="2:14" x14ac:dyDescent="0.25">
      <c r="B11" s="58" t="s">
        <v>1</v>
      </c>
      <c r="C11" s="188">
        <v>0.29447236675999999</v>
      </c>
      <c r="D11" s="188">
        <v>0.23773959714000001</v>
      </c>
      <c r="E11" s="188">
        <v>0.13119462345999999</v>
      </c>
      <c r="F11" s="188">
        <v>2.595989667E-2</v>
      </c>
      <c r="G11" s="188">
        <v>1.19117116E-2</v>
      </c>
      <c r="H11" s="188">
        <v>2.5068101299999999E-3</v>
      </c>
      <c r="I11" s="188">
        <v>1.61603882E-3</v>
      </c>
      <c r="J11" s="188">
        <v>9.5073767000000003E-4</v>
      </c>
      <c r="K11" s="188">
        <v>6.4290460999999997E-4</v>
      </c>
      <c r="L11" s="174">
        <v>9.6805399999999998E-4</v>
      </c>
      <c r="N11" s="203"/>
    </row>
    <row r="12" spans="2:14" x14ac:dyDescent="0.25">
      <c r="B12" s="58" t="s">
        <v>2</v>
      </c>
      <c r="C12" s="64">
        <v>0</v>
      </c>
      <c r="D12" s="64">
        <v>0</v>
      </c>
      <c r="E12" s="64">
        <v>0</v>
      </c>
      <c r="F12" s="64">
        <v>0</v>
      </c>
      <c r="G12" s="64">
        <v>0</v>
      </c>
      <c r="H12" s="64">
        <v>0</v>
      </c>
      <c r="I12" s="64">
        <v>0</v>
      </c>
      <c r="J12" s="64">
        <v>0</v>
      </c>
      <c r="K12" s="64">
        <v>0</v>
      </c>
      <c r="L12" s="64">
        <v>0</v>
      </c>
      <c r="N12" s="64"/>
    </row>
    <row r="13" spans="2:14" x14ac:dyDescent="0.25">
      <c r="B13" s="58" t="s">
        <v>3</v>
      </c>
      <c r="C13" s="64">
        <v>5.7603852399999997E-3</v>
      </c>
      <c r="D13" s="64">
        <v>5.1937970199999999E-3</v>
      </c>
      <c r="E13" s="64">
        <v>4.9451503899999999E-3</v>
      </c>
      <c r="F13" s="64">
        <v>2.47257519E-3</v>
      </c>
      <c r="G13" s="64">
        <v>2.3989436400000002E-3</v>
      </c>
      <c r="H13" s="64">
        <v>1.1193749999999999E-3</v>
      </c>
      <c r="I13" s="64">
        <v>1.1193749999999999E-3</v>
      </c>
      <c r="J13" s="64">
        <v>1.1193749999999999E-3</v>
      </c>
      <c r="K13" s="64">
        <v>1.1193749999999999E-3</v>
      </c>
      <c r="L13" s="64">
        <v>3.7610999999999999E-3</v>
      </c>
      <c r="N13" s="203"/>
    </row>
    <row r="14" spans="2:14" x14ac:dyDescent="0.25">
      <c r="B14" s="58" t="s">
        <v>4</v>
      </c>
      <c r="C14" s="64">
        <v>8.6991399440000006E-2</v>
      </c>
      <c r="D14" s="64">
        <v>5.6341960269999998E-2</v>
      </c>
      <c r="E14" s="64">
        <v>4.0674115699999999E-2</v>
      </c>
      <c r="F14" s="64">
        <v>1.6255372170000001E-2</v>
      </c>
      <c r="G14" s="64">
        <v>1.450303981E-2</v>
      </c>
      <c r="H14" s="64">
        <v>3.3666154399999999E-3</v>
      </c>
      <c r="I14" s="64">
        <v>1.71851438E-3</v>
      </c>
      <c r="J14" s="64">
        <v>1.55936562E-3</v>
      </c>
      <c r="K14" s="64">
        <v>1.43319564E-3</v>
      </c>
      <c r="L14" s="64">
        <v>3.4588179999999998E-3</v>
      </c>
      <c r="N14" s="203"/>
    </row>
    <row r="15" spans="2:14" x14ac:dyDescent="0.25">
      <c r="B15" s="58" t="s">
        <v>5</v>
      </c>
      <c r="C15" s="64">
        <v>0.28621359987</v>
      </c>
      <c r="D15" s="64">
        <v>0.25265983998000002</v>
      </c>
      <c r="E15" s="64">
        <v>0.20494876703000001</v>
      </c>
      <c r="F15" s="64">
        <v>7.1920780279999999E-2</v>
      </c>
      <c r="G15" s="64">
        <v>4.643486988E-2</v>
      </c>
      <c r="H15" s="64">
        <v>1.320564992E-2</v>
      </c>
      <c r="I15" s="64">
        <v>1.048913779E-2</v>
      </c>
      <c r="J15" s="64">
        <v>9.39486751E-3</v>
      </c>
      <c r="K15" s="64">
        <v>4.6599357100000002E-3</v>
      </c>
      <c r="L15" s="64">
        <v>9.7804269999999995E-3</v>
      </c>
      <c r="N15" s="203"/>
    </row>
    <row r="16" spans="2:14" ht="30" x14ac:dyDescent="0.25">
      <c r="B16" s="58" t="s">
        <v>6</v>
      </c>
      <c r="C16" s="64">
        <v>4.2813090470000002E-2</v>
      </c>
      <c r="D16" s="64">
        <v>3.5916324370000002E-2</v>
      </c>
      <c r="E16" s="64">
        <v>1.6524411020000001E-2</v>
      </c>
      <c r="F16" s="64">
        <v>2.6338549999999999E-5</v>
      </c>
      <c r="G16" s="64"/>
      <c r="H16" s="64"/>
      <c r="I16" s="64"/>
      <c r="J16" s="64"/>
      <c r="K16" s="64"/>
      <c r="L16" s="64"/>
      <c r="N16" s="203"/>
    </row>
    <row r="17" spans="2:14" x14ac:dyDescent="0.25">
      <c r="B17" s="58" t="s">
        <v>7</v>
      </c>
      <c r="C17" s="64">
        <v>0.71353431909999998</v>
      </c>
      <c r="D17" s="64">
        <v>0.52562934115000004</v>
      </c>
      <c r="E17" s="64">
        <v>0.27419534398000001</v>
      </c>
      <c r="F17" s="64">
        <v>6.1480572859999999E-2</v>
      </c>
      <c r="G17" s="64">
        <v>3.285896034E-2</v>
      </c>
      <c r="H17" s="64">
        <v>9.6982831399999997E-3</v>
      </c>
      <c r="I17" s="64">
        <v>6.5577126800000001E-3</v>
      </c>
      <c r="J17" s="64">
        <v>2.96243701E-3</v>
      </c>
      <c r="K17" s="64">
        <v>2.3182914200000002E-3</v>
      </c>
      <c r="L17" s="64">
        <v>1.5430111999999999E-2</v>
      </c>
      <c r="N17" s="203"/>
    </row>
    <row r="18" spans="2:14" x14ac:dyDescent="0.25">
      <c r="B18" s="58" t="s">
        <v>28</v>
      </c>
      <c r="C18" s="64">
        <v>5.6256197456999999</v>
      </c>
      <c r="D18" s="64">
        <v>3.4408893961499998</v>
      </c>
      <c r="E18" s="64">
        <v>1.71125694365</v>
      </c>
      <c r="F18" s="64">
        <v>0.36885835136</v>
      </c>
      <c r="G18" s="64">
        <v>0.15691524973000001</v>
      </c>
      <c r="H18" s="64">
        <v>3.5735503609999997E-2</v>
      </c>
      <c r="I18" s="64">
        <v>2.4775095269999999E-2</v>
      </c>
      <c r="J18" s="64">
        <v>1.218861945E-2</v>
      </c>
      <c r="K18" s="64">
        <v>6.98098681E-3</v>
      </c>
      <c r="L18" s="64">
        <v>1.5382346999999999E-2</v>
      </c>
      <c r="N18" s="203"/>
    </row>
    <row r="19" spans="2:14" ht="30" x14ac:dyDescent="0.25">
      <c r="B19" s="58" t="s">
        <v>29</v>
      </c>
      <c r="C19" s="64">
        <v>1.55696255E-3</v>
      </c>
      <c r="D19" s="64">
        <v>1.55696256E-3</v>
      </c>
      <c r="E19" s="64">
        <v>1.55696255E-3</v>
      </c>
      <c r="F19" s="64">
        <v>4.1674395000000002E-4</v>
      </c>
      <c r="G19" s="64">
        <v>0</v>
      </c>
      <c r="H19" s="64">
        <v>0</v>
      </c>
      <c r="I19" s="64">
        <v>0</v>
      </c>
      <c r="J19" s="64">
        <v>0</v>
      </c>
      <c r="K19" s="64">
        <v>0</v>
      </c>
      <c r="L19" s="64">
        <v>0</v>
      </c>
      <c r="N19" s="203"/>
    </row>
    <row r="20" spans="2:14" x14ac:dyDescent="0.25">
      <c r="B20" s="58" t="s">
        <v>9</v>
      </c>
      <c r="C20" s="64">
        <v>1.2012580699999999E-3</v>
      </c>
      <c r="D20" s="64">
        <v>4.7312847999999999E-4</v>
      </c>
      <c r="E20" s="64">
        <v>0</v>
      </c>
      <c r="F20" s="64">
        <v>0</v>
      </c>
      <c r="G20" s="64">
        <v>0</v>
      </c>
      <c r="H20" s="64">
        <v>0</v>
      </c>
      <c r="I20" s="64">
        <v>0</v>
      </c>
      <c r="J20" s="64">
        <v>0</v>
      </c>
      <c r="K20" s="64">
        <v>0</v>
      </c>
      <c r="L20" s="64">
        <v>0</v>
      </c>
      <c r="N20" s="203"/>
    </row>
    <row r="21" spans="2:14" x14ac:dyDescent="0.25">
      <c r="C21" s="64"/>
      <c r="D21" s="64"/>
      <c r="E21" s="64"/>
      <c r="F21" s="64"/>
      <c r="G21" s="64"/>
      <c r="H21" s="64"/>
      <c r="I21" s="64"/>
      <c r="J21" s="64"/>
      <c r="K21" s="64"/>
      <c r="L21" s="64"/>
      <c r="N21" s="190"/>
    </row>
    <row r="22" spans="2:14" x14ac:dyDescent="0.25">
      <c r="B22" s="51" t="s">
        <v>10</v>
      </c>
      <c r="C22" s="65">
        <f t="shared" ref="C22:L22" si="0">SUM(C11:C20)</f>
        <v>7.0581631271999994</v>
      </c>
      <c r="D22" s="65">
        <f t="shared" si="0"/>
        <v>4.5564003471200003</v>
      </c>
      <c r="E22" s="65">
        <f t="shared" si="0"/>
        <v>2.38529631778</v>
      </c>
      <c r="F22" s="65">
        <f t="shared" si="0"/>
        <v>0.54739063103000007</v>
      </c>
      <c r="G22" s="65">
        <f t="shared" si="0"/>
        <v>0.26502277500000004</v>
      </c>
      <c r="H22" s="65">
        <f t="shared" si="0"/>
        <v>6.5632237240000002E-2</v>
      </c>
      <c r="I22" s="65">
        <f t="shared" si="0"/>
        <v>4.6275873940000004E-2</v>
      </c>
      <c r="J22" s="65">
        <f t="shared" si="0"/>
        <v>2.8175402259999999E-2</v>
      </c>
      <c r="K22" s="65">
        <f t="shared" si="0"/>
        <v>1.7154689189999999E-2</v>
      </c>
      <c r="L22" s="65">
        <f t="shared" si="0"/>
        <v>4.8780857999999996E-2</v>
      </c>
      <c r="N22" s="208"/>
    </row>
    <row r="27" spans="2:14" ht="15.75" x14ac:dyDescent="0.25">
      <c r="B27" s="42" t="s">
        <v>260</v>
      </c>
      <c r="C27" s="43"/>
      <c r="D27" s="43"/>
      <c r="E27" s="43"/>
      <c r="F27" s="43"/>
      <c r="G27" s="43"/>
      <c r="H27" s="43"/>
      <c r="I27" s="43"/>
      <c r="J27" s="43"/>
      <c r="K27" s="43"/>
      <c r="L27" s="43"/>
    </row>
    <row r="28" spans="2:14" ht="3.75" customHeight="1" x14ac:dyDescent="0.25">
      <c r="B28" s="42"/>
      <c r="C28" s="43"/>
      <c r="D28" s="43"/>
      <c r="E28" s="43"/>
      <c r="F28" s="43"/>
      <c r="G28" s="43"/>
      <c r="H28" s="43"/>
      <c r="I28" s="43"/>
      <c r="J28" s="43"/>
      <c r="K28" s="43"/>
      <c r="L28" s="43"/>
    </row>
    <row r="29" spans="2:14" x14ac:dyDescent="0.25">
      <c r="B29" s="142" t="s">
        <v>288</v>
      </c>
      <c r="C29" s="61"/>
      <c r="D29" s="57"/>
      <c r="E29" s="57"/>
      <c r="F29" s="57"/>
      <c r="G29" s="57"/>
      <c r="H29" s="57"/>
      <c r="I29" s="57"/>
      <c r="J29" s="57"/>
      <c r="K29" s="57"/>
      <c r="L29" s="57"/>
      <c r="N29" s="43"/>
    </row>
    <row r="30" spans="2:14" x14ac:dyDescent="0.25">
      <c r="B30" s="48"/>
      <c r="C30" s="261" t="s">
        <v>27</v>
      </c>
      <c r="D30" s="261"/>
      <c r="E30" s="261"/>
      <c r="F30" s="261"/>
      <c r="G30" s="261"/>
      <c r="H30" s="261"/>
      <c r="I30" s="261"/>
      <c r="J30" s="261"/>
      <c r="K30" s="261"/>
      <c r="L30" s="261"/>
      <c r="N30" s="43"/>
    </row>
    <row r="31" spans="2:14" x14ac:dyDescent="0.25">
      <c r="B31" s="48"/>
      <c r="C31" s="66" t="s">
        <v>17</v>
      </c>
      <c r="D31" s="66" t="s">
        <v>18</v>
      </c>
      <c r="E31" s="66" t="s">
        <v>19</v>
      </c>
      <c r="F31" s="66" t="s">
        <v>20</v>
      </c>
      <c r="G31" s="66" t="s">
        <v>21</v>
      </c>
      <c r="H31" s="66" t="s">
        <v>22</v>
      </c>
      <c r="I31" s="66" t="s">
        <v>23</v>
      </c>
      <c r="J31" s="66" t="s">
        <v>24</v>
      </c>
      <c r="K31" s="66" t="s">
        <v>25</v>
      </c>
      <c r="L31" s="66" t="s">
        <v>26</v>
      </c>
      <c r="N31" s="207"/>
    </row>
    <row r="32" spans="2:14" x14ac:dyDescent="0.25">
      <c r="C32" s="63"/>
      <c r="D32" s="63"/>
      <c r="E32" s="63"/>
      <c r="F32" s="63"/>
      <c r="G32" s="63"/>
      <c r="H32" s="63"/>
      <c r="I32" s="63"/>
      <c r="J32" s="63"/>
      <c r="K32" s="63"/>
      <c r="L32" s="63"/>
    </row>
    <row r="33" spans="2:14" x14ac:dyDescent="0.25">
      <c r="B33" s="58" t="s">
        <v>1</v>
      </c>
      <c r="C33" s="161">
        <f>C11/SUM($C11:$L11)</f>
        <v>0.41594331137015589</v>
      </c>
      <c r="D33" s="161">
        <f t="shared" ref="D33:L33" si="1">D11/SUM($C11:$L11)</f>
        <v>0.33580806364358251</v>
      </c>
      <c r="E33" s="161">
        <f t="shared" si="1"/>
        <v>0.18531289273872081</v>
      </c>
      <c r="F33" s="161">
        <f t="shared" si="1"/>
        <v>3.6668450430689517E-2</v>
      </c>
      <c r="G33" s="161">
        <f t="shared" si="1"/>
        <v>1.6825336860991028E-2</v>
      </c>
      <c r="H33" s="161">
        <f t="shared" si="1"/>
        <v>3.5408786159492572E-3</v>
      </c>
      <c r="I33" s="161">
        <f t="shared" si="1"/>
        <v>2.2826608333044638E-3</v>
      </c>
      <c r="J33" s="161">
        <f t="shared" si="1"/>
        <v>1.3429204887888426E-3</v>
      </c>
      <c r="K33" s="161">
        <f t="shared" si="1"/>
        <v>9.0810514861139368E-4</v>
      </c>
      <c r="L33" s="161">
        <f t="shared" si="1"/>
        <v>1.3673798692061861E-3</v>
      </c>
      <c r="M33" s="105"/>
      <c r="N33" s="187"/>
    </row>
    <row r="34" spans="2:14" x14ac:dyDescent="0.25">
      <c r="B34" s="58" t="s">
        <v>2</v>
      </c>
      <c r="C34" s="64">
        <v>0</v>
      </c>
      <c r="D34" s="64">
        <v>0</v>
      </c>
      <c r="E34" s="64">
        <v>0</v>
      </c>
      <c r="F34" s="64">
        <v>0</v>
      </c>
      <c r="G34" s="64">
        <v>0</v>
      </c>
      <c r="H34" s="64">
        <v>0</v>
      </c>
      <c r="I34" s="64">
        <v>0</v>
      </c>
      <c r="J34" s="64">
        <v>0</v>
      </c>
      <c r="K34" s="64">
        <v>0</v>
      </c>
      <c r="L34" s="64">
        <v>0</v>
      </c>
      <c r="M34" s="105"/>
      <c r="N34" s="187"/>
    </row>
    <row r="35" spans="2:14" x14ac:dyDescent="0.25">
      <c r="B35" s="58" t="s">
        <v>3</v>
      </c>
      <c r="C35" s="161">
        <f t="shared" ref="C35:L35" si="2">C13/SUM($C13:$L13)</f>
        <v>0.19856925747015194</v>
      </c>
      <c r="D35" s="161">
        <f t="shared" si="2"/>
        <v>0.17903809810332894</v>
      </c>
      <c r="E35" s="161">
        <f t="shared" si="2"/>
        <v>0.17046686985478984</v>
      </c>
      <c r="F35" s="161">
        <f t="shared" si="2"/>
        <v>8.5233434755037307E-2</v>
      </c>
      <c r="G35" s="161">
        <f t="shared" si="2"/>
        <v>8.269524301946575E-2</v>
      </c>
      <c r="H35" s="161">
        <f t="shared" si="2"/>
        <v>3.8586562064840534E-2</v>
      </c>
      <c r="I35" s="161">
        <f t="shared" si="2"/>
        <v>3.8586562064840534E-2</v>
      </c>
      <c r="J35" s="161">
        <f t="shared" si="2"/>
        <v>3.8586562064840534E-2</v>
      </c>
      <c r="K35" s="161">
        <f t="shared" si="2"/>
        <v>3.8586562064840534E-2</v>
      </c>
      <c r="L35" s="161">
        <f t="shared" si="2"/>
        <v>0.12965084853786418</v>
      </c>
      <c r="M35" s="105"/>
      <c r="N35" s="187"/>
    </row>
    <row r="36" spans="2:14" x14ac:dyDescent="0.25">
      <c r="B36" s="58" t="s">
        <v>4</v>
      </c>
      <c r="C36" s="161">
        <f t="shared" ref="C36:L36" si="3">C14/SUM($C14:$L14)</f>
        <v>0.3844033505475144</v>
      </c>
      <c r="D36" s="161">
        <f t="shared" si="3"/>
        <v>0.24896758120486373</v>
      </c>
      <c r="E36" s="161">
        <f t="shared" si="3"/>
        <v>0.17973347315123106</v>
      </c>
      <c r="F36" s="161">
        <f t="shared" si="3"/>
        <v>7.1830313878955804E-2</v>
      </c>
      <c r="G36" s="161">
        <f t="shared" si="3"/>
        <v>6.4086991725351025E-2</v>
      </c>
      <c r="H36" s="161">
        <f t="shared" si="3"/>
        <v>1.4876623016434994E-2</v>
      </c>
      <c r="I36" s="161">
        <f t="shared" si="3"/>
        <v>7.5938850264354856E-3</v>
      </c>
      <c r="J36" s="161">
        <f t="shared" si="3"/>
        <v>6.8906279576527538E-3</v>
      </c>
      <c r="K36" s="161">
        <f t="shared" si="3"/>
        <v>6.3330997035640881E-3</v>
      </c>
      <c r="L36" s="161">
        <f t="shared" si="3"/>
        <v>1.5284053787996545E-2</v>
      </c>
      <c r="M36" s="105"/>
      <c r="N36" s="187"/>
    </row>
    <row r="37" spans="2:14" x14ac:dyDescent="0.25">
      <c r="B37" s="58" t="s">
        <v>5</v>
      </c>
      <c r="C37" s="161">
        <f t="shared" ref="C37:L37" si="4">C15/SUM($C15:$L15)</f>
        <v>0.31462143809565091</v>
      </c>
      <c r="D37" s="161">
        <f t="shared" si="4"/>
        <v>0.27773733407367956</v>
      </c>
      <c r="E37" s="161">
        <f t="shared" si="4"/>
        <v>0.22529074735860533</v>
      </c>
      <c r="F37" s="161">
        <f t="shared" si="4"/>
        <v>7.9059203793714297E-2</v>
      </c>
      <c r="G37" s="161">
        <f t="shared" si="4"/>
        <v>5.1043715414172172E-2</v>
      </c>
      <c r="H37" s="161">
        <f t="shared" si="4"/>
        <v>1.4516363201138046E-2</v>
      </c>
      <c r="I37" s="161">
        <f t="shared" si="4"/>
        <v>1.1530226437081141E-2</v>
      </c>
      <c r="J37" s="161">
        <f t="shared" si="4"/>
        <v>1.0327345479239497E-2</v>
      </c>
      <c r="K37" s="161">
        <f t="shared" si="4"/>
        <v>5.1224528645018863E-3</v>
      </c>
      <c r="L37" s="161">
        <f t="shared" si="4"/>
        <v>1.0751173282217145E-2</v>
      </c>
      <c r="M37" s="105"/>
      <c r="N37" s="187"/>
    </row>
    <row r="38" spans="2:14" ht="30" x14ac:dyDescent="0.25">
      <c r="B38" s="58" t="s">
        <v>6</v>
      </c>
      <c r="C38" s="161">
        <f t="shared" ref="C38:L38" si="5">C16/SUM($C16:$L16)</f>
        <v>0.4493389650942563</v>
      </c>
      <c r="D38" s="161">
        <f t="shared" si="5"/>
        <v>0.3769548949920834</v>
      </c>
      <c r="E38" s="161">
        <f t="shared" si="5"/>
        <v>0.17342970724624085</v>
      </c>
      <c r="F38" s="161">
        <f t="shared" si="5"/>
        <v>2.7643266741923952E-4</v>
      </c>
      <c r="G38" s="161">
        <f t="shared" si="5"/>
        <v>0</v>
      </c>
      <c r="H38" s="161">
        <f t="shared" si="5"/>
        <v>0</v>
      </c>
      <c r="I38" s="161">
        <f t="shared" si="5"/>
        <v>0</v>
      </c>
      <c r="J38" s="161">
        <f t="shared" si="5"/>
        <v>0</v>
      </c>
      <c r="K38" s="161">
        <f t="shared" si="5"/>
        <v>0</v>
      </c>
      <c r="L38" s="161">
        <f t="shared" si="5"/>
        <v>0</v>
      </c>
      <c r="M38" s="105"/>
      <c r="N38" s="187"/>
    </row>
    <row r="39" spans="2:14" x14ac:dyDescent="0.25">
      <c r="B39" s="58" t="s">
        <v>7</v>
      </c>
      <c r="C39" s="161">
        <f t="shared" ref="C39:L39" si="6">C17/SUM($C17:$L17)</f>
        <v>0.43384771791202742</v>
      </c>
      <c r="D39" s="161">
        <f t="shared" si="6"/>
        <v>0.31959652678397715</v>
      </c>
      <c r="E39" s="161">
        <f t="shared" si="6"/>
        <v>0.16671801350476398</v>
      </c>
      <c r="F39" s="161">
        <f t="shared" si="6"/>
        <v>3.7381812643404122E-2</v>
      </c>
      <c r="G39" s="161">
        <f t="shared" si="6"/>
        <v>1.99791160353044E-2</v>
      </c>
      <c r="H39" s="161">
        <f t="shared" si="6"/>
        <v>5.8968123821441735E-3</v>
      </c>
      <c r="I39" s="161">
        <f t="shared" si="6"/>
        <v>3.9872625671730855E-3</v>
      </c>
      <c r="J39" s="161">
        <f t="shared" si="6"/>
        <v>1.8012399710048228E-3</v>
      </c>
      <c r="K39" s="161">
        <f t="shared" si="6"/>
        <v>1.409582433667182E-3</v>
      </c>
      <c r="L39" s="161">
        <f t="shared" si="6"/>
        <v>9.381915766533435E-3</v>
      </c>
      <c r="M39" s="105"/>
      <c r="N39" s="187"/>
    </row>
    <row r="40" spans="2:14" x14ac:dyDescent="0.25">
      <c r="B40" s="58" t="s">
        <v>28</v>
      </c>
      <c r="C40" s="161">
        <f t="shared" ref="C40:L40" si="7">C18/SUM($C18:$L18)</f>
        <v>0.49353592904447124</v>
      </c>
      <c r="D40" s="161">
        <f t="shared" si="7"/>
        <v>0.30186941557260394</v>
      </c>
      <c r="E40" s="161">
        <f t="shared" si="7"/>
        <v>0.15012866558633978</v>
      </c>
      <c r="F40" s="161">
        <f t="shared" si="7"/>
        <v>3.2359963409083495E-2</v>
      </c>
      <c r="G40" s="161">
        <f t="shared" si="7"/>
        <v>1.3766183470885205E-2</v>
      </c>
      <c r="H40" s="161">
        <f t="shared" si="7"/>
        <v>3.1350776929980448E-3</v>
      </c>
      <c r="I40" s="161">
        <f t="shared" si="7"/>
        <v>2.1735204677832826E-3</v>
      </c>
      <c r="J40" s="161">
        <f t="shared" si="7"/>
        <v>1.0693082533036983E-3</v>
      </c>
      <c r="K40" s="161">
        <f t="shared" si="7"/>
        <v>6.1244235598292114E-4</v>
      </c>
      <c r="L40" s="161">
        <f t="shared" si="7"/>
        <v>1.349494146548433E-3</v>
      </c>
      <c r="M40" s="105"/>
      <c r="N40" s="187"/>
    </row>
    <row r="41" spans="2:14" ht="30" x14ac:dyDescent="0.25">
      <c r="B41" s="58" t="s">
        <v>29</v>
      </c>
      <c r="C41" s="161">
        <f t="shared" ref="C41:L41" si="8">C19/SUM($C19:$L19)</f>
        <v>0.30602894811403214</v>
      </c>
      <c r="D41" s="161">
        <f t="shared" si="8"/>
        <v>0.30602895007958325</v>
      </c>
      <c r="E41" s="161">
        <f t="shared" si="8"/>
        <v>0.30602894811403214</v>
      </c>
      <c r="F41" s="161">
        <f t="shared" si="8"/>
        <v>8.1913153692352331E-2</v>
      </c>
      <c r="G41" s="161">
        <f t="shared" si="8"/>
        <v>0</v>
      </c>
      <c r="H41" s="161">
        <f t="shared" si="8"/>
        <v>0</v>
      </c>
      <c r="I41" s="161">
        <f t="shared" si="8"/>
        <v>0</v>
      </c>
      <c r="J41" s="161">
        <f t="shared" si="8"/>
        <v>0</v>
      </c>
      <c r="K41" s="161">
        <f t="shared" si="8"/>
        <v>0</v>
      </c>
      <c r="L41" s="161">
        <f t="shared" si="8"/>
        <v>0</v>
      </c>
      <c r="M41" s="105"/>
      <c r="N41" s="187"/>
    </row>
    <row r="42" spans="2:14" x14ac:dyDescent="0.25">
      <c r="B42" s="58" t="s">
        <v>9</v>
      </c>
      <c r="C42" s="161">
        <f t="shared" ref="C42:L44" si="9">C20/SUM($C20:$L20)</f>
        <v>0.71743174836181045</v>
      </c>
      <c r="D42" s="161">
        <f t="shared" ref="D42:L42" si="10">D20/SUM($C20:$L20)</f>
        <v>0.28256825163818955</v>
      </c>
      <c r="E42" s="161">
        <f t="shared" si="10"/>
        <v>0</v>
      </c>
      <c r="F42" s="161">
        <f t="shared" si="10"/>
        <v>0</v>
      </c>
      <c r="G42" s="161">
        <f t="shared" si="10"/>
        <v>0</v>
      </c>
      <c r="H42" s="161">
        <f t="shared" si="10"/>
        <v>0</v>
      </c>
      <c r="I42" s="161">
        <f t="shared" si="10"/>
        <v>0</v>
      </c>
      <c r="J42" s="161">
        <f t="shared" si="10"/>
        <v>0</v>
      </c>
      <c r="K42" s="161">
        <f t="shared" si="10"/>
        <v>0</v>
      </c>
      <c r="L42" s="161">
        <f t="shared" si="10"/>
        <v>0</v>
      </c>
      <c r="M42" s="105"/>
      <c r="N42" s="187"/>
    </row>
    <row r="43" spans="2:14" x14ac:dyDescent="0.25">
      <c r="C43" s="161"/>
      <c r="D43" s="161"/>
      <c r="E43" s="161"/>
      <c r="F43" s="161"/>
      <c r="G43" s="161"/>
      <c r="H43" s="161"/>
      <c r="I43" s="161"/>
      <c r="J43" s="161"/>
      <c r="K43" s="161"/>
      <c r="L43" s="161"/>
      <c r="M43" s="105"/>
      <c r="N43" s="3"/>
    </row>
    <row r="44" spans="2:14" x14ac:dyDescent="0.25">
      <c r="B44" s="51" t="s">
        <v>10</v>
      </c>
      <c r="C44" s="162">
        <f t="shared" si="9"/>
        <v>0.46997108629864698</v>
      </c>
      <c r="D44" s="162">
        <f t="shared" si="9"/>
        <v>0.30339004386216434</v>
      </c>
      <c r="E44" s="162">
        <f t="shared" si="9"/>
        <v>0.15882606868225535</v>
      </c>
      <c r="F44" s="162">
        <f t="shared" si="9"/>
        <v>3.6448260667634381E-2</v>
      </c>
      <c r="G44" s="162">
        <f t="shared" si="9"/>
        <v>1.7646665175623761E-2</v>
      </c>
      <c r="H44" s="162">
        <f t="shared" si="9"/>
        <v>4.3701531511825152E-3</v>
      </c>
      <c r="I44" s="162">
        <f t="shared" si="9"/>
        <v>3.0813006660599376E-3</v>
      </c>
      <c r="J44" s="162">
        <f t="shared" si="9"/>
        <v>1.876072310656067E-3</v>
      </c>
      <c r="K44" s="162">
        <f t="shared" si="9"/>
        <v>1.1422529868530065E-3</v>
      </c>
      <c r="L44" s="162">
        <f t="shared" si="9"/>
        <v>3.2480961989234604E-3</v>
      </c>
      <c r="M44" s="105"/>
      <c r="N44" s="209"/>
    </row>
    <row r="49" spans="2:14" ht="15.75" x14ac:dyDescent="0.25">
      <c r="B49" s="42" t="s">
        <v>261</v>
      </c>
      <c r="C49" s="43"/>
      <c r="D49" s="43"/>
      <c r="E49" s="43"/>
      <c r="F49" s="43"/>
      <c r="G49" s="43"/>
      <c r="H49" s="43"/>
      <c r="I49" s="43"/>
      <c r="J49" s="43"/>
      <c r="K49" s="43"/>
      <c r="L49" s="43"/>
    </row>
    <row r="50" spans="2:14" ht="3.75" customHeight="1" x14ac:dyDescent="0.25">
      <c r="B50" s="42"/>
      <c r="C50" s="43"/>
      <c r="D50" s="43"/>
      <c r="E50" s="43"/>
      <c r="F50" s="43"/>
      <c r="G50" s="43"/>
      <c r="H50" s="43"/>
      <c r="I50" s="43"/>
      <c r="J50" s="43"/>
      <c r="K50" s="43"/>
      <c r="L50" s="43"/>
    </row>
    <row r="51" spans="2:14" x14ac:dyDescent="0.25">
      <c r="B51" s="163" t="s">
        <v>291</v>
      </c>
      <c r="C51" s="61"/>
      <c r="D51" s="61"/>
      <c r="E51" s="57"/>
      <c r="F51" s="57"/>
      <c r="G51" s="57"/>
      <c r="H51" s="57"/>
      <c r="I51" s="57"/>
      <c r="J51" s="57"/>
      <c r="K51" s="57"/>
      <c r="L51" s="57"/>
      <c r="M51" s="57"/>
      <c r="N51" s="57"/>
    </row>
    <row r="52" spans="2:14" x14ac:dyDescent="0.25">
      <c r="B52" s="48"/>
      <c r="C52" s="261" t="s">
        <v>289</v>
      </c>
      <c r="D52" s="261"/>
      <c r="E52" s="261"/>
      <c r="F52" s="261"/>
      <c r="G52" s="261"/>
      <c r="H52" s="261"/>
      <c r="I52" s="261"/>
      <c r="J52" s="261"/>
      <c r="K52" s="261"/>
      <c r="L52" s="261"/>
      <c r="N52" s="48"/>
    </row>
    <row r="53" spans="2:14" ht="30" x14ac:dyDescent="0.25">
      <c r="B53" s="48"/>
      <c r="C53" s="66" t="s">
        <v>17</v>
      </c>
      <c r="D53" s="66" t="s">
        <v>18</v>
      </c>
      <c r="E53" s="66" t="s">
        <v>19</v>
      </c>
      <c r="F53" s="66" t="s">
        <v>20</v>
      </c>
      <c r="G53" s="66" t="s">
        <v>21</v>
      </c>
      <c r="H53" s="66" t="s">
        <v>22</v>
      </c>
      <c r="I53" s="66" t="s">
        <v>23</v>
      </c>
      <c r="J53" s="66" t="s">
        <v>24</v>
      </c>
      <c r="K53" s="66" t="s">
        <v>25</v>
      </c>
      <c r="L53" s="66" t="s">
        <v>26</v>
      </c>
      <c r="N53" s="66" t="s">
        <v>368</v>
      </c>
    </row>
    <row r="54" spans="2:14" x14ac:dyDescent="0.25">
      <c r="C54" s="63"/>
      <c r="D54" s="63"/>
      <c r="E54" s="63"/>
      <c r="F54" s="63"/>
      <c r="G54" s="63"/>
      <c r="H54" s="63"/>
      <c r="I54" s="63"/>
      <c r="J54" s="63"/>
      <c r="K54" s="63"/>
      <c r="L54" s="63"/>
    </row>
    <row r="55" spans="2:14" x14ac:dyDescent="0.25">
      <c r="B55" s="58" t="s">
        <v>1</v>
      </c>
      <c r="C55" s="172">
        <v>2.1102295020000002E-2</v>
      </c>
      <c r="D55" s="172">
        <v>0.14188142946999999</v>
      </c>
      <c r="E55" s="172">
        <v>0.28015266293000002</v>
      </c>
      <c r="F55" s="172">
        <v>0.11429996612</v>
      </c>
      <c r="G55" s="172">
        <v>9.4260422890000001E-2</v>
      </c>
      <c r="H55" s="172">
        <v>1.7852798780000002E-2</v>
      </c>
      <c r="I55" s="172">
        <v>1.1759343950000001E-2</v>
      </c>
      <c r="J55" s="172">
        <v>1.0964986479999999E-2</v>
      </c>
      <c r="K55" s="172">
        <v>1.74020806E-3</v>
      </c>
      <c r="L55" s="172">
        <v>1.394863151E-2</v>
      </c>
      <c r="N55" s="187">
        <v>54.83</v>
      </c>
    </row>
    <row r="56" spans="2:14" x14ac:dyDescent="0.25">
      <c r="B56" s="58" t="s">
        <v>2</v>
      </c>
      <c r="C56" s="172">
        <v>0</v>
      </c>
      <c r="D56" s="172">
        <v>0</v>
      </c>
      <c r="E56" s="172">
        <v>0</v>
      </c>
      <c r="F56" s="172">
        <v>0</v>
      </c>
      <c r="G56" s="172">
        <v>0</v>
      </c>
      <c r="H56" s="172">
        <v>0</v>
      </c>
      <c r="I56" s="172">
        <v>0</v>
      </c>
      <c r="J56" s="172">
        <v>0</v>
      </c>
      <c r="K56" s="172">
        <v>0</v>
      </c>
      <c r="L56" s="172">
        <v>0</v>
      </c>
      <c r="N56" s="211">
        <v>0</v>
      </c>
    </row>
    <row r="57" spans="2:14" x14ac:dyDescent="0.25">
      <c r="B57" s="58" t="s">
        <v>3</v>
      </c>
      <c r="C57" s="172">
        <v>0</v>
      </c>
      <c r="D57" s="172">
        <v>1.0638814800000001E-3</v>
      </c>
      <c r="E57" s="172">
        <v>0</v>
      </c>
      <c r="F57" s="172">
        <v>0</v>
      </c>
      <c r="G57" s="172">
        <v>1.7969699999999999E-3</v>
      </c>
      <c r="H57" s="172">
        <v>0</v>
      </c>
      <c r="I57" s="172">
        <v>0</v>
      </c>
      <c r="J57" s="172">
        <v>0</v>
      </c>
      <c r="K57" s="172">
        <v>0</v>
      </c>
      <c r="L57" s="172">
        <v>2.6148600000000001E-2</v>
      </c>
      <c r="N57" s="187">
        <v>111</v>
      </c>
    </row>
    <row r="58" spans="2:14" x14ac:dyDescent="0.25">
      <c r="B58" s="58" t="s">
        <v>4</v>
      </c>
      <c r="C58" s="172">
        <v>1.043123936E-2</v>
      </c>
      <c r="D58" s="172">
        <v>4.4246953679999999E-2</v>
      </c>
      <c r="E58" s="172">
        <v>2.0546277929999999E-2</v>
      </c>
      <c r="F58" s="172">
        <v>2.1233477149999999E-2</v>
      </c>
      <c r="G58" s="172">
        <v>4.0712450849999998E-2</v>
      </c>
      <c r="H58" s="172">
        <v>4.248304E-2</v>
      </c>
      <c r="I58" s="172">
        <v>1.013355E-2</v>
      </c>
      <c r="J58" s="172">
        <v>2.2078400700000001E-3</v>
      </c>
      <c r="K58" s="172">
        <v>2.7236014799999998E-3</v>
      </c>
      <c r="L58" s="172">
        <v>3.1583968140000002E-2</v>
      </c>
      <c r="N58" s="187">
        <v>68.2</v>
      </c>
    </row>
    <row r="59" spans="2:14" x14ac:dyDescent="0.25">
      <c r="B59" s="58" t="s">
        <v>5</v>
      </c>
      <c r="C59" s="172">
        <v>1.3674726010000001E-2</v>
      </c>
      <c r="D59" s="172">
        <v>6.2976688500000003E-2</v>
      </c>
      <c r="E59" s="172">
        <v>0.15648020369000001</v>
      </c>
      <c r="F59" s="172">
        <v>0.18001744667</v>
      </c>
      <c r="G59" s="172">
        <v>0.15004683273</v>
      </c>
      <c r="H59" s="172">
        <v>0.12222939082000001</v>
      </c>
      <c r="I59" s="172">
        <v>2.6409130060000001E-2</v>
      </c>
      <c r="J59" s="172">
        <v>1.3415881879999999E-2</v>
      </c>
      <c r="K59" s="172">
        <v>0.11351568499</v>
      </c>
      <c r="L59" s="172">
        <v>7.0941904279999995E-2</v>
      </c>
      <c r="N59" s="187">
        <v>72.599999999999994</v>
      </c>
    </row>
    <row r="60" spans="2:14" ht="30" x14ac:dyDescent="0.25">
      <c r="B60" s="58" t="s">
        <v>6</v>
      </c>
      <c r="C60" s="172">
        <v>1.6934975700000001E-3</v>
      </c>
      <c r="D60" s="172">
        <v>3.553871384E-2</v>
      </c>
      <c r="E60" s="172">
        <v>1.6039092979999999E-2</v>
      </c>
      <c r="F60" s="172">
        <v>4.2008860000000002E-2</v>
      </c>
      <c r="G60" s="172">
        <v>0</v>
      </c>
      <c r="H60" s="172">
        <v>0</v>
      </c>
      <c r="I60" s="172">
        <v>0</v>
      </c>
      <c r="J60" s="172">
        <v>0</v>
      </c>
      <c r="K60" s="172">
        <v>0</v>
      </c>
      <c r="L60" s="172">
        <v>0</v>
      </c>
      <c r="N60" s="187">
        <v>48.1</v>
      </c>
    </row>
    <row r="61" spans="2:14" x14ac:dyDescent="0.25">
      <c r="B61" s="58" t="s">
        <v>7</v>
      </c>
      <c r="C61" s="172">
        <v>7.7125213210000002E-2</v>
      </c>
      <c r="D61" s="172">
        <v>0.40060610934000002</v>
      </c>
      <c r="E61" s="172">
        <v>0.51082654967999996</v>
      </c>
      <c r="F61" s="172">
        <v>0.29899810026000001</v>
      </c>
      <c r="G61" s="172">
        <v>0.12728359081999999</v>
      </c>
      <c r="H61" s="172">
        <v>5.3859591460000002E-2</v>
      </c>
      <c r="I61" s="172">
        <v>8.9180120789999998E-2</v>
      </c>
      <c r="J61" s="172">
        <v>2.4065811039999999E-2</v>
      </c>
      <c r="K61" s="172">
        <v>0</v>
      </c>
      <c r="L61" s="172">
        <v>6.2720302219999996E-2</v>
      </c>
      <c r="N61" s="187">
        <v>55.8</v>
      </c>
    </row>
    <row r="62" spans="2:14" x14ac:dyDescent="0.25">
      <c r="B62" s="58" t="s">
        <v>28</v>
      </c>
      <c r="C62" s="172">
        <v>1.1003804423200001</v>
      </c>
      <c r="D62" s="172">
        <v>3.0552274579100001</v>
      </c>
      <c r="E62" s="172">
        <v>3.58770652803</v>
      </c>
      <c r="F62" s="172">
        <v>1.69072141728</v>
      </c>
      <c r="G62" s="172">
        <v>1.1989645573900001</v>
      </c>
      <c r="H62" s="172">
        <v>0.19322684843999999</v>
      </c>
      <c r="I62" s="172">
        <v>0.18834680296</v>
      </c>
      <c r="J62" s="172">
        <v>0.17131925747999999</v>
      </c>
      <c r="K62" s="172">
        <v>0.10215247084</v>
      </c>
      <c r="L62" s="172">
        <v>0.11055648989</v>
      </c>
      <c r="N62" s="187">
        <v>48.99</v>
      </c>
    </row>
    <row r="63" spans="2:14" ht="30" x14ac:dyDescent="0.25">
      <c r="B63" s="58" t="s">
        <v>29</v>
      </c>
      <c r="C63" s="172">
        <v>0</v>
      </c>
      <c r="D63" s="172">
        <v>0</v>
      </c>
      <c r="E63" s="172">
        <v>0</v>
      </c>
      <c r="F63" s="172">
        <v>5.0876316199999997E-3</v>
      </c>
      <c r="G63" s="172">
        <v>0</v>
      </c>
      <c r="H63" s="172">
        <v>0</v>
      </c>
      <c r="I63" s="172">
        <v>0</v>
      </c>
      <c r="J63" s="172">
        <v>0</v>
      </c>
      <c r="K63" s="172">
        <v>0</v>
      </c>
      <c r="L63" s="172">
        <v>0</v>
      </c>
      <c r="N63" s="187">
        <v>65.599999999999994</v>
      </c>
    </row>
    <row r="64" spans="2:14" x14ac:dyDescent="0.25">
      <c r="B64" s="58" t="s">
        <v>9</v>
      </c>
      <c r="C64" s="172">
        <v>0</v>
      </c>
      <c r="D64" s="172">
        <v>1.03509309E-3</v>
      </c>
      <c r="E64" s="172">
        <v>0</v>
      </c>
      <c r="F64" s="172">
        <v>0</v>
      </c>
      <c r="G64" s="172">
        <v>0</v>
      </c>
      <c r="H64" s="172">
        <v>0</v>
      </c>
      <c r="I64" s="172">
        <v>0</v>
      </c>
      <c r="J64" s="172">
        <v>0</v>
      </c>
      <c r="K64" s="172">
        <v>0</v>
      </c>
      <c r="L64" s="172">
        <v>6.3929345999999998E-4</v>
      </c>
      <c r="N64" s="187">
        <v>36.950000000000003</v>
      </c>
    </row>
    <row r="65" spans="2:14" x14ac:dyDescent="0.25">
      <c r="C65" s="172"/>
      <c r="D65" s="172"/>
      <c r="E65" s="172"/>
      <c r="F65" s="172"/>
      <c r="G65" s="172"/>
      <c r="H65" s="172"/>
      <c r="I65" s="172"/>
      <c r="J65" s="172"/>
      <c r="K65" s="172"/>
      <c r="L65" s="172"/>
      <c r="N65" s="187"/>
    </row>
    <row r="66" spans="2:14" x14ac:dyDescent="0.25">
      <c r="B66" s="51" t="s">
        <v>10</v>
      </c>
      <c r="C66" s="173">
        <f>SUM(C55:C64)</f>
        <v>1.22440741349</v>
      </c>
      <c r="D66" s="173">
        <f t="shared" ref="D66:L66" si="11">SUM(D55:D64)</f>
        <v>3.7425763273100001</v>
      </c>
      <c r="E66" s="173">
        <f t="shared" si="11"/>
        <v>4.5717513152400002</v>
      </c>
      <c r="F66" s="173">
        <f t="shared" si="11"/>
        <v>2.3523668991000002</v>
      </c>
      <c r="G66" s="173">
        <f t="shared" si="11"/>
        <v>1.6130648246799999</v>
      </c>
      <c r="H66" s="173">
        <f t="shared" si="11"/>
        <v>0.4296516695</v>
      </c>
      <c r="I66" s="173">
        <f t="shared" si="11"/>
        <v>0.32582894775999999</v>
      </c>
      <c r="J66" s="173">
        <f t="shared" si="11"/>
        <v>0.22197377694999998</v>
      </c>
      <c r="K66" s="173">
        <f t="shared" si="11"/>
        <v>0.22013196537000002</v>
      </c>
      <c r="L66" s="173">
        <f t="shared" si="11"/>
        <v>0.31653918950000004</v>
      </c>
      <c r="N66" s="65">
        <v>51.85</v>
      </c>
    </row>
    <row r="71" spans="2:14" ht="15.75" x14ac:dyDescent="0.25">
      <c r="B71" s="42" t="s">
        <v>356</v>
      </c>
      <c r="C71" s="43"/>
      <c r="D71" s="43"/>
      <c r="E71" s="43"/>
      <c r="F71" s="43"/>
      <c r="G71" s="43"/>
      <c r="H71" s="43"/>
      <c r="I71" s="43"/>
      <c r="J71" s="43"/>
      <c r="K71" s="43"/>
      <c r="L71" s="43"/>
    </row>
    <row r="72" spans="2:14" ht="3.75" customHeight="1" x14ac:dyDescent="0.25">
      <c r="B72" s="42"/>
      <c r="C72" s="43"/>
      <c r="D72" s="43"/>
      <c r="E72" s="43"/>
      <c r="F72" s="43"/>
      <c r="G72" s="43"/>
      <c r="H72" s="43"/>
      <c r="I72" s="43"/>
      <c r="J72" s="43"/>
      <c r="K72" s="43"/>
      <c r="L72" s="43"/>
    </row>
    <row r="73" spans="2:14" x14ac:dyDescent="0.25">
      <c r="B73" s="163" t="s">
        <v>292</v>
      </c>
      <c r="C73" s="61"/>
      <c r="D73" s="61"/>
      <c r="E73" s="57"/>
      <c r="F73" s="57"/>
      <c r="G73" s="57"/>
      <c r="H73" s="57"/>
      <c r="I73" s="57"/>
      <c r="J73" s="57"/>
      <c r="K73" s="57"/>
      <c r="L73" s="57"/>
      <c r="N73" s="57"/>
    </row>
    <row r="74" spans="2:14" x14ac:dyDescent="0.25">
      <c r="B74" s="48"/>
      <c r="C74" s="261" t="s">
        <v>27</v>
      </c>
      <c r="D74" s="261"/>
      <c r="E74" s="261"/>
      <c r="F74" s="261"/>
      <c r="G74" s="261"/>
      <c r="H74" s="261"/>
      <c r="I74" s="261"/>
      <c r="J74" s="261"/>
      <c r="K74" s="261"/>
      <c r="L74" s="261"/>
      <c r="N74" s="48"/>
    </row>
    <row r="75" spans="2:14" ht="30" x14ac:dyDescent="0.25">
      <c r="B75" s="48"/>
      <c r="C75" s="66" t="s">
        <v>17</v>
      </c>
      <c r="D75" s="66" t="s">
        <v>18</v>
      </c>
      <c r="E75" s="66" t="s">
        <v>19</v>
      </c>
      <c r="F75" s="66" t="s">
        <v>20</v>
      </c>
      <c r="G75" s="66" t="s">
        <v>21</v>
      </c>
      <c r="H75" s="66" t="s">
        <v>22</v>
      </c>
      <c r="I75" s="66" t="s">
        <v>23</v>
      </c>
      <c r="J75" s="66" t="s">
        <v>24</v>
      </c>
      <c r="K75" s="66" t="s">
        <v>25</v>
      </c>
      <c r="L75" s="66" t="s">
        <v>26</v>
      </c>
      <c r="N75" s="66" t="s">
        <v>368</v>
      </c>
    </row>
    <row r="76" spans="2:14" x14ac:dyDescent="0.25">
      <c r="C76" s="63"/>
      <c r="D76" s="63"/>
      <c r="E76" s="63"/>
      <c r="F76" s="63"/>
      <c r="G76" s="63"/>
      <c r="H76" s="63"/>
      <c r="I76" s="63"/>
      <c r="J76" s="63"/>
      <c r="K76" s="63"/>
      <c r="L76" s="63"/>
    </row>
    <row r="77" spans="2:14" x14ac:dyDescent="0.25">
      <c r="B77" s="58" t="s">
        <v>1</v>
      </c>
      <c r="C77" s="161">
        <f>C55/SUM($C55:$L55)</f>
        <v>2.980706988153807E-2</v>
      </c>
      <c r="D77" s="161">
        <f t="shared" ref="D77:L77" si="12">D55/SUM($C55:$L55)</f>
        <v>0.2004080446746026</v>
      </c>
      <c r="E77" s="161">
        <f t="shared" si="12"/>
        <v>0.39571667411242029</v>
      </c>
      <c r="F77" s="161">
        <f t="shared" si="12"/>
        <v>0.16144912552721355</v>
      </c>
      <c r="G77" s="161">
        <f t="shared" si="12"/>
        <v>0.13314319648562853</v>
      </c>
      <c r="H77" s="161">
        <f t="shared" si="12"/>
        <v>2.5217144405959385E-2</v>
      </c>
      <c r="I77" s="161">
        <f t="shared" si="12"/>
        <v>1.6610116887593958E-2</v>
      </c>
      <c r="J77" s="161">
        <f t="shared" si="12"/>
        <v>1.5488084018810201E-2</v>
      </c>
      <c r="K77" s="161">
        <f t="shared" si="12"/>
        <v>2.4580503307187573E-3</v>
      </c>
      <c r="L77" s="161">
        <f t="shared" si="12"/>
        <v>1.9702493675514628E-2</v>
      </c>
      <c r="M77" s="105"/>
      <c r="N77" s="187">
        <f>+N55</f>
        <v>54.83</v>
      </c>
    </row>
    <row r="78" spans="2:14" x14ac:dyDescent="0.25">
      <c r="B78" s="58" t="s">
        <v>2</v>
      </c>
      <c r="C78" s="172">
        <v>0</v>
      </c>
      <c r="D78" s="172">
        <v>0</v>
      </c>
      <c r="E78" s="172">
        <v>0</v>
      </c>
      <c r="F78" s="172">
        <v>0</v>
      </c>
      <c r="G78" s="172">
        <v>0</v>
      </c>
      <c r="H78" s="172">
        <v>0</v>
      </c>
      <c r="I78" s="172">
        <v>0</v>
      </c>
      <c r="J78" s="172">
        <v>0</v>
      </c>
      <c r="K78" s="172">
        <v>0</v>
      </c>
      <c r="L78" s="172">
        <v>0</v>
      </c>
      <c r="M78" s="105"/>
      <c r="N78" s="187">
        <f>+N56</f>
        <v>0</v>
      </c>
    </row>
    <row r="79" spans="2:14" x14ac:dyDescent="0.25">
      <c r="B79" s="58" t="s">
        <v>3</v>
      </c>
      <c r="C79" s="161">
        <f t="shared" ref="C79:L79" si="13">C57/SUM($C57:$L57)</f>
        <v>0</v>
      </c>
      <c r="D79" s="161">
        <f t="shared" si="13"/>
        <v>3.66736158639012E-2</v>
      </c>
      <c r="E79" s="161">
        <f t="shared" si="13"/>
        <v>0</v>
      </c>
      <c r="F79" s="161">
        <f t="shared" si="13"/>
        <v>0</v>
      </c>
      <c r="G79" s="161">
        <f t="shared" si="13"/>
        <v>6.1944294301423994E-2</v>
      </c>
      <c r="H79" s="161">
        <f t="shared" si="13"/>
        <v>0</v>
      </c>
      <c r="I79" s="161">
        <f t="shared" si="13"/>
        <v>0</v>
      </c>
      <c r="J79" s="161">
        <f t="shared" si="13"/>
        <v>0</v>
      </c>
      <c r="K79" s="161">
        <f t="shared" si="13"/>
        <v>0</v>
      </c>
      <c r="L79" s="161">
        <f t="shared" si="13"/>
        <v>0.90138208983467483</v>
      </c>
      <c r="M79" s="105"/>
      <c r="N79" s="187">
        <f t="shared" ref="N79:N86" si="14">+N57</f>
        <v>111</v>
      </c>
    </row>
    <row r="80" spans="2:14" x14ac:dyDescent="0.25">
      <c r="B80" s="58" t="s">
        <v>4</v>
      </c>
      <c r="C80" s="161">
        <f t="shared" ref="C80:L80" si="15">C58/SUM($C58:$L58)</f>
        <v>4.609425009087971E-2</v>
      </c>
      <c r="D80" s="161">
        <f t="shared" si="15"/>
        <v>0.19552136407744075</v>
      </c>
      <c r="E80" s="161">
        <f t="shared" si="15"/>
        <v>9.0791251226943578E-2</v>
      </c>
      <c r="F80" s="161">
        <f t="shared" si="15"/>
        <v>9.3827892570867016E-2</v>
      </c>
      <c r="G80" s="161">
        <f t="shared" si="15"/>
        <v>0.17990286930704158</v>
      </c>
      <c r="H80" s="161">
        <f t="shared" si="15"/>
        <v>0.18772686569631608</v>
      </c>
      <c r="I80" s="161">
        <f t="shared" si="15"/>
        <v>4.477880066673439E-2</v>
      </c>
      <c r="J80" s="161">
        <f t="shared" si="15"/>
        <v>9.7561496611314816E-3</v>
      </c>
      <c r="K80" s="161">
        <f t="shared" si="15"/>
        <v>1.2035230276511467E-2</v>
      </c>
      <c r="L80" s="161">
        <f t="shared" si="15"/>
        <v>0.13956532642613398</v>
      </c>
      <c r="M80" s="105"/>
      <c r="N80" s="187">
        <f t="shared" si="14"/>
        <v>68.2</v>
      </c>
    </row>
    <row r="81" spans="2:14" x14ac:dyDescent="0.25">
      <c r="B81" s="58" t="s">
        <v>5</v>
      </c>
      <c r="C81" s="161">
        <f t="shared" ref="C81:L81" si="16">C59/SUM($C59:$L59)</f>
        <v>1.5031996716618385E-2</v>
      </c>
      <c r="D81" s="161">
        <f t="shared" si="16"/>
        <v>6.9227374213071985E-2</v>
      </c>
      <c r="E81" s="161">
        <f t="shared" si="16"/>
        <v>0.17201148354736623</v>
      </c>
      <c r="F81" s="161">
        <f t="shared" si="16"/>
        <v>0.19788489109753396</v>
      </c>
      <c r="G81" s="161">
        <f t="shared" si="16"/>
        <v>0.16493957504427892</v>
      </c>
      <c r="H81" s="161">
        <f t="shared" si="16"/>
        <v>0.13436114187128093</v>
      </c>
      <c r="I81" s="161">
        <f t="shared" si="16"/>
        <v>2.9030340795154833E-2</v>
      </c>
      <c r="J81" s="161">
        <f t="shared" si="16"/>
        <v>1.4747461281726994E-2</v>
      </c>
      <c r="K81" s="161">
        <f t="shared" si="16"/>
        <v>0.12478256623251838</v>
      </c>
      <c r="L81" s="161">
        <f t="shared" si="16"/>
        <v>7.7983169200449343E-2</v>
      </c>
      <c r="M81" s="105"/>
      <c r="N81" s="187">
        <f t="shared" si="14"/>
        <v>72.599999999999994</v>
      </c>
    </row>
    <row r="82" spans="2:14" ht="30" x14ac:dyDescent="0.25">
      <c r="B82" s="58" t="s">
        <v>6</v>
      </c>
      <c r="C82" s="161">
        <f t="shared" ref="C82:L82" si="17">C60/SUM($C60:$L60)</f>
        <v>1.777387330135357E-2</v>
      </c>
      <c r="D82" s="161">
        <f t="shared" si="17"/>
        <v>0.37299173513737049</v>
      </c>
      <c r="E82" s="161">
        <f t="shared" si="17"/>
        <v>0.16833611783402169</v>
      </c>
      <c r="F82" s="161">
        <f t="shared" si="17"/>
        <v>0.44089827372725421</v>
      </c>
      <c r="G82" s="161">
        <f t="shared" si="17"/>
        <v>0</v>
      </c>
      <c r="H82" s="161">
        <f t="shared" si="17"/>
        <v>0</v>
      </c>
      <c r="I82" s="161">
        <f t="shared" si="17"/>
        <v>0</v>
      </c>
      <c r="J82" s="161">
        <f t="shared" si="17"/>
        <v>0</v>
      </c>
      <c r="K82" s="161">
        <v>0</v>
      </c>
      <c r="L82" s="161">
        <f t="shared" si="17"/>
        <v>0</v>
      </c>
      <c r="M82" s="105"/>
      <c r="N82" s="187">
        <f t="shared" si="14"/>
        <v>48.1</v>
      </c>
    </row>
    <row r="83" spans="2:14" x14ac:dyDescent="0.25">
      <c r="B83" s="58" t="s">
        <v>7</v>
      </c>
      <c r="C83" s="161">
        <f t="shared" ref="C83:L83" si="18">C61/SUM($C61:$L61)</f>
        <v>4.689416688298835E-2</v>
      </c>
      <c r="D83" s="161">
        <f t="shared" si="18"/>
        <v>0.24357909643093015</v>
      </c>
      <c r="E83" s="161">
        <f t="shared" si="18"/>
        <v>0.31059603561457766</v>
      </c>
      <c r="F83" s="161">
        <f t="shared" si="18"/>
        <v>0.18179874294948381</v>
      </c>
      <c r="G83" s="161">
        <f t="shared" si="18"/>
        <v>7.7391785396129897E-2</v>
      </c>
      <c r="H83" s="161">
        <f t="shared" si="18"/>
        <v>3.2748054300967992E-2</v>
      </c>
      <c r="I83" s="161">
        <f t="shared" si="18"/>
        <v>5.4223869120261697E-2</v>
      </c>
      <c r="J83" s="161">
        <f t="shared" si="18"/>
        <v>1.4632648807224261E-2</v>
      </c>
      <c r="K83" s="161">
        <f t="shared" si="18"/>
        <v>0</v>
      </c>
      <c r="L83" s="161">
        <f t="shared" si="18"/>
        <v>3.813560049743614E-2</v>
      </c>
      <c r="M83" s="105"/>
      <c r="N83" s="187">
        <f t="shared" si="14"/>
        <v>55.8</v>
      </c>
    </row>
    <row r="84" spans="2:14" x14ac:dyDescent="0.25">
      <c r="B84" s="58" t="s">
        <v>28</v>
      </c>
      <c r="C84" s="161">
        <f t="shared" ref="C84:L84" si="19">C62/SUM($C62:$L62)</f>
        <v>9.6536436311221288E-2</v>
      </c>
      <c r="D84" s="161">
        <f t="shared" si="19"/>
        <v>0.26803527176926317</v>
      </c>
      <c r="E84" s="161">
        <f t="shared" si="19"/>
        <v>0.31474968967669187</v>
      </c>
      <c r="F84" s="161">
        <f t="shared" si="19"/>
        <v>0.14832708229087538</v>
      </c>
      <c r="G84" s="161">
        <f t="shared" si="19"/>
        <v>0.10518522611130894</v>
      </c>
      <c r="H84" s="161">
        <f t="shared" si="19"/>
        <v>1.6951801968342773E-2</v>
      </c>
      <c r="I84" s="161">
        <f t="shared" si="19"/>
        <v>1.6523675311817844E-2</v>
      </c>
      <c r="J84" s="161">
        <f t="shared" si="19"/>
        <v>1.5029847816755532E-2</v>
      </c>
      <c r="K84" s="161">
        <f t="shared" si="19"/>
        <v>8.9618418467053776E-3</v>
      </c>
      <c r="L84" s="161">
        <f t="shared" si="19"/>
        <v>9.6991268970177159E-3</v>
      </c>
      <c r="M84" s="105"/>
      <c r="N84" s="187">
        <f t="shared" si="14"/>
        <v>48.99</v>
      </c>
    </row>
    <row r="85" spans="2:14" ht="30" x14ac:dyDescent="0.25">
      <c r="B85" s="58" t="s">
        <v>29</v>
      </c>
      <c r="C85" s="172">
        <f t="shared" ref="C85:L85" si="20">C63/SUM($C63:$L63)</f>
        <v>0</v>
      </c>
      <c r="D85" s="172">
        <f t="shared" si="20"/>
        <v>0</v>
      </c>
      <c r="E85" s="172">
        <f t="shared" si="20"/>
        <v>0</v>
      </c>
      <c r="F85" s="172">
        <f t="shared" si="20"/>
        <v>1</v>
      </c>
      <c r="G85" s="172">
        <f t="shared" si="20"/>
        <v>0</v>
      </c>
      <c r="H85" s="172">
        <f t="shared" si="20"/>
        <v>0</v>
      </c>
      <c r="I85" s="172">
        <f t="shared" si="20"/>
        <v>0</v>
      </c>
      <c r="J85" s="172">
        <f t="shared" si="20"/>
        <v>0</v>
      </c>
      <c r="K85" s="172">
        <f t="shared" si="20"/>
        <v>0</v>
      </c>
      <c r="L85" s="172">
        <f t="shared" si="20"/>
        <v>0</v>
      </c>
      <c r="M85" s="105"/>
      <c r="N85" s="187">
        <f t="shared" si="14"/>
        <v>65.599999999999994</v>
      </c>
    </row>
    <row r="86" spans="2:14" x14ac:dyDescent="0.25">
      <c r="B86" s="58" t="s">
        <v>9</v>
      </c>
      <c r="C86" s="172">
        <f t="shared" ref="C86:L86" si="21">C64/SUM($C64:$L64)</f>
        <v>0</v>
      </c>
      <c r="D86" s="172">
        <f t="shared" si="21"/>
        <v>0.61819242993799739</v>
      </c>
      <c r="E86" s="172">
        <f t="shared" si="21"/>
        <v>0</v>
      </c>
      <c r="F86" s="172">
        <f t="shared" si="21"/>
        <v>0</v>
      </c>
      <c r="G86" s="172">
        <f t="shared" si="21"/>
        <v>0</v>
      </c>
      <c r="H86" s="172">
        <f t="shared" si="21"/>
        <v>0</v>
      </c>
      <c r="I86" s="172">
        <f t="shared" si="21"/>
        <v>0</v>
      </c>
      <c r="J86" s="172">
        <f t="shared" si="21"/>
        <v>0</v>
      </c>
      <c r="K86" s="172">
        <f t="shared" si="21"/>
        <v>0</v>
      </c>
      <c r="L86" s="172">
        <f t="shared" si="21"/>
        <v>0.38180757006200272</v>
      </c>
      <c r="M86" s="105"/>
      <c r="N86" s="187">
        <f t="shared" si="14"/>
        <v>36.950000000000003</v>
      </c>
    </row>
    <row r="87" spans="2:14" x14ac:dyDescent="0.25">
      <c r="C87" s="106"/>
      <c r="D87" s="106"/>
      <c r="E87" s="106"/>
      <c r="F87" s="106"/>
      <c r="G87" s="106"/>
      <c r="H87" s="106"/>
      <c r="I87" s="106"/>
      <c r="J87" s="106"/>
      <c r="K87" s="106"/>
      <c r="L87" s="106"/>
      <c r="M87" s="105"/>
      <c r="N87" s="187"/>
    </row>
    <row r="88" spans="2:14" x14ac:dyDescent="0.25">
      <c r="B88" s="51" t="s">
        <v>10</v>
      </c>
      <c r="C88" s="162">
        <f t="shared" ref="C88:L88" si="22">C66/SUM($C66:$L66)</f>
        <v>8.1527738751885154E-2</v>
      </c>
      <c r="D88" s="162">
        <f t="shared" si="22"/>
        <v>0.24920119047810022</v>
      </c>
      <c r="E88" s="162">
        <f t="shared" si="22"/>
        <v>0.30441219381796741</v>
      </c>
      <c r="F88" s="162">
        <f t="shared" si="22"/>
        <v>0.1566334472377591</v>
      </c>
      <c r="G88" s="162">
        <f t="shared" si="22"/>
        <v>0.10740667376516218</v>
      </c>
      <c r="H88" s="162">
        <f t="shared" si="22"/>
        <v>2.8608556824613988E-2</v>
      </c>
      <c r="I88" s="162">
        <f t="shared" si="22"/>
        <v>2.1695472469463181E-2</v>
      </c>
      <c r="J88" s="162">
        <f t="shared" si="22"/>
        <v>1.4780227477850556E-2</v>
      </c>
      <c r="K88" s="162">
        <f t="shared" si="22"/>
        <v>1.4657589594683523E-2</v>
      </c>
      <c r="L88" s="162">
        <f t="shared" si="22"/>
        <v>2.1076909582514743E-2</v>
      </c>
      <c r="M88" s="105"/>
      <c r="N88" s="189">
        <f>+N66</f>
        <v>51.85</v>
      </c>
    </row>
    <row r="95" spans="2:14" x14ac:dyDescent="0.25">
      <c r="N95" s="122" t="s">
        <v>247</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5" zoomScaleNormal="85" workbookViewId="0">
      <selection activeCell="G56" sqref="G56"/>
    </sheetView>
  </sheetViews>
  <sheetFormatPr defaultRowHeight="15" x14ac:dyDescent="0.25"/>
  <cols>
    <col min="1" max="1" width="4.7109375" style="44" customWidth="1"/>
    <col min="2" max="2" width="30.28515625" style="44" customWidth="1"/>
    <col min="3" max="8" width="27.42578125" style="44" customWidth="1"/>
    <col min="9" max="9" width="25.7109375" style="44" customWidth="1"/>
    <col min="10" max="16384" width="9.140625" style="44"/>
  </cols>
  <sheetData>
    <row r="4" spans="2:10" x14ac:dyDescent="0.25">
      <c r="B4" s="43"/>
      <c r="C4" s="43"/>
      <c r="D4" s="43"/>
      <c r="E4" s="43"/>
      <c r="F4" s="43"/>
      <c r="G4" s="45" t="s">
        <v>30</v>
      </c>
      <c r="H4" s="168">
        <f>'Table 1-3 - Lending'!L4</f>
        <v>42277</v>
      </c>
      <c r="I4" s="43"/>
      <c r="J4" s="43"/>
    </row>
    <row r="5" spans="2:10" ht="15.75" x14ac:dyDescent="0.25">
      <c r="B5" s="42" t="s">
        <v>262</v>
      </c>
      <c r="C5" s="43"/>
      <c r="D5" s="43"/>
      <c r="E5" s="43"/>
      <c r="F5" s="43"/>
      <c r="G5" s="43"/>
      <c r="H5" s="43"/>
      <c r="I5" s="43"/>
      <c r="J5" s="43"/>
    </row>
    <row r="6" spans="2:10" ht="3.75" customHeight="1" x14ac:dyDescent="0.25">
      <c r="B6" s="42"/>
      <c r="C6" s="43"/>
      <c r="D6" s="43"/>
      <c r="E6" s="43"/>
      <c r="F6" s="43"/>
      <c r="G6" s="43"/>
      <c r="H6" s="43"/>
      <c r="I6" s="43"/>
    </row>
    <row r="7" spans="2:10" x14ac:dyDescent="0.25">
      <c r="B7" s="68" t="s">
        <v>116</v>
      </c>
      <c r="C7" s="68"/>
      <c r="D7" s="69"/>
      <c r="E7" s="69"/>
      <c r="F7" s="69"/>
      <c r="G7" s="69"/>
      <c r="H7" s="69"/>
      <c r="I7" s="69"/>
    </row>
    <row r="8" spans="2:10" x14ac:dyDescent="0.25">
      <c r="B8" s="48"/>
      <c r="C8" s="48"/>
      <c r="D8" s="48"/>
      <c r="E8" s="48"/>
      <c r="F8" s="48"/>
      <c r="G8" s="48"/>
      <c r="H8" s="48"/>
      <c r="I8" s="48"/>
    </row>
    <row r="9" spans="2:10" ht="30" x14ac:dyDescent="0.25">
      <c r="B9" s="48"/>
      <c r="C9" s="66" t="s">
        <v>31</v>
      </c>
      <c r="D9" s="66" t="s">
        <v>32</v>
      </c>
      <c r="E9" s="66" t="s">
        <v>33</v>
      </c>
      <c r="F9" s="66" t="s">
        <v>34</v>
      </c>
      <c r="G9" s="66" t="s">
        <v>35</v>
      </c>
      <c r="H9" s="66" t="s">
        <v>252</v>
      </c>
      <c r="I9" s="66" t="s">
        <v>10</v>
      </c>
    </row>
    <row r="11" spans="2:10" x14ac:dyDescent="0.25">
      <c r="B11" s="58" t="s">
        <v>1</v>
      </c>
      <c r="C11" s="62">
        <v>3.1958112179999998E-2</v>
      </c>
      <c r="D11" s="62">
        <v>0.14766000657</v>
      </c>
      <c r="E11" s="62">
        <v>0.11414386895</v>
      </c>
      <c r="F11" s="62">
        <v>0.18475650748</v>
      </c>
      <c r="G11" s="62">
        <v>0.22077358386000001</v>
      </c>
      <c r="H11" s="62">
        <v>8.6706661599999998E-3</v>
      </c>
      <c r="I11" s="62">
        <f>SUM(C11:H11)</f>
        <v>0.70796274520000002</v>
      </c>
    </row>
    <row r="12" spans="2:10" x14ac:dyDescent="0.25">
      <c r="B12" s="58" t="s">
        <v>2</v>
      </c>
      <c r="C12" s="62">
        <v>0</v>
      </c>
      <c r="D12" s="62">
        <v>0</v>
      </c>
      <c r="E12" s="62">
        <v>0</v>
      </c>
      <c r="F12" s="62">
        <v>0</v>
      </c>
      <c r="G12" s="62">
        <v>0</v>
      </c>
      <c r="H12" s="62">
        <v>0</v>
      </c>
      <c r="I12" s="62">
        <f t="shared" ref="I12:I20" si="0">SUM(C12:H12)</f>
        <v>0</v>
      </c>
    </row>
    <row r="13" spans="2:10" x14ac:dyDescent="0.25">
      <c r="B13" s="58" t="s">
        <v>3</v>
      </c>
      <c r="C13" s="62">
        <v>0</v>
      </c>
      <c r="D13" s="62">
        <v>0</v>
      </c>
      <c r="E13" s="62">
        <v>2.7945569999999999E-2</v>
      </c>
      <c r="F13" s="62">
        <v>1.0638814800000001E-3</v>
      </c>
      <c r="G13" s="62">
        <v>0</v>
      </c>
      <c r="H13" s="62">
        <v>0</v>
      </c>
      <c r="I13" s="62">
        <f t="shared" si="0"/>
        <v>2.900945148E-2</v>
      </c>
    </row>
    <row r="14" spans="2:10" x14ac:dyDescent="0.25">
      <c r="B14" s="58" t="s">
        <v>4</v>
      </c>
      <c r="C14" s="62">
        <v>7.6228341049999995E-2</v>
      </c>
      <c r="D14" s="62">
        <v>2.189714941E-2</v>
      </c>
      <c r="E14" s="62">
        <v>7.6368001360000007E-2</v>
      </c>
      <c r="F14" s="62">
        <v>1.5832073360000001E-2</v>
      </c>
      <c r="G14" s="62">
        <v>2.979584284E-2</v>
      </c>
      <c r="H14" s="62">
        <v>6.18099064E-3</v>
      </c>
      <c r="I14" s="62">
        <f t="shared" si="0"/>
        <v>0.22630239866000001</v>
      </c>
    </row>
    <row r="15" spans="2:10" x14ac:dyDescent="0.25">
      <c r="B15" s="58" t="s">
        <v>5</v>
      </c>
      <c r="C15" s="62">
        <v>0.12258683368000001</v>
      </c>
      <c r="D15" s="62">
        <v>0.12629026601000001</v>
      </c>
      <c r="E15" s="62">
        <v>0.24090876760999999</v>
      </c>
      <c r="F15" s="62">
        <v>0.18705475785</v>
      </c>
      <c r="G15" s="62">
        <v>0.23086410655</v>
      </c>
      <c r="H15" s="62">
        <v>2.00315792E-3</v>
      </c>
      <c r="I15" s="62">
        <f t="shared" si="0"/>
        <v>0.90970788962000004</v>
      </c>
    </row>
    <row r="16" spans="2:10" ht="30" x14ac:dyDescent="0.25">
      <c r="B16" s="58" t="s">
        <v>6</v>
      </c>
      <c r="C16" s="62">
        <v>1.4108957700000001E-3</v>
      </c>
      <c r="D16" s="62">
        <v>8.9029775400000007E-3</v>
      </c>
      <c r="E16" s="62">
        <v>6.6800799999999994E-2</v>
      </c>
      <c r="F16" s="62">
        <v>8.8012877699999992E-3</v>
      </c>
      <c r="G16" s="62">
        <v>9.3642033200000002E-3</v>
      </c>
      <c r="H16" s="62">
        <v>0</v>
      </c>
      <c r="I16" s="62">
        <f t="shared" si="0"/>
        <v>9.5280164399999992E-2</v>
      </c>
    </row>
    <row r="17" spans="2:9" x14ac:dyDescent="0.25">
      <c r="B17" s="58" t="s">
        <v>7</v>
      </c>
      <c r="C17" s="62">
        <v>0.27730591469999999</v>
      </c>
      <c r="D17" s="62">
        <v>0.24537903010000001</v>
      </c>
      <c r="E17" s="62">
        <v>0.20428165774000001</v>
      </c>
      <c r="F17" s="62">
        <v>0.53053024013000005</v>
      </c>
      <c r="G17" s="62">
        <v>0.38716854616000002</v>
      </c>
      <c r="H17" s="62">
        <v>0</v>
      </c>
      <c r="I17" s="62">
        <f t="shared" si="0"/>
        <v>1.64466538883</v>
      </c>
    </row>
    <row r="18" spans="2:9" x14ac:dyDescent="0.25">
      <c r="B18" s="58" t="s">
        <v>28</v>
      </c>
      <c r="C18" s="62">
        <v>0.14002063598</v>
      </c>
      <c r="D18" s="62">
        <v>0.80873323242999995</v>
      </c>
      <c r="E18" s="62">
        <v>3.0599614006600002</v>
      </c>
      <c r="F18" s="62">
        <v>3.4585375766999999</v>
      </c>
      <c r="G18" s="62">
        <v>3.9313494267500002</v>
      </c>
      <c r="H18" s="62">
        <v>0</v>
      </c>
      <c r="I18" s="62">
        <f t="shared" si="0"/>
        <v>11.39860227252</v>
      </c>
    </row>
    <row r="19" spans="2:9" ht="30" x14ac:dyDescent="0.25">
      <c r="B19" s="58" t="s">
        <v>29</v>
      </c>
      <c r="C19" s="62">
        <v>0</v>
      </c>
      <c r="D19" s="62">
        <v>0</v>
      </c>
      <c r="E19" s="62">
        <v>0</v>
      </c>
      <c r="F19" s="62">
        <v>0</v>
      </c>
      <c r="G19" s="62">
        <v>5.0876316199999997E-3</v>
      </c>
      <c r="H19" s="62">
        <v>0</v>
      </c>
      <c r="I19" s="62">
        <f t="shared" si="0"/>
        <v>5.0876316199999997E-3</v>
      </c>
    </row>
    <row r="20" spans="2:9" x14ac:dyDescent="0.25">
      <c r="B20" s="58" t="s">
        <v>9</v>
      </c>
      <c r="C20" s="62">
        <v>0</v>
      </c>
      <c r="D20" s="62">
        <v>0</v>
      </c>
      <c r="E20" s="62">
        <v>1.3461809E-4</v>
      </c>
      <c r="F20" s="62">
        <v>9.0047499999999997E-4</v>
      </c>
      <c r="G20" s="62">
        <v>6.3929345999999998E-4</v>
      </c>
      <c r="H20" s="62">
        <v>0</v>
      </c>
      <c r="I20" s="62">
        <f t="shared" si="0"/>
        <v>1.6743865499999999E-3</v>
      </c>
    </row>
    <row r="21" spans="2:9" x14ac:dyDescent="0.25">
      <c r="C21" s="62"/>
      <c r="D21" s="62"/>
      <c r="E21" s="62"/>
      <c r="F21" s="62"/>
      <c r="G21" s="62"/>
      <c r="H21" s="62"/>
      <c r="I21" s="62"/>
    </row>
    <row r="22" spans="2:9" x14ac:dyDescent="0.25">
      <c r="B22" s="51" t="s">
        <v>10</v>
      </c>
      <c r="C22" s="54">
        <f>SUM(C11:C20)</f>
        <v>0.64951073335999998</v>
      </c>
      <c r="D22" s="54">
        <f t="shared" ref="D22:I22" si="1">SUM(D11:D20)</f>
        <v>1.3588626620599999</v>
      </c>
      <c r="E22" s="54">
        <f t="shared" si="1"/>
        <v>3.7905446844100004</v>
      </c>
      <c r="F22" s="54">
        <f t="shared" si="1"/>
        <v>4.3874767997699999</v>
      </c>
      <c r="G22" s="54">
        <f t="shared" si="1"/>
        <v>4.8150426345600001</v>
      </c>
      <c r="H22" s="54">
        <f t="shared" si="1"/>
        <v>1.685481472E-2</v>
      </c>
      <c r="I22" s="54">
        <f t="shared" si="1"/>
        <v>15.018292328880001</v>
      </c>
    </row>
    <row r="23" spans="2:9" x14ac:dyDescent="0.25">
      <c r="B23" s="47" t="s">
        <v>253</v>
      </c>
    </row>
    <row r="31" spans="2:9" x14ac:dyDescent="0.25">
      <c r="I31" s="122" t="s">
        <v>247</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79"/>
  <sheetViews>
    <sheetView topLeftCell="A10" zoomScale="70" zoomScaleNormal="70" workbookViewId="0">
      <selection activeCell="W41" sqref="W41"/>
    </sheetView>
  </sheetViews>
  <sheetFormatPr defaultRowHeight="15" x14ac:dyDescent="0.25"/>
  <cols>
    <col min="1" max="1" width="4.7109375" style="44" customWidth="1"/>
    <col min="2" max="2" width="26.28515625" style="44" customWidth="1"/>
    <col min="3" max="12" width="17.7109375" style="44" customWidth="1"/>
    <col min="13" max="13" width="18" style="44" customWidth="1"/>
    <col min="14" max="16384" width="9.140625" style="44"/>
  </cols>
  <sheetData>
    <row r="4" spans="2:13" x14ac:dyDescent="0.25">
      <c r="B4" s="43"/>
      <c r="C4" s="43"/>
      <c r="D4" s="43"/>
      <c r="E4" s="43"/>
      <c r="F4" s="43"/>
      <c r="G4" s="43"/>
      <c r="H4" s="43"/>
      <c r="I4" s="43"/>
      <c r="J4" s="43"/>
      <c r="K4" s="45" t="s">
        <v>30</v>
      </c>
      <c r="L4" s="168">
        <f>'Table 1-3 - Lending'!L4</f>
        <v>42277</v>
      </c>
      <c r="M4" s="43"/>
    </row>
    <row r="5" spans="2:13" ht="15.75" x14ac:dyDescent="0.25">
      <c r="B5" s="42" t="s">
        <v>357</v>
      </c>
      <c r="C5" s="43"/>
      <c r="D5" s="43"/>
      <c r="E5" s="43"/>
      <c r="F5" s="43"/>
      <c r="G5" s="43"/>
      <c r="H5" s="43"/>
      <c r="I5" s="43"/>
      <c r="J5" s="43"/>
      <c r="K5" s="43"/>
      <c r="L5" s="43"/>
      <c r="M5" s="43"/>
    </row>
    <row r="6" spans="2:13" x14ac:dyDescent="0.25">
      <c r="B6" s="68" t="s">
        <v>117</v>
      </c>
      <c r="C6" s="69"/>
      <c r="D6" s="69"/>
      <c r="E6" s="69"/>
      <c r="F6" s="69"/>
      <c r="G6" s="69"/>
      <c r="H6" s="69"/>
      <c r="I6" s="69"/>
      <c r="J6" s="69"/>
      <c r="K6" s="69"/>
      <c r="L6" s="69"/>
      <c r="M6" s="69"/>
    </row>
    <row r="7" spans="2:13" x14ac:dyDescent="0.25">
      <c r="B7" s="48"/>
      <c r="C7" s="48"/>
      <c r="D7" s="48"/>
      <c r="E7" s="48"/>
      <c r="F7" s="48"/>
      <c r="G7" s="48"/>
      <c r="H7" s="48"/>
      <c r="I7" s="48"/>
      <c r="J7" s="48"/>
      <c r="K7" s="48"/>
      <c r="L7" s="48"/>
      <c r="M7" s="48"/>
    </row>
    <row r="8" spans="2:13" ht="45" x14ac:dyDescent="0.25">
      <c r="B8" s="48"/>
      <c r="C8" s="49" t="s">
        <v>1</v>
      </c>
      <c r="D8" s="49" t="s">
        <v>2</v>
      </c>
      <c r="E8" s="49" t="s">
        <v>3</v>
      </c>
      <c r="F8" s="49" t="s">
        <v>4</v>
      </c>
      <c r="G8" s="49" t="s">
        <v>5</v>
      </c>
      <c r="H8" s="49" t="s">
        <v>6</v>
      </c>
      <c r="I8" s="49" t="s">
        <v>7</v>
      </c>
      <c r="J8" s="49" t="s">
        <v>52</v>
      </c>
      <c r="K8" s="49" t="s">
        <v>8</v>
      </c>
      <c r="L8" s="49" t="s">
        <v>9</v>
      </c>
      <c r="M8" s="50" t="s">
        <v>10</v>
      </c>
    </row>
    <row r="9" spans="2:13" x14ac:dyDescent="0.25">
      <c r="B9" s="44" t="s">
        <v>36</v>
      </c>
      <c r="C9" s="62">
        <v>0</v>
      </c>
      <c r="D9" s="62">
        <v>0</v>
      </c>
      <c r="E9" s="62">
        <v>0</v>
      </c>
      <c r="F9" s="62">
        <v>0</v>
      </c>
      <c r="G9" s="62">
        <v>0</v>
      </c>
      <c r="H9" s="62">
        <v>0</v>
      </c>
      <c r="I9" s="62">
        <v>0</v>
      </c>
      <c r="J9" s="62">
        <v>0</v>
      </c>
      <c r="K9" s="62">
        <v>0</v>
      </c>
      <c r="L9" s="62">
        <v>0</v>
      </c>
      <c r="M9" s="62">
        <f>SUM(C9:L9)</f>
        <v>0</v>
      </c>
    </row>
    <row r="10" spans="2:13" x14ac:dyDescent="0.25">
      <c r="B10" s="44" t="s">
        <v>239</v>
      </c>
      <c r="C10" s="62">
        <v>2.7631262560000001E-2</v>
      </c>
      <c r="D10" s="62">
        <v>0</v>
      </c>
      <c r="E10" s="62">
        <v>0</v>
      </c>
      <c r="F10" s="62">
        <v>5.0091325000000001E-3</v>
      </c>
      <c r="G10" s="62">
        <v>3.3320826650000003E-2</v>
      </c>
      <c r="H10" s="62">
        <v>0</v>
      </c>
      <c r="I10" s="62">
        <v>2.4765740469999999E-2</v>
      </c>
      <c r="J10" s="62">
        <v>7.2066866290000003E-2</v>
      </c>
      <c r="K10" s="62">
        <v>0</v>
      </c>
      <c r="L10" s="62">
        <v>0</v>
      </c>
      <c r="M10" s="62">
        <f t="shared" ref="M10:M19" si="0">SUM(C10:L10)</f>
        <v>0.16279382847000001</v>
      </c>
    </row>
    <row r="11" spans="2:13" ht="30" customHeight="1" x14ac:dyDescent="0.25">
      <c r="B11" s="165" t="s">
        <v>243</v>
      </c>
      <c r="C11" s="62">
        <v>0</v>
      </c>
      <c r="D11" s="62">
        <v>0</v>
      </c>
      <c r="E11" s="62">
        <v>0</v>
      </c>
      <c r="F11" s="62">
        <v>0</v>
      </c>
      <c r="G11" s="62">
        <v>0</v>
      </c>
      <c r="H11" s="62">
        <v>0</v>
      </c>
      <c r="I11" s="62">
        <v>0</v>
      </c>
      <c r="J11" s="62">
        <v>0</v>
      </c>
      <c r="K11" s="62">
        <v>0</v>
      </c>
      <c r="L11" s="62">
        <v>0</v>
      </c>
      <c r="M11" s="62">
        <f t="shared" si="0"/>
        <v>0</v>
      </c>
    </row>
    <row r="12" spans="2:13" x14ac:dyDescent="0.25">
      <c r="B12" s="166" t="s">
        <v>254</v>
      </c>
      <c r="C12" s="62">
        <v>0</v>
      </c>
      <c r="D12" s="62">
        <v>0</v>
      </c>
      <c r="E12" s="62">
        <v>0</v>
      </c>
      <c r="F12" s="62">
        <v>0</v>
      </c>
      <c r="G12" s="62">
        <v>0</v>
      </c>
      <c r="H12" s="62">
        <v>0</v>
      </c>
      <c r="I12" s="62">
        <v>0</v>
      </c>
      <c r="J12" s="62">
        <v>0</v>
      </c>
      <c r="K12" s="62">
        <v>0</v>
      </c>
      <c r="L12" s="62">
        <v>0</v>
      </c>
      <c r="M12" s="62">
        <f t="shared" si="0"/>
        <v>0</v>
      </c>
    </row>
    <row r="13" spans="2:13" x14ac:dyDescent="0.25">
      <c r="B13" s="166" t="s">
        <v>255</v>
      </c>
      <c r="C13" s="62">
        <v>0</v>
      </c>
      <c r="D13" s="62">
        <v>0</v>
      </c>
      <c r="E13" s="62">
        <v>0</v>
      </c>
      <c r="F13" s="62">
        <v>0</v>
      </c>
      <c r="G13" s="62">
        <v>0</v>
      </c>
      <c r="H13" s="62">
        <v>0</v>
      </c>
      <c r="I13" s="62">
        <v>0</v>
      </c>
      <c r="J13" s="62">
        <v>0</v>
      </c>
      <c r="K13" s="62">
        <v>0</v>
      </c>
      <c r="L13" s="62">
        <v>0</v>
      </c>
      <c r="M13" s="62">
        <f t="shared" si="0"/>
        <v>0</v>
      </c>
    </row>
    <row r="14" spans="2:13" x14ac:dyDescent="0.25">
      <c r="B14" s="167" t="s">
        <v>240</v>
      </c>
      <c r="C14" s="62">
        <v>0</v>
      </c>
      <c r="D14" s="62">
        <v>0</v>
      </c>
      <c r="E14" s="62">
        <v>0</v>
      </c>
      <c r="F14" s="62">
        <v>0</v>
      </c>
      <c r="G14" s="62">
        <v>0</v>
      </c>
      <c r="H14" s="62">
        <v>0</v>
      </c>
      <c r="I14" s="62">
        <v>0</v>
      </c>
      <c r="J14" s="62">
        <v>0</v>
      </c>
      <c r="K14" s="62">
        <v>0</v>
      </c>
      <c r="L14" s="62">
        <v>0</v>
      </c>
      <c r="M14" s="62">
        <f t="shared" si="0"/>
        <v>0</v>
      </c>
    </row>
    <row r="15" spans="2:13" x14ac:dyDescent="0.25">
      <c r="B15" s="167" t="s">
        <v>241</v>
      </c>
      <c r="C15" s="62">
        <v>0</v>
      </c>
      <c r="D15" s="62">
        <v>0</v>
      </c>
      <c r="E15" s="62">
        <v>0</v>
      </c>
      <c r="F15" s="62">
        <v>0</v>
      </c>
      <c r="G15" s="62">
        <v>0</v>
      </c>
      <c r="H15" s="62">
        <v>0</v>
      </c>
      <c r="I15" s="62">
        <v>0</v>
      </c>
      <c r="J15" s="62">
        <v>0</v>
      </c>
      <c r="K15" s="62">
        <v>0</v>
      </c>
      <c r="L15" s="62">
        <v>0</v>
      </c>
      <c r="M15" s="62">
        <f t="shared" si="0"/>
        <v>0</v>
      </c>
    </row>
    <row r="16" spans="2:13" x14ac:dyDescent="0.25">
      <c r="B16" s="44" t="s">
        <v>38</v>
      </c>
      <c r="C16" s="62">
        <v>0.12671191339999999</v>
      </c>
      <c r="D16" s="62">
        <v>0</v>
      </c>
      <c r="E16" s="62">
        <v>2.7945569999999999E-2</v>
      </c>
      <c r="F16" s="62">
        <v>0.14903659827999999</v>
      </c>
      <c r="G16" s="62">
        <v>0.53052097519999997</v>
      </c>
      <c r="H16" s="62">
        <v>4.5321570909999997E-2</v>
      </c>
      <c r="I16" s="62">
        <v>0.55357376652000001</v>
      </c>
      <c r="J16" s="62">
        <v>7.2664224954999996</v>
      </c>
      <c r="K16" s="62">
        <v>0</v>
      </c>
      <c r="L16" s="62">
        <v>9.0047499999999997E-4</v>
      </c>
      <c r="M16" s="62">
        <f t="shared" si="0"/>
        <v>8.7004333648099994</v>
      </c>
    </row>
    <row r="17" spans="2:13" x14ac:dyDescent="0.25">
      <c r="B17" s="195" t="s">
        <v>293</v>
      </c>
      <c r="C17" s="62">
        <v>3.8033933069999998E-2</v>
      </c>
      <c r="D17" s="62">
        <v>0</v>
      </c>
      <c r="E17" s="62">
        <v>2.7945569999999999E-2</v>
      </c>
      <c r="F17" s="62">
        <v>8.2834098280000004E-2</v>
      </c>
      <c r="G17" s="62">
        <v>0.45414604862000002</v>
      </c>
      <c r="H17" s="62">
        <v>4.3916670909999997E-2</v>
      </c>
      <c r="I17" s="62">
        <v>0.50520341652</v>
      </c>
      <c r="J17" s="62">
        <v>7.0054240604900002</v>
      </c>
      <c r="K17" s="62">
        <v>0</v>
      </c>
      <c r="L17" s="62">
        <v>9.0047499999999997E-4</v>
      </c>
      <c r="M17" s="62">
        <f t="shared" si="0"/>
        <v>8.1584042728899995</v>
      </c>
    </row>
    <row r="18" spans="2:13" x14ac:dyDescent="0.25">
      <c r="B18" s="195" t="s">
        <v>294</v>
      </c>
      <c r="C18" s="62">
        <v>8.8677980330000003E-2</v>
      </c>
      <c r="D18" s="62">
        <v>0</v>
      </c>
      <c r="E18" s="62">
        <v>0</v>
      </c>
      <c r="F18" s="62">
        <v>6.6202499999999997E-2</v>
      </c>
      <c r="G18" s="62">
        <v>7.6374926590000003E-2</v>
      </c>
      <c r="H18" s="62">
        <v>1.4048999999999999E-3</v>
      </c>
      <c r="I18" s="62">
        <v>4.8370349999999999E-2</v>
      </c>
      <c r="J18" s="62">
        <v>0.26099843501999997</v>
      </c>
      <c r="K18" s="62">
        <v>0</v>
      </c>
      <c r="L18" s="62">
        <v>0</v>
      </c>
      <c r="M18" s="62">
        <f t="shared" si="0"/>
        <v>0.54202909193999993</v>
      </c>
    </row>
    <row r="19" spans="2:13" x14ac:dyDescent="0.25">
      <c r="B19" s="44" t="s">
        <v>9</v>
      </c>
      <c r="C19" s="62">
        <v>0</v>
      </c>
      <c r="D19" s="62">
        <v>0</v>
      </c>
      <c r="E19" s="62">
        <v>0</v>
      </c>
      <c r="F19" s="62">
        <v>0</v>
      </c>
      <c r="G19" s="62">
        <v>0</v>
      </c>
      <c r="H19" s="62">
        <v>0</v>
      </c>
      <c r="I19" s="62">
        <v>0</v>
      </c>
      <c r="J19" s="62">
        <v>0</v>
      </c>
      <c r="K19" s="62">
        <v>0</v>
      </c>
      <c r="L19" s="62">
        <v>0</v>
      </c>
      <c r="M19" s="62">
        <f t="shared" si="0"/>
        <v>0</v>
      </c>
    </row>
    <row r="20" spans="2:13" x14ac:dyDescent="0.25">
      <c r="B20" s="70" t="s">
        <v>10</v>
      </c>
      <c r="C20" s="54">
        <f t="shared" ref="C20:L20" si="1">SUM(C9:C11)+C16+C19</f>
        <v>0.15434317596</v>
      </c>
      <c r="D20" s="54">
        <f t="shared" si="1"/>
        <v>0</v>
      </c>
      <c r="E20" s="54">
        <f t="shared" si="1"/>
        <v>2.7945569999999999E-2</v>
      </c>
      <c r="F20" s="54">
        <f t="shared" si="1"/>
        <v>0.15404573078</v>
      </c>
      <c r="G20" s="54">
        <f t="shared" si="1"/>
        <v>0.56384180184999999</v>
      </c>
      <c r="H20" s="54">
        <f t="shared" si="1"/>
        <v>4.5321570909999997E-2</v>
      </c>
      <c r="I20" s="54">
        <f t="shared" si="1"/>
        <v>0.57833950699000003</v>
      </c>
      <c r="J20" s="54">
        <f t="shared" si="1"/>
        <v>7.3384893617899998</v>
      </c>
      <c r="K20" s="54">
        <f t="shared" si="1"/>
        <v>0</v>
      </c>
      <c r="L20" s="54">
        <f t="shared" si="1"/>
        <v>9.0047499999999997E-4</v>
      </c>
      <c r="M20" s="54">
        <f>SUM(M9:M11)+M16+M19</f>
        <v>8.8632271932800002</v>
      </c>
    </row>
    <row r="21" spans="2:13" x14ac:dyDescent="0.25">
      <c r="B21" s="47" t="s">
        <v>41</v>
      </c>
    </row>
    <row r="25" spans="2:13" ht="15.75" x14ac:dyDescent="0.25">
      <c r="B25" s="42" t="s">
        <v>358</v>
      </c>
      <c r="C25" s="43"/>
      <c r="D25" s="43"/>
      <c r="E25" s="43"/>
      <c r="F25" s="43"/>
      <c r="G25" s="43"/>
      <c r="H25" s="43"/>
      <c r="I25" s="43"/>
      <c r="J25" s="43"/>
      <c r="K25" s="43"/>
      <c r="L25" s="43"/>
      <c r="M25" s="43"/>
    </row>
    <row r="26" spans="2:13" x14ac:dyDescent="0.25">
      <c r="B26" s="68" t="s">
        <v>118</v>
      </c>
      <c r="C26" s="69"/>
      <c r="D26" s="69"/>
      <c r="E26" s="69"/>
      <c r="F26" s="69"/>
      <c r="G26" s="69"/>
      <c r="H26" s="69"/>
      <c r="I26" s="69"/>
      <c r="J26" s="69"/>
      <c r="K26" s="69"/>
      <c r="L26" s="69"/>
      <c r="M26" s="69"/>
    </row>
    <row r="27" spans="2:13" x14ac:dyDescent="0.25">
      <c r="B27" s="48"/>
      <c r="C27" s="48"/>
      <c r="D27" s="48"/>
      <c r="E27" s="48"/>
      <c r="F27" s="48"/>
      <c r="G27" s="48"/>
      <c r="H27" s="48"/>
      <c r="I27" s="48"/>
      <c r="J27" s="48"/>
      <c r="K27" s="48"/>
      <c r="L27" s="48"/>
      <c r="M27" s="48"/>
    </row>
    <row r="28" spans="2:13" ht="45" x14ac:dyDescent="0.25">
      <c r="B28" s="48"/>
      <c r="C28" s="49" t="s">
        <v>1</v>
      </c>
      <c r="D28" s="49" t="s">
        <v>2</v>
      </c>
      <c r="E28" s="49" t="s">
        <v>3</v>
      </c>
      <c r="F28" s="49" t="s">
        <v>4</v>
      </c>
      <c r="G28" s="49" t="s">
        <v>5</v>
      </c>
      <c r="H28" s="49" t="s">
        <v>6</v>
      </c>
      <c r="I28" s="49" t="s">
        <v>7</v>
      </c>
      <c r="J28" s="49" t="s">
        <v>52</v>
      </c>
      <c r="K28" s="49" t="s">
        <v>8</v>
      </c>
      <c r="L28" s="49" t="s">
        <v>9</v>
      </c>
      <c r="M28" s="50" t="s">
        <v>10</v>
      </c>
    </row>
    <row r="29" spans="2:13" x14ac:dyDescent="0.25">
      <c r="B29" s="44" t="s">
        <v>36</v>
      </c>
      <c r="C29" s="62">
        <v>0</v>
      </c>
      <c r="D29" s="62">
        <v>0</v>
      </c>
      <c r="E29" s="62">
        <v>0</v>
      </c>
      <c r="F29" s="62">
        <v>0</v>
      </c>
      <c r="G29" s="62">
        <v>0</v>
      </c>
      <c r="H29" s="62">
        <v>0</v>
      </c>
      <c r="I29" s="62">
        <v>0</v>
      </c>
      <c r="J29" s="62">
        <v>2.0675563439999999E-2</v>
      </c>
      <c r="K29" s="62">
        <v>0</v>
      </c>
      <c r="L29" s="62">
        <v>0</v>
      </c>
      <c r="M29" s="62">
        <f>SUM(C29:L29)</f>
        <v>2.0675563439999999E-2</v>
      </c>
    </row>
    <row r="30" spans="2:13" x14ac:dyDescent="0.25">
      <c r="B30" s="164" t="s">
        <v>239</v>
      </c>
      <c r="C30" s="62">
        <v>0.36128428701999998</v>
      </c>
      <c r="D30" s="62">
        <v>0</v>
      </c>
      <c r="E30" s="62">
        <v>1.0638814800000001E-3</v>
      </c>
      <c r="F30" s="62">
        <v>4.4110954149999999E-2</v>
      </c>
      <c r="G30" s="62">
        <v>0.20111319953000001</v>
      </c>
      <c r="H30" s="62">
        <v>2.029824828E-2</v>
      </c>
      <c r="I30" s="62">
        <v>0.67522298431000005</v>
      </c>
      <c r="J30" s="62">
        <v>1.40603977537</v>
      </c>
      <c r="K30" s="62">
        <v>2.7315343199999999E-3</v>
      </c>
      <c r="L30" s="62">
        <v>7.7391155000000004E-4</v>
      </c>
      <c r="M30" s="62">
        <f t="shared" ref="M30:M39" si="2">SUM(C30:L30)</f>
        <v>2.7126387760100004</v>
      </c>
    </row>
    <row r="31" spans="2:13" ht="30" x14ac:dyDescent="0.25">
      <c r="B31" s="165" t="s">
        <v>243</v>
      </c>
      <c r="C31" s="62">
        <v>0</v>
      </c>
      <c r="D31" s="62">
        <v>0</v>
      </c>
      <c r="E31" s="62">
        <v>0</v>
      </c>
      <c r="F31" s="62">
        <v>0</v>
      </c>
      <c r="G31" s="62">
        <v>0</v>
      </c>
      <c r="H31" s="62">
        <v>0</v>
      </c>
      <c r="I31" s="62">
        <v>0</v>
      </c>
      <c r="J31" s="62">
        <v>0</v>
      </c>
      <c r="K31" s="62">
        <v>0</v>
      </c>
      <c r="L31" s="62">
        <v>0</v>
      </c>
      <c r="M31" s="62">
        <f t="shared" si="2"/>
        <v>0</v>
      </c>
    </row>
    <row r="32" spans="2:13" x14ac:dyDescent="0.25">
      <c r="B32" s="166" t="s">
        <v>254</v>
      </c>
      <c r="C32" s="62">
        <v>0</v>
      </c>
      <c r="D32" s="62">
        <v>0</v>
      </c>
      <c r="E32" s="62">
        <v>0</v>
      </c>
      <c r="F32" s="62">
        <v>0</v>
      </c>
      <c r="G32" s="62">
        <v>0</v>
      </c>
      <c r="H32" s="62">
        <v>0</v>
      </c>
      <c r="I32" s="62">
        <v>0</v>
      </c>
      <c r="J32" s="62">
        <v>0</v>
      </c>
      <c r="K32" s="62">
        <v>0</v>
      </c>
      <c r="L32" s="62">
        <v>0</v>
      </c>
      <c r="M32" s="62">
        <f t="shared" si="2"/>
        <v>0</v>
      </c>
    </row>
    <row r="33" spans="2:13" x14ac:dyDescent="0.25">
      <c r="B33" s="166" t="s">
        <v>255</v>
      </c>
      <c r="C33" s="62">
        <v>0</v>
      </c>
      <c r="D33" s="62">
        <v>0</v>
      </c>
      <c r="E33" s="62">
        <v>0</v>
      </c>
      <c r="F33" s="62">
        <v>0</v>
      </c>
      <c r="G33" s="62">
        <v>0</v>
      </c>
      <c r="H33" s="62">
        <v>0</v>
      </c>
      <c r="I33" s="62">
        <v>0</v>
      </c>
      <c r="J33" s="62">
        <v>0</v>
      </c>
      <c r="K33" s="62">
        <v>0</v>
      </c>
      <c r="L33" s="62">
        <v>0</v>
      </c>
      <c r="M33" s="62">
        <f t="shared" si="2"/>
        <v>0</v>
      </c>
    </row>
    <row r="34" spans="2:13" x14ac:dyDescent="0.25">
      <c r="B34" s="167" t="s">
        <v>240</v>
      </c>
      <c r="C34" s="62">
        <v>0</v>
      </c>
      <c r="D34" s="62">
        <v>0</v>
      </c>
      <c r="E34" s="62">
        <v>0</v>
      </c>
      <c r="F34" s="62">
        <v>0</v>
      </c>
      <c r="G34" s="62">
        <v>0</v>
      </c>
      <c r="H34" s="62">
        <v>0</v>
      </c>
      <c r="I34" s="62">
        <v>0</v>
      </c>
      <c r="J34" s="62">
        <v>0</v>
      </c>
      <c r="K34" s="62">
        <v>0</v>
      </c>
      <c r="L34" s="62">
        <v>0</v>
      </c>
      <c r="M34" s="62">
        <f t="shared" si="2"/>
        <v>0</v>
      </c>
    </row>
    <row r="35" spans="2:13" x14ac:dyDescent="0.25">
      <c r="B35" s="167" t="s">
        <v>241</v>
      </c>
      <c r="C35" s="62">
        <v>0</v>
      </c>
      <c r="D35" s="62">
        <v>0</v>
      </c>
      <c r="E35" s="62">
        <v>0</v>
      </c>
      <c r="F35" s="62">
        <v>0</v>
      </c>
      <c r="G35" s="62">
        <v>0</v>
      </c>
      <c r="H35" s="62">
        <v>0</v>
      </c>
      <c r="I35" s="62">
        <v>0</v>
      </c>
      <c r="J35" s="62">
        <v>0</v>
      </c>
      <c r="K35" s="62">
        <v>0</v>
      </c>
      <c r="L35" s="62">
        <v>0</v>
      </c>
      <c r="M35" s="62">
        <f t="shared" si="2"/>
        <v>0</v>
      </c>
    </row>
    <row r="36" spans="2:13" x14ac:dyDescent="0.25">
      <c r="B36" s="44" t="s">
        <v>38</v>
      </c>
      <c r="C36" s="62">
        <v>0.19233528221999999</v>
      </c>
      <c r="D36" s="62">
        <v>0</v>
      </c>
      <c r="E36" s="62">
        <v>0</v>
      </c>
      <c r="F36" s="62">
        <v>2.814571372E-2</v>
      </c>
      <c r="G36" s="62">
        <v>0.14475288823999999</v>
      </c>
      <c r="H36" s="62">
        <v>2.9660345210000001E-2</v>
      </c>
      <c r="I36" s="62">
        <v>0.39110289752999999</v>
      </c>
      <c r="J36" s="62">
        <v>2.6333975719199998</v>
      </c>
      <c r="K36" s="62">
        <v>2.3560972899999998E-3</v>
      </c>
      <c r="L36" s="62">
        <v>0</v>
      </c>
      <c r="M36" s="62">
        <f t="shared" si="2"/>
        <v>3.4217507961299996</v>
      </c>
    </row>
    <row r="37" spans="2:13" x14ac:dyDescent="0.25">
      <c r="B37" s="195" t="s">
        <v>293</v>
      </c>
      <c r="C37" s="62">
        <v>1.6135381819999999E-2</v>
      </c>
      <c r="D37" s="62">
        <v>0</v>
      </c>
      <c r="E37" s="62">
        <v>0</v>
      </c>
      <c r="F37" s="62">
        <v>0</v>
      </c>
      <c r="G37" s="62">
        <v>3.9670222880000001E-2</v>
      </c>
      <c r="H37" s="62">
        <v>2.9660345210000001E-2</v>
      </c>
      <c r="I37" s="62">
        <v>0.20750504846000001</v>
      </c>
      <c r="J37" s="62">
        <v>1.94132369864</v>
      </c>
      <c r="K37" s="62">
        <v>0</v>
      </c>
      <c r="L37" s="62">
        <v>0</v>
      </c>
      <c r="M37" s="62">
        <f t="shared" si="2"/>
        <v>2.2342946970100002</v>
      </c>
    </row>
    <row r="38" spans="2:13" x14ac:dyDescent="0.25">
      <c r="B38" s="195" t="s">
        <v>294</v>
      </c>
      <c r="C38" s="62">
        <v>0.1761999004</v>
      </c>
      <c r="D38" s="62">
        <v>0</v>
      </c>
      <c r="E38" s="62">
        <v>0</v>
      </c>
      <c r="F38" s="62">
        <v>2.814571372E-2</v>
      </c>
      <c r="G38" s="62">
        <v>0.10508266535999999</v>
      </c>
      <c r="H38" s="62">
        <v>0</v>
      </c>
      <c r="I38" s="62">
        <v>0.18359784907000001</v>
      </c>
      <c r="J38" s="62">
        <v>0.69207387328000003</v>
      </c>
      <c r="K38" s="62">
        <v>2.3560972899999998E-3</v>
      </c>
      <c r="L38" s="62">
        <v>0</v>
      </c>
      <c r="M38" s="62">
        <f t="shared" si="2"/>
        <v>1.1874560991200001</v>
      </c>
    </row>
    <row r="39" spans="2:13" x14ac:dyDescent="0.25">
      <c r="B39" s="44" t="s">
        <v>9</v>
      </c>
      <c r="C39" s="62">
        <v>0</v>
      </c>
      <c r="D39" s="62">
        <v>0</v>
      </c>
      <c r="E39" s="62">
        <v>0</v>
      </c>
      <c r="F39" s="62">
        <v>0</v>
      </c>
      <c r="G39" s="62">
        <v>0</v>
      </c>
      <c r="H39" s="62">
        <v>0</v>
      </c>
      <c r="I39" s="62">
        <v>0</v>
      </c>
      <c r="J39" s="62">
        <v>0</v>
      </c>
      <c r="K39" s="62">
        <v>0</v>
      </c>
      <c r="L39" s="62">
        <v>0</v>
      </c>
      <c r="M39" s="62">
        <f t="shared" si="2"/>
        <v>0</v>
      </c>
    </row>
    <row r="40" spans="2:13" x14ac:dyDescent="0.25">
      <c r="B40" s="70" t="s">
        <v>10</v>
      </c>
      <c r="C40" s="54">
        <f>SUM(C29:C31)+C36+C39</f>
        <v>0.55361956924</v>
      </c>
      <c r="D40" s="54">
        <f t="shared" ref="D40:M40" si="3">D29+D30+D31+D36+D39</f>
        <v>0</v>
      </c>
      <c r="E40" s="54">
        <f t="shared" si="3"/>
        <v>1.0638814800000001E-3</v>
      </c>
      <c r="F40" s="54">
        <f t="shared" si="3"/>
        <v>7.2256667869999999E-2</v>
      </c>
      <c r="G40" s="54">
        <f t="shared" si="3"/>
        <v>0.34586608777</v>
      </c>
      <c r="H40" s="54">
        <f t="shared" si="3"/>
        <v>4.9958593490000001E-2</v>
      </c>
      <c r="I40" s="54">
        <f t="shared" si="3"/>
        <v>1.0663258818400001</v>
      </c>
      <c r="J40" s="54">
        <f t="shared" si="3"/>
        <v>4.06011291073</v>
      </c>
      <c r="K40" s="54">
        <f t="shared" si="3"/>
        <v>5.0876316099999997E-3</v>
      </c>
      <c r="L40" s="54">
        <f t="shared" si="3"/>
        <v>7.7391155000000004E-4</v>
      </c>
      <c r="M40" s="54">
        <f t="shared" si="3"/>
        <v>6.1550651355800001</v>
      </c>
    </row>
    <row r="45" spans="2:13" ht="15.75" x14ac:dyDescent="0.25">
      <c r="B45" s="42" t="s">
        <v>359</v>
      </c>
      <c r="C45" s="43"/>
      <c r="D45" s="43"/>
      <c r="E45" s="43"/>
      <c r="F45" s="43"/>
      <c r="G45" s="43"/>
      <c r="H45" s="43"/>
      <c r="I45" s="43"/>
      <c r="J45" s="43"/>
      <c r="K45" s="43"/>
      <c r="L45" s="43"/>
      <c r="M45" s="43"/>
    </row>
    <row r="46" spans="2:13" x14ac:dyDescent="0.25">
      <c r="B46" s="68" t="s">
        <v>119</v>
      </c>
      <c r="C46" s="69"/>
      <c r="D46" s="69"/>
      <c r="E46" s="69"/>
      <c r="F46" s="69"/>
      <c r="G46" s="69"/>
      <c r="H46" s="69"/>
      <c r="I46" s="69"/>
      <c r="J46" s="69"/>
      <c r="K46" s="69"/>
      <c r="L46" s="69"/>
      <c r="M46" s="69"/>
    </row>
    <row r="47" spans="2:13" x14ac:dyDescent="0.25">
      <c r="B47" s="48"/>
      <c r="C47" s="48"/>
      <c r="D47" s="48"/>
      <c r="E47" s="48"/>
      <c r="F47" s="48"/>
      <c r="G47" s="48"/>
      <c r="H47" s="48"/>
      <c r="I47" s="48"/>
      <c r="J47" s="48"/>
      <c r="K47" s="48"/>
      <c r="L47" s="48"/>
      <c r="M47" s="48"/>
    </row>
    <row r="48" spans="2:13" ht="45" x14ac:dyDescent="0.25">
      <c r="B48" s="48"/>
      <c r="C48" s="49" t="s">
        <v>1</v>
      </c>
      <c r="D48" s="49" t="s">
        <v>2</v>
      </c>
      <c r="E48" s="49" t="s">
        <v>3</v>
      </c>
      <c r="F48" s="49" t="s">
        <v>4</v>
      </c>
      <c r="G48" s="49" t="s">
        <v>5</v>
      </c>
      <c r="H48" s="49" t="s">
        <v>6</v>
      </c>
      <c r="I48" s="49" t="s">
        <v>7</v>
      </c>
      <c r="J48" s="49" t="s">
        <v>52</v>
      </c>
      <c r="K48" s="49" t="s">
        <v>8</v>
      </c>
      <c r="L48" s="49" t="s">
        <v>9</v>
      </c>
      <c r="M48" s="50" t="s">
        <v>10</v>
      </c>
    </row>
    <row r="49" spans="2:15" x14ac:dyDescent="0.25">
      <c r="B49" s="44" t="s">
        <v>36</v>
      </c>
      <c r="C49" s="62">
        <v>0</v>
      </c>
      <c r="D49" s="62">
        <v>0</v>
      </c>
      <c r="E49" s="62">
        <v>0</v>
      </c>
      <c r="F49" s="62">
        <v>0</v>
      </c>
      <c r="G49" s="62">
        <v>0</v>
      </c>
      <c r="H49" s="62">
        <v>0</v>
      </c>
      <c r="I49" s="62">
        <v>0</v>
      </c>
      <c r="J49" s="62">
        <v>2.0675563439999999E-2</v>
      </c>
      <c r="K49" s="62">
        <v>0</v>
      </c>
      <c r="L49" s="62">
        <v>0</v>
      </c>
      <c r="M49" s="62">
        <f>SUM(C49:L49)</f>
        <v>2.0675563439999999E-2</v>
      </c>
    </row>
    <row r="50" spans="2:15" x14ac:dyDescent="0.25">
      <c r="B50" s="44" t="s">
        <v>239</v>
      </c>
      <c r="C50" s="62">
        <v>0.38891554958000002</v>
      </c>
      <c r="D50" s="62">
        <v>0</v>
      </c>
      <c r="E50" s="62">
        <v>1.0638814800000001E-3</v>
      </c>
      <c r="F50" s="62">
        <v>4.9120086649999999E-2</v>
      </c>
      <c r="G50" s="62">
        <v>0.23443402617</v>
      </c>
      <c r="H50" s="62">
        <v>2.029824828E-2</v>
      </c>
      <c r="I50" s="62">
        <v>0.69998872477999996</v>
      </c>
      <c r="J50" s="62">
        <v>1.4781066416499999</v>
      </c>
      <c r="K50" s="62">
        <v>2.7315343199999999E-3</v>
      </c>
      <c r="L50" s="62">
        <v>7.7391155000000004E-4</v>
      </c>
      <c r="M50" s="62">
        <f t="shared" ref="M50:M59" si="4">SUM(C50:L50)</f>
        <v>2.8754326044600003</v>
      </c>
      <c r="O50" s="196"/>
    </row>
    <row r="51" spans="2:15" ht="30" x14ac:dyDescent="0.25">
      <c r="B51" s="165" t="s">
        <v>243</v>
      </c>
      <c r="C51" s="62">
        <v>0</v>
      </c>
      <c r="D51" s="62">
        <v>0</v>
      </c>
      <c r="E51" s="62">
        <v>0</v>
      </c>
      <c r="F51" s="62">
        <v>0</v>
      </c>
      <c r="G51" s="62">
        <v>0</v>
      </c>
      <c r="H51" s="62">
        <v>0</v>
      </c>
      <c r="I51" s="62">
        <v>0</v>
      </c>
      <c r="J51" s="62">
        <v>0</v>
      </c>
      <c r="K51" s="62">
        <v>0</v>
      </c>
      <c r="L51" s="62">
        <v>0</v>
      </c>
      <c r="M51" s="62">
        <f t="shared" si="4"/>
        <v>0</v>
      </c>
      <c r="O51" s="196"/>
    </row>
    <row r="52" spans="2:15" x14ac:dyDescent="0.25">
      <c r="B52" s="166" t="s">
        <v>254</v>
      </c>
      <c r="C52" s="62">
        <v>0</v>
      </c>
      <c r="D52" s="62">
        <v>0</v>
      </c>
      <c r="E52" s="62">
        <v>0</v>
      </c>
      <c r="F52" s="62">
        <v>0</v>
      </c>
      <c r="G52" s="62">
        <v>0</v>
      </c>
      <c r="H52" s="62">
        <v>0</v>
      </c>
      <c r="I52" s="62">
        <v>0</v>
      </c>
      <c r="J52" s="62">
        <v>0</v>
      </c>
      <c r="K52" s="62">
        <v>0</v>
      </c>
      <c r="L52" s="62">
        <v>0</v>
      </c>
      <c r="M52" s="62">
        <f t="shared" si="4"/>
        <v>0</v>
      </c>
      <c r="O52" s="196"/>
    </row>
    <row r="53" spans="2:15" x14ac:dyDescent="0.25">
      <c r="B53" s="166" t="s">
        <v>255</v>
      </c>
      <c r="C53" s="62">
        <v>0</v>
      </c>
      <c r="D53" s="62">
        <v>0</v>
      </c>
      <c r="E53" s="62">
        <v>0</v>
      </c>
      <c r="F53" s="62">
        <v>0</v>
      </c>
      <c r="G53" s="62">
        <v>0</v>
      </c>
      <c r="H53" s="62">
        <v>0</v>
      </c>
      <c r="I53" s="62">
        <v>0</v>
      </c>
      <c r="J53" s="62">
        <v>0</v>
      </c>
      <c r="K53" s="62">
        <v>0</v>
      </c>
      <c r="L53" s="62">
        <v>0</v>
      </c>
      <c r="M53" s="62">
        <f t="shared" si="4"/>
        <v>0</v>
      </c>
      <c r="O53" s="196"/>
    </row>
    <row r="54" spans="2:15" x14ac:dyDescent="0.25">
      <c r="B54" s="167" t="s">
        <v>240</v>
      </c>
      <c r="C54" s="62">
        <v>0</v>
      </c>
      <c r="D54" s="62">
        <v>0</v>
      </c>
      <c r="E54" s="62">
        <v>0</v>
      </c>
      <c r="F54" s="62">
        <v>0</v>
      </c>
      <c r="G54" s="62">
        <v>0</v>
      </c>
      <c r="H54" s="62">
        <v>0</v>
      </c>
      <c r="I54" s="62">
        <v>0</v>
      </c>
      <c r="J54" s="62">
        <v>0</v>
      </c>
      <c r="K54" s="62">
        <v>0</v>
      </c>
      <c r="L54" s="62">
        <v>0</v>
      </c>
      <c r="M54" s="62">
        <f t="shared" si="4"/>
        <v>0</v>
      </c>
      <c r="O54" s="196"/>
    </row>
    <row r="55" spans="2:15" x14ac:dyDescent="0.25">
      <c r="B55" s="167" t="s">
        <v>241</v>
      </c>
      <c r="C55" s="62">
        <v>0</v>
      </c>
      <c r="D55" s="62">
        <v>0</v>
      </c>
      <c r="E55" s="62">
        <v>0</v>
      </c>
      <c r="F55" s="62">
        <v>0</v>
      </c>
      <c r="G55" s="62">
        <v>0</v>
      </c>
      <c r="H55" s="62">
        <v>0</v>
      </c>
      <c r="I55" s="62">
        <v>0</v>
      </c>
      <c r="J55" s="62">
        <v>0</v>
      </c>
      <c r="K55" s="62">
        <v>0</v>
      </c>
      <c r="L55" s="62">
        <v>0</v>
      </c>
      <c r="M55" s="62">
        <f t="shared" si="4"/>
        <v>0</v>
      </c>
      <c r="O55" s="196"/>
    </row>
    <row r="56" spans="2:15" x14ac:dyDescent="0.25">
      <c r="B56" s="44" t="s">
        <v>38</v>
      </c>
      <c r="C56" s="62">
        <v>0.31904719562</v>
      </c>
      <c r="D56" s="62">
        <v>0</v>
      </c>
      <c r="E56" s="62">
        <v>2.7945569999999999E-2</v>
      </c>
      <c r="F56" s="62">
        <v>0.17718231200000001</v>
      </c>
      <c r="G56" s="62">
        <v>0.67527386344999996</v>
      </c>
      <c r="H56" s="62">
        <v>7.4981916120000006E-2</v>
      </c>
      <c r="I56" s="62">
        <v>0.94467666404999995</v>
      </c>
      <c r="J56" s="62">
        <v>9.8998200674299994</v>
      </c>
      <c r="K56" s="62">
        <v>2.3560972899999998E-3</v>
      </c>
      <c r="L56" s="62">
        <v>9.0047499999999997E-4</v>
      </c>
      <c r="M56" s="62">
        <f t="shared" si="4"/>
        <v>12.12218416096</v>
      </c>
      <c r="O56" s="196"/>
    </row>
    <row r="57" spans="2:15" x14ac:dyDescent="0.25">
      <c r="B57" s="195" t="s">
        <v>293</v>
      </c>
      <c r="C57" s="62">
        <v>5.416931489E-2</v>
      </c>
      <c r="D57" s="62">
        <v>0</v>
      </c>
      <c r="E57" s="62">
        <v>2.7945569999999999E-2</v>
      </c>
      <c r="F57" s="62">
        <v>8.2834098280000004E-2</v>
      </c>
      <c r="G57" s="62">
        <v>0.49381627150000001</v>
      </c>
      <c r="H57" s="62">
        <v>7.3577016120000005E-2</v>
      </c>
      <c r="I57" s="62">
        <v>0.71270846497999996</v>
      </c>
      <c r="J57" s="62">
        <v>8.94674775913</v>
      </c>
      <c r="K57" s="62">
        <v>0</v>
      </c>
      <c r="L57" s="62">
        <v>9.0047499999999997E-4</v>
      </c>
      <c r="M57" s="62">
        <f t="shared" si="4"/>
        <v>10.3926989699</v>
      </c>
      <c r="O57" s="196"/>
    </row>
    <row r="58" spans="2:15" x14ac:dyDescent="0.25">
      <c r="B58" s="195" t="s">
        <v>294</v>
      </c>
      <c r="C58" s="62">
        <v>0.26487788073000001</v>
      </c>
      <c r="D58" s="62">
        <v>0</v>
      </c>
      <c r="E58" s="62">
        <v>0</v>
      </c>
      <c r="F58" s="62">
        <v>9.4348213720000004E-2</v>
      </c>
      <c r="G58" s="62">
        <v>0.18145759194</v>
      </c>
      <c r="H58" s="62">
        <v>1.4048999999999999E-3</v>
      </c>
      <c r="I58" s="62">
        <v>0.23196819906999999</v>
      </c>
      <c r="J58" s="62">
        <v>0.9530723083</v>
      </c>
      <c r="K58" s="62">
        <v>2.3560972899999998E-3</v>
      </c>
      <c r="L58" s="62">
        <v>0</v>
      </c>
      <c r="M58" s="62">
        <f t="shared" si="4"/>
        <v>1.72948519105</v>
      </c>
    </row>
    <row r="59" spans="2:15" x14ac:dyDescent="0.25">
      <c r="B59" s="44" t="s">
        <v>9</v>
      </c>
      <c r="C59" s="62">
        <v>0</v>
      </c>
      <c r="D59" s="62">
        <v>0</v>
      </c>
      <c r="E59" s="62">
        <v>0</v>
      </c>
      <c r="F59" s="62">
        <v>0</v>
      </c>
      <c r="G59" s="62">
        <v>0</v>
      </c>
      <c r="H59" s="62">
        <v>0</v>
      </c>
      <c r="I59" s="62">
        <v>0</v>
      </c>
      <c r="J59" s="62">
        <v>0</v>
      </c>
      <c r="K59" s="62">
        <v>0</v>
      </c>
      <c r="L59" s="62">
        <v>0</v>
      </c>
      <c r="M59" s="62">
        <f t="shared" si="4"/>
        <v>0</v>
      </c>
    </row>
    <row r="60" spans="2:15" x14ac:dyDescent="0.25">
      <c r="B60" s="70" t="s">
        <v>10</v>
      </c>
      <c r="C60" s="54">
        <f>SUM(C49:C51)+C56+C59</f>
        <v>0.70796274520000002</v>
      </c>
      <c r="D60" s="54">
        <f t="shared" ref="D60:M60" si="5">SUM(D49:D51)+D56+D59</f>
        <v>0</v>
      </c>
      <c r="E60" s="54">
        <f t="shared" si="5"/>
        <v>2.900945148E-2</v>
      </c>
      <c r="F60" s="54">
        <f t="shared" si="5"/>
        <v>0.22630239865000001</v>
      </c>
      <c r="G60" s="54">
        <f t="shared" si="5"/>
        <v>0.90970788961999993</v>
      </c>
      <c r="H60" s="54">
        <f t="shared" si="5"/>
        <v>9.5280164400000006E-2</v>
      </c>
      <c r="I60" s="54">
        <f t="shared" si="5"/>
        <v>1.64466538883</v>
      </c>
      <c r="J60" s="54">
        <f t="shared" si="5"/>
        <v>11.39860227252</v>
      </c>
      <c r="K60" s="54">
        <f t="shared" si="5"/>
        <v>5.0876316099999997E-3</v>
      </c>
      <c r="L60" s="54">
        <f t="shared" si="5"/>
        <v>1.6743865499999999E-3</v>
      </c>
      <c r="M60" s="54">
        <f t="shared" si="5"/>
        <v>15.018292328859999</v>
      </c>
    </row>
    <row r="63" spans="2:15" x14ac:dyDescent="0.25">
      <c r="B63" s="43"/>
      <c r="C63" s="43"/>
      <c r="D63" s="43"/>
      <c r="E63" s="43"/>
      <c r="F63" s="43"/>
      <c r="G63" s="43"/>
      <c r="H63" s="43"/>
      <c r="I63" s="43"/>
      <c r="J63" s="43"/>
      <c r="K63" s="43"/>
      <c r="L63" s="43"/>
      <c r="N63" s="43"/>
    </row>
    <row r="64" spans="2:15" x14ac:dyDescent="0.25">
      <c r="B64" s="43"/>
      <c r="C64" s="43"/>
      <c r="D64" s="43"/>
      <c r="E64" s="43"/>
      <c r="F64" s="43"/>
      <c r="G64" s="43"/>
      <c r="H64" s="43"/>
      <c r="I64" s="43"/>
      <c r="J64" s="43"/>
      <c r="K64" s="43"/>
      <c r="L64" s="43"/>
      <c r="M64" s="43"/>
      <c r="N64" s="43"/>
    </row>
    <row r="66" spans="14:14" x14ac:dyDescent="0.25">
      <c r="N66" s="122" t="s">
        <v>247</v>
      </c>
    </row>
    <row r="79" spans="14:14" x14ac:dyDescent="0.25">
      <c r="N79" s="43"/>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7"/>
  <sheetViews>
    <sheetView topLeftCell="A43" zoomScale="85" zoomScaleNormal="85" zoomScaleSheetLayoutView="100" workbookViewId="0">
      <selection activeCell="B83" sqref="B83"/>
    </sheetView>
  </sheetViews>
  <sheetFormatPr defaultRowHeight="15" x14ac:dyDescent="0.25"/>
  <cols>
    <col min="1" max="1" width="4.7109375" style="44" customWidth="1"/>
    <col min="2" max="2" width="25.140625" style="44" bestFit="1" customWidth="1"/>
    <col min="3" max="12" width="17.7109375" style="44" customWidth="1"/>
    <col min="13" max="13" width="18.5703125" style="44" bestFit="1" customWidth="1"/>
    <col min="14" max="20" width="9.140625" style="44"/>
    <col min="21" max="21" width="9.140625" style="44" customWidth="1"/>
    <col min="22" max="16384" width="9.140625" style="44"/>
  </cols>
  <sheetData>
    <row r="4" spans="2:13" x14ac:dyDescent="0.25">
      <c r="B4" s="43"/>
      <c r="C4" s="43"/>
      <c r="D4" s="43"/>
      <c r="E4" s="43"/>
      <c r="F4" s="43"/>
      <c r="G4" s="43"/>
      <c r="H4" s="43"/>
      <c r="I4" s="43"/>
      <c r="J4" s="43"/>
      <c r="K4" s="45" t="s">
        <v>30</v>
      </c>
      <c r="L4" s="168">
        <f>'Table 1-3 - Lending'!L4</f>
        <v>42277</v>
      </c>
      <c r="M4" s="43"/>
    </row>
    <row r="5" spans="2:13" ht="15.75" x14ac:dyDescent="0.25">
      <c r="B5" s="42" t="s">
        <v>360</v>
      </c>
      <c r="C5" s="43"/>
      <c r="D5" s="43"/>
      <c r="E5" s="43"/>
      <c r="F5" s="43"/>
      <c r="G5" s="43"/>
      <c r="H5" s="43"/>
      <c r="I5" s="43"/>
      <c r="J5" s="43"/>
      <c r="K5" s="43"/>
      <c r="L5" s="43"/>
      <c r="M5" s="43"/>
    </row>
    <row r="6" spans="2:13" x14ac:dyDescent="0.25">
      <c r="B6" s="68" t="s">
        <v>120</v>
      </c>
      <c r="C6" s="69"/>
      <c r="D6" s="69"/>
      <c r="E6" s="69"/>
      <c r="F6" s="69"/>
      <c r="G6" s="69"/>
      <c r="H6" s="69"/>
      <c r="I6" s="69"/>
      <c r="J6" s="69"/>
      <c r="K6" s="69"/>
      <c r="L6" s="69"/>
      <c r="M6" s="69"/>
    </row>
    <row r="7" spans="2:13" x14ac:dyDescent="0.25">
      <c r="B7" s="48"/>
      <c r="C7" s="48"/>
      <c r="D7" s="48"/>
      <c r="E7" s="48"/>
      <c r="F7" s="48"/>
      <c r="G7" s="48"/>
      <c r="H7" s="48"/>
      <c r="I7" s="48"/>
      <c r="J7" s="48"/>
      <c r="K7" s="48"/>
      <c r="L7" s="48"/>
      <c r="M7" s="48"/>
    </row>
    <row r="8" spans="2:13" ht="45" x14ac:dyDescent="0.25">
      <c r="B8" s="48"/>
      <c r="C8" s="49" t="s">
        <v>1</v>
      </c>
      <c r="D8" s="49" t="s">
        <v>2</v>
      </c>
      <c r="E8" s="49" t="s">
        <v>3</v>
      </c>
      <c r="F8" s="49" t="s">
        <v>4</v>
      </c>
      <c r="G8" s="49" t="s">
        <v>5</v>
      </c>
      <c r="H8" s="49" t="s">
        <v>6</v>
      </c>
      <c r="I8" s="49" t="s">
        <v>7</v>
      </c>
      <c r="J8" s="49" t="s">
        <v>52</v>
      </c>
      <c r="K8" s="49" t="s">
        <v>8</v>
      </c>
      <c r="L8" s="49" t="s">
        <v>9</v>
      </c>
      <c r="M8" s="50" t="s">
        <v>10</v>
      </c>
    </row>
    <row r="9" spans="2:13" x14ac:dyDescent="0.25">
      <c r="B9" s="44" t="s">
        <v>42</v>
      </c>
      <c r="C9" s="62">
        <v>0</v>
      </c>
      <c r="D9" s="62">
        <v>0</v>
      </c>
      <c r="E9" s="62">
        <v>0</v>
      </c>
      <c r="F9" s="62">
        <v>0</v>
      </c>
      <c r="G9" s="62">
        <v>0</v>
      </c>
      <c r="H9" s="62">
        <v>0</v>
      </c>
      <c r="I9" s="62">
        <v>0</v>
      </c>
      <c r="J9" s="62">
        <v>0</v>
      </c>
      <c r="K9" s="62">
        <v>0</v>
      </c>
      <c r="L9" s="62">
        <v>0</v>
      </c>
      <c r="M9" s="62">
        <f>SUM(C9:L9)</f>
        <v>0</v>
      </c>
    </row>
    <row r="10" spans="2:13" x14ac:dyDescent="0.25">
      <c r="B10" s="44" t="s">
        <v>137</v>
      </c>
      <c r="C10" s="62">
        <v>0</v>
      </c>
      <c r="D10" s="62">
        <v>0</v>
      </c>
      <c r="E10" s="62">
        <v>0</v>
      </c>
      <c r="F10" s="62">
        <v>0</v>
      </c>
      <c r="G10" s="62">
        <v>0</v>
      </c>
      <c r="H10" s="62">
        <v>0</v>
      </c>
      <c r="I10" s="62">
        <v>0</v>
      </c>
      <c r="J10" s="62">
        <v>0</v>
      </c>
      <c r="K10" s="62">
        <v>0</v>
      </c>
      <c r="L10" s="62">
        <v>0</v>
      </c>
      <c r="M10" s="62">
        <f t="shared" ref="M10:M13" si="0">SUM(C10:L10)</f>
        <v>0</v>
      </c>
    </row>
    <row r="11" spans="2:13" x14ac:dyDescent="0.25">
      <c r="B11" s="44" t="s">
        <v>43</v>
      </c>
      <c r="C11" s="62">
        <v>0</v>
      </c>
      <c r="D11" s="62">
        <v>0</v>
      </c>
      <c r="E11" s="62">
        <v>0</v>
      </c>
      <c r="F11" s="62">
        <v>0</v>
      </c>
      <c r="G11" s="62">
        <v>0</v>
      </c>
      <c r="H11" s="62">
        <v>0</v>
      </c>
      <c r="I11" s="62">
        <v>0</v>
      </c>
      <c r="J11" s="62">
        <v>0</v>
      </c>
      <c r="K11" s="62">
        <v>0</v>
      </c>
      <c r="L11" s="62">
        <v>0</v>
      </c>
      <c r="M11" s="62">
        <f t="shared" si="0"/>
        <v>0</v>
      </c>
    </row>
    <row r="12" spans="2:13" x14ac:dyDescent="0.25">
      <c r="B12" s="44" t="s">
        <v>44</v>
      </c>
      <c r="C12" s="62">
        <v>0</v>
      </c>
      <c r="D12" s="62">
        <v>0</v>
      </c>
      <c r="E12" s="62">
        <v>0</v>
      </c>
      <c r="F12" s="62">
        <v>0</v>
      </c>
      <c r="G12" s="62">
        <v>0</v>
      </c>
      <c r="H12" s="62">
        <v>0</v>
      </c>
      <c r="I12" s="62">
        <v>0</v>
      </c>
      <c r="J12" s="62">
        <v>0</v>
      </c>
      <c r="K12" s="62">
        <v>0</v>
      </c>
      <c r="L12" s="62">
        <v>0</v>
      </c>
      <c r="M12" s="62">
        <f t="shared" si="0"/>
        <v>0</v>
      </c>
    </row>
    <row r="13" spans="2:13" x14ac:dyDescent="0.25">
      <c r="B13" s="44" t="s">
        <v>45</v>
      </c>
      <c r="C13" s="62">
        <v>0.70796274520000002</v>
      </c>
      <c r="D13" s="62">
        <v>0</v>
      </c>
      <c r="E13" s="62">
        <v>2.900945148E-2</v>
      </c>
      <c r="F13" s="62">
        <v>0.22630239864999999</v>
      </c>
      <c r="G13" s="62">
        <v>0.90970788962000004</v>
      </c>
      <c r="H13" s="62">
        <v>9.5280164390000005E-2</v>
      </c>
      <c r="I13" s="62">
        <v>1.64466538882</v>
      </c>
      <c r="J13" s="62">
        <v>11.39860227252</v>
      </c>
      <c r="K13" s="62">
        <v>5.0876316199999997E-3</v>
      </c>
      <c r="L13" s="62">
        <v>1.6743865499999999E-3</v>
      </c>
      <c r="M13" s="62">
        <f t="shared" si="0"/>
        <v>15.01829232885</v>
      </c>
    </row>
    <row r="14" spans="2:13" x14ac:dyDescent="0.25">
      <c r="B14" s="70" t="s">
        <v>10</v>
      </c>
      <c r="C14" s="54">
        <f>SUM(C9:C13)</f>
        <v>0.70796274520000002</v>
      </c>
      <c r="D14" s="54">
        <f t="shared" ref="D14:M14" si="1">SUM(D9:D13)</f>
        <v>0</v>
      </c>
      <c r="E14" s="54">
        <f t="shared" si="1"/>
        <v>2.900945148E-2</v>
      </c>
      <c r="F14" s="54">
        <f t="shared" si="1"/>
        <v>0.22630239864999999</v>
      </c>
      <c r="G14" s="54">
        <f t="shared" si="1"/>
        <v>0.90970788962000004</v>
      </c>
      <c r="H14" s="54">
        <f t="shared" si="1"/>
        <v>9.5280164390000005E-2</v>
      </c>
      <c r="I14" s="54">
        <f t="shared" si="1"/>
        <v>1.64466538882</v>
      </c>
      <c r="J14" s="54">
        <f t="shared" si="1"/>
        <v>11.39860227252</v>
      </c>
      <c r="K14" s="54">
        <f t="shared" si="1"/>
        <v>5.0876316199999997E-3</v>
      </c>
      <c r="L14" s="54">
        <f t="shared" si="1"/>
        <v>1.6743865499999999E-3</v>
      </c>
      <c r="M14" s="54">
        <f t="shared" si="1"/>
        <v>15.01829232885</v>
      </c>
    </row>
    <row r="15" spans="2:13" x14ac:dyDescent="0.25">
      <c r="C15" s="59"/>
      <c r="D15" s="59"/>
      <c r="E15" s="59"/>
      <c r="F15" s="59"/>
      <c r="G15" s="59"/>
      <c r="H15" s="59"/>
      <c r="I15" s="59"/>
      <c r="J15" s="59"/>
      <c r="K15" s="59"/>
      <c r="L15" s="59"/>
      <c r="M15" s="59"/>
    </row>
    <row r="16" spans="2:13" x14ac:dyDescent="0.25">
      <c r="C16" s="59"/>
      <c r="D16" s="59"/>
      <c r="E16" s="59"/>
      <c r="F16" s="59"/>
      <c r="G16" s="59"/>
      <c r="H16" s="59"/>
      <c r="I16" s="59"/>
      <c r="J16" s="59"/>
      <c r="K16" s="59"/>
      <c r="L16" s="59"/>
      <c r="M16" s="59"/>
    </row>
    <row r="19" spans="2:13" ht="15.75" x14ac:dyDescent="0.25">
      <c r="B19" s="42" t="s">
        <v>361</v>
      </c>
      <c r="C19" s="43"/>
      <c r="D19" s="43"/>
      <c r="E19" s="43"/>
      <c r="F19" s="43"/>
      <c r="G19" s="43"/>
      <c r="H19" s="43"/>
      <c r="I19" s="43"/>
      <c r="J19" s="43"/>
      <c r="K19" s="43"/>
      <c r="L19" s="43"/>
      <c r="M19" s="43"/>
    </row>
    <row r="20" spans="2:13" x14ac:dyDescent="0.25">
      <c r="B20" s="67"/>
      <c r="C20" s="68" t="s">
        <v>121</v>
      </c>
      <c r="D20" s="69"/>
      <c r="E20" s="69"/>
      <c r="F20" s="69"/>
      <c r="G20" s="69"/>
      <c r="H20" s="69"/>
      <c r="I20" s="69"/>
      <c r="J20" s="69"/>
      <c r="K20" s="69"/>
      <c r="L20" s="69"/>
      <c r="M20" s="69"/>
    </row>
    <row r="21" spans="2:13" x14ac:dyDescent="0.25">
      <c r="B21" s="48"/>
      <c r="C21" s="48"/>
      <c r="D21" s="48"/>
      <c r="E21" s="48"/>
      <c r="F21" s="48"/>
      <c r="G21" s="48"/>
      <c r="H21" s="48"/>
      <c r="I21" s="48"/>
      <c r="J21" s="48"/>
      <c r="K21" s="48"/>
      <c r="L21" s="48"/>
      <c r="M21" s="48"/>
    </row>
    <row r="22" spans="2:13" ht="45" x14ac:dyDescent="0.25">
      <c r="B22" s="48"/>
      <c r="C22" s="49" t="s">
        <v>1</v>
      </c>
      <c r="D22" s="49" t="s">
        <v>2</v>
      </c>
      <c r="E22" s="49" t="s">
        <v>3</v>
      </c>
      <c r="F22" s="49" t="s">
        <v>4</v>
      </c>
      <c r="G22" s="49" t="s">
        <v>5</v>
      </c>
      <c r="H22" s="49" t="s">
        <v>6</v>
      </c>
      <c r="I22" s="49" t="s">
        <v>7</v>
      </c>
      <c r="J22" s="49" t="s">
        <v>52</v>
      </c>
      <c r="K22" s="49" t="s">
        <v>8</v>
      </c>
      <c r="L22" s="49" t="s">
        <v>9</v>
      </c>
      <c r="M22" s="50" t="s">
        <v>10</v>
      </c>
    </row>
    <row r="23" spans="2:13" x14ac:dyDescent="0.25">
      <c r="B23" s="44" t="s">
        <v>46</v>
      </c>
      <c r="C23" s="62">
        <v>2.4998968399999998E-3</v>
      </c>
      <c r="D23" s="62">
        <v>0</v>
      </c>
      <c r="E23" s="62">
        <v>0</v>
      </c>
      <c r="F23" s="62">
        <v>0</v>
      </c>
      <c r="G23" s="62">
        <v>1.6604795999999999E-4</v>
      </c>
      <c r="H23" s="62">
        <v>5.9957699999999999E-6</v>
      </c>
      <c r="I23" s="62">
        <v>7.5165118999999999E-4</v>
      </c>
      <c r="J23" s="62">
        <v>6.3290063879999997E-2</v>
      </c>
      <c r="K23" s="62">
        <v>0</v>
      </c>
      <c r="L23" s="62">
        <v>0</v>
      </c>
      <c r="M23" s="62">
        <f>SUM(C23:L23)</f>
        <v>6.6713655639999994E-2</v>
      </c>
    </row>
    <row r="24" spans="2:13" x14ac:dyDescent="0.25">
      <c r="B24" s="44" t="s">
        <v>138</v>
      </c>
      <c r="C24" s="62">
        <v>3.0033592999999998E-3</v>
      </c>
      <c r="D24" s="62">
        <v>0</v>
      </c>
      <c r="E24" s="62">
        <v>0</v>
      </c>
      <c r="F24" s="62">
        <v>3.4240039499999998E-3</v>
      </c>
      <c r="G24" s="62">
        <v>8.717668E-5</v>
      </c>
      <c r="H24" s="62">
        <v>0</v>
      </c>
      <c r="I24" s="62">
        <v>1.77071711E-3</v>
      </c>
      <c r="J24" s="62">
        <v>6.2939750180000004E-2</v>
      </c>
      <c r="K24" s="62">
        <v>0</v>
      </c>
      <c r="L24" s="62">
        <v>0</v>
      </c>
      <c r="M24" s="62">
        <f t="shared" ref="M24:M28" si="2">SUM(C24:L24)</f>
        <v>7.1225007219999997E-2</v>
      </c>
    </row>
    <row r="25" spans="2:13" x14ac:dyDescent="0.25">
      <c r="B25" s="44" t="s">
        <v>47</v>
      </c>
      <c r="C25" s="62">
        <v>2.9328083199999999E-3</v>
      </c>
      <c r="D25" s="62">
        <v>0</v>
      </c>
      <c r="E25" s="62">
        <v>0</v>
      </c>
      <c r="F25" s="62">
        <v>0</v>
      </c>
      <c r="G25" s="62">
        <v>7.8701943000000004E-4</v>
      </c>
      <c r="H25" s="62">
        <v>0</v>
      </c>
      <c r="I25" s="62">
        <v>3.3577453300000001E-3</v>
      </c>
      <c r="J25" s="62">
        <v>7.9025964579999997E-2</v>
      </c>
      <c r="K25" s="62">
        <v>0</v>
      </c>
      <c r="L25" s="62">
        <v>0</v>
      </c>
      <c r="M25" s="62">
        <f t="shared" si="2"/>
        <v>8.6103537659999993E-2</v>
      </c>
    </row>
    <row r="26" spans="2:13" x14ac:dyDescent="0.25">
      <c r="B26" s="44" t="s">
        <v>48</v>
      </c>
      <c r="C26" s="62">
        <v>4.9060490290000001E-2</v>
      </c>
      <c r="D26" s="62">
        <v>0</v>
      </c>
      <c r="E26" s="62">
        <v>0</v>
      </c>
      <c r="F26" s="62">
        <v>5.4209715599999996E-3</v>
      </c>
      <c r="G26" s="62">
        <v>3.7573471800000001E-2</v>
      </c>
      <c r="H26" s="62">
        <v>1.131907188E-2</v>
      </c>
      <c r="I26" s="62">
        <v>0.30761116112999998</v>
      </c>
      <c r="J26" s="62">
        <v>0.39787634693000001</v>
      </c>
      <c r="K26" s="62">
        <v>0</v>
      </c>
      <c r="L26" s="62">
        <v>6.3929345999999998E-4</v>
      </c>
      <c r="M26" s="62">
        <f t="shared" si="2"/>
        <v>0.80950080704999994</v>
      </c>
    </row>
    <row r="27" spans="2:13" x14ac:dyDescent="0.25">
      <c r="B27" s="44" t="s">
        <v>50</v>
      </c>
      <c r="C27" s="62">
        <v>0.33206911705999997</v>
      </c>
      <c r="D27" s="62">
        <v>0</v>
      </c>
      <c r="E27" s="62">
        <v>0</v>
      </c>
      <c r="F27" s="62">
        <v>4.0958673869999997E-2</v>
      </c>
      <c r="G27" s="62">
        <v>0.19852623632999999</v>
      </c>
      <c r="H27" s="62">
        <v>4.1745757789999997E-2</v>
      </c>
      <c r="I27" s="62">
        <v>0.68978078233999995</v>
      </c>
      <c r="J27" s="62">
        <v>1.3140005801000001</v>
      </c>
      <c r="K27" s="62">
        <v>2.7315343199999999E-3</v>
      </c>
      <c r="L27" s="62">
        <v>1.03509309E-3</v>
      </c>
      <c r="M27" s="62">
        <f t="shared" si="2"/>
        <v>2.6208477749000001</v>
      </c>
    </row>
    <row r="28" spans="2:13" x14ac:dyDescent="0.25">
      <c r="B28" s="44" t="s">
        <v>49</v>
      </c>
      <c r="C28" s="62">
        <v>0.31839707341000001</v>
      </c>
      <c r="D28" s="62">
        <v>0</v>
      </c>
      <c r="E28" s="62">
        <v>2.900945148E-2</v>
      </c>
      <c r="F28" s="62">
        <v>0.17649874928000001</v>
      </c>
      <c r="G28" s="62">
        <v>0.67256793742999998</v>
      </c>
      <c r="H28" s="62">
        <v>4.2209338960000002E-2</v>
      </c>
      <c r="I28" s="62">
        <v>0.64139333172000002</v>
      </c>
      <c r="J28" s="62">
        <v>9.4814695668599995</v>
      </c>
      <c r="K28" s="62">
        <v>2.3560972899999998E-3</v>
      </c>
      <c r="L28" s="62">
        <v>0</v>
      </c>
      <c r="M28" s="62">
        <f t="shared" si="2"/>
        <v>11.36390154643</v>
      </c>
    </row>
    <row r="29" spans="2:13" x14ac:dyDescent="0.25">
      <c r="B29" s="70" t="s">
        <v>10</v>
      </c>
      <c r="C29" s="54">
        <f>SUM(C23:C28)</f>
        <v>0.70796274521999991</v>
      </c>
      <c r="D29" s="54">
        <f t="shared" ref="D29:M29" si="3">SUM(D23:D28)</f>
        <v>0</v>
      </c>
      <c r="E29" s="54">
        <f t="shared" si="3"/>
        <v>2.900945148E-2</v>
      </c>
      <c r="F29" s="54">
        <f t="shared" si="3"/>
        <v>0.22630239866000001</v>
      </c>
      <c r="G29" s="54">
        <f t="shared" si="3"/>
        <v>0.90970788962999993</v>
      </c>
      <c r="H29" s="54">
        <f t="shared" si="3"/>
        <v>9.5280164400000006E-2</v>
      </c>
      <c r="I29" s="54">
        <f t="shared" si="3"/>
        <v>1.64466538882</v>
      </c>
      <c r="J29" s="54">
        <f t="shared" si="3"/>
        <v>11.398602272529999</v>
      </c>
      <c r="K29" s="54">
        <f t="shared" si="3"/>
        <v>5.0876316099999997E-3</v>
      </c>
      <c r="L29" s="54">
        <f t="shared" si="3"/>
        <v>1.6743865499999999E-3</v>
      </c>
      <c r="M29" s="54">
        <f t="shared" si="3"/>
        <v>15.018292328899999</v>
      </c>
    </row>
    <row r="34" spans="2:13" ht="15.75" x14ac:dyDescent="0.25">
      <c r="B34" s="42" t="s">
        <v>362</v>
      </c>
      <c r="C34" s="43"/>
      <c r="D34" s="43"/>
      <c r="E34" s="43"/>
      <c r="F34" s="43"/>
      <c r="G34" s="43"/>
      <c r="H34" s="43"/>
      <c r="I34" s="43"/>
      <c r="J34" s="43"/>
      <c r="K34" s="43"/>
      <c r="L34" s="43"/>
      <c r="M34" s="43"/>
    </row>
    <row r="35" spans="2:13" x14ac:dyDescent="0.25">
      <c r="B35" s="169" t="s">
        <v>263</v>
      </c>
      <c r="C35" s="69"/>
      <c r="D35" s="69"/>
      <c r="E35" s="69"/>
      <c r="F35" s="69"/>
      <c r="G35" s="69"/>
      <c r="H35" s="69"/>
      <c r="I35" s="69"/>
      <c r="J35" s="69"/>
      <c r="K35" s="69"/>
      <c r="L35" s="69"/>
      <c r="M35" s="69"/>
    </row>
    <row r="36" spans="2:13" x14ac:dyDescent="0.25">
      <c r="B36" s="48"/>
      <c r="C36" s="48"/>
      <c r="D36" s="48"/>
      <c r="E36" s="48"/>
      <c r="F36" s="48"/>
      <c r="G36" s="48"/>
      <c r="H36" s="48"/>
      <c r="I36" s="48"/>
      <c r="J36" s="48"/>
      <c r="K36" s="48"/>
      <c r="L36" s="48"/>
      <c r="M36" s="48"/>
    </row>
    <row r="37" spans="2:13" ht="45" x14ac:dyDescent="0.25">
      <c r="B37" s="48"/>
      <c r="C37" s="49" t="s">
        <v>1</v>
      </c>
      <c r="D37" s="49" t="s">
        <v>2</v>
      </c>
      <c r="E37" s="49" t="s">
        <v>3</v>
      </c>
      <c r="F37" s="49" t="s">
        <v>4</v>
      </c>
      <c r="G37" s="49" t="s">
        <v>5</v>
      </c>
      <c r="H37" s="49" t="s">
        <v>6</v>
      </c>
      <c r="I37" s="49" t="s">
        <v>7</v>
      </c>
      <c r="J37" s="49" t="s">
        <v>52</v>
      </c>
      <c r="K37" s="49" t="s">
        <v>8</v>
      </c>
      <c r="L37" s="49" t="s">
        <v>9</v>
      </c>
      <c r="M37" s="50" t="s">
        <v>10</v>
      </c>
    </row>
    <row r="38" spans="2:13" x14ac:dyDescent="0.25">
      <c r="B38" s="23" t="s">
        <v>51</v>
      </c>
      <c r="C38" s="72">
        <v>3.5</v>
      </c>
      <c r="D38" s="72">
        <v>0</v>
      </c>
      <c r="E38" s="72">
        <v>0</v>
      </c>
      <c r="F38" s="72">
        <v>0</v>
      </c>
      <c r="G38" s="72">
        <v>3.2</v>
      </c>
      <c r="H38" s="72">
        <v>0</v>
      </c>
      <c r="I38" s="72">
        <v>3.7</v>
      </c>
      <c r="J38" s="72">
        <v>4.5</v>
      </c>
      <c r="K38" s="72">
        <v>39.799999999999997</v>
      </c>
      <c r="L38" s="72">
        <v>0</v>
      </c>
      <c r="M38" s="71">
        <v>4.0999999999999996</v>
      </c>
    </row>
    <row r="39" spans="2:13" x14ac:dyDescent="0.25">
      <c r="B39" s="47" t="s">
        <v>328</v>
      </c>
    </row>
    <row r="40" spans="2:13" x14ac:dyDescent="0.25">
      <c r="J40" s="73"/>
    </row>
    <row r="44" spans="2:13" ht="15.75" x14ac:dyDescent="0.25">
      <c r="B44" s="42" t="s">
        <v>363</v>
      </c>
      <c r="C44" s="43"/>
      <c r="D44" s="43"/>
      <c r="E44" s="43"/>
      <c r="F44" s="43"/>
      <c r="G44" s="43"/>
      <c r="H44" s="43"/>
      <c r="I44" s="43"/>
      <c r="J44" s="43"/>
      <c r="K44" s="43"/>
      <c r="L44" s="43"/>
      <c r="M44" s="43"/>
    </row>
    <row r="45" spans="2:13" x14ac:dyDescent="0.25">
      <c r="B45" s="169" t="s">
        <v>191</v>
      </c>
      <c r="C45" s="169"/>
      <c r="D45" s="69"/>
      <c r="E45" s="69"/>
      <c r="F45" s="69"/>
      <c r="G45" s="69"/>
      <c r="H45" s="69"/>
      <c r="I45" s="69"/>
      <c r="J45" s="69"/>
      <c r="K45" s="69"/>
      <c r="L45" s="69"/>
      <c r="M45" s="69"/>
    </row>
    <row r="46" spans="2:13" x14ac:dyDescent="0.25">
      <c r="B46" s="48"/>
      <c r="C46" s="48"/>
      <c r="D46" s="48"/>
      <c r="E46" s="48"/>
      <c r="F46" s="48"/>
      <c r="G46" s="48"/>
      <c r="H46" s="48"/>
      <c r="I46" s="48"/>
      <c r="J46" s="48"/>
      <c r="K46" s="48"/>
      <c r="L46" s="48"/>
      <c r="M46" s="48"/>
    </row>
    <row r="47" spans="2:13" ht="45" x14ac:dyDescent="0.25">
      <c r="B47" s="48"/>
      <c r="C47" s="49" t="s">
        <v>1</v>
      </c>
      <c r="D47" s="49" t="s">
        <v>2</v>
      </c>
      <c r="E47" s="49" t="s">
        <v>3</v>
      </c>
      <c r="F47" s="49" t="s">
        <v>4</v>
      </c>
      <c r="G47" s="49" t="s">
        <v>5</v>
      </c>
      <c r="H47" s="49" t="s">
        <v>6</v>
      </c>
      <c r="I47" s="49" t="s">
        <v>7</v>
      </c>
      <c r="J47" s="49" t="s">
        <v>52</v>
      </c>
      <c r="K47" s="49" t="s">
        <v>8</v>
      </c>
      <c r="L47" s="49" t="s">
        <v>9</v>
      </c>
      <c r="M47" s="50" t="s">
        <v>10</v>
      </c>
    </row>
    <row r="48" spans="2:13" x14ac:dyDescent="0.25">
      <c r="B48" s="23" t="s">
        <v>51</v>
      </c>
      <c r="C48" s="204">
        <v>3.9</v>
      </c>
      <c r="D48" s="204">
        <v>0</v>
      </c>
      <c r="E48" s="204">
        <v>0</v>
      </c>
      <c r="F48" s="204">
        <v>0</v>
      </c>
      <c r="G48" s="204">
        <v>2</v>
      </c>
      <c r="H48" s="204">
        <v>0</v>
      </c>
      <c r="I48" s="204">
        <v>2.8</v>
      </c>
      <c r="J48" s="204">
        <v>5.4</v>
      </c>
      <c r="K48" s="204">
        <v>46.3</v>
      </c>
      <c r="L48" s="204">
        <v>0</v>
      </c>
      <c r="M48" s="212">
        <v>4.7</v>
      </c>
    </row>
    <row r="49" spans="2:13" x14ac:dyDescent="0.25">
      <c r="B49" s="47" t="s">
        <v>329</v>
      </c>
    </row>
    <row r="50" spans="2:13" x14ac:dyDescent="0.25">
      <c r="M50" s="213"/>
    </row>
    <row r="54" spans="2:13" ht="15.75" x14ac:dyDescent="0.25">
      <c r="B54" s="42" t="s">
        <v>364</v>
      </c>
      <c r="C54" s="43"/>
      <c r="D54" s="43"/>
      <c r="E54" s="43"/>
      <c r="F54" s="43"/>
      <c r="G54" s="43"/>
      <c r="H54" s="43"/>
      <c r="I54" s="43"/>
      <c r="J54" s="43"/>
      <c r="K54" s="43"/>
      <c r="L54" s="43"/>
      <c r="M54" s="43"/>
    </row>
    <row r="55" spans="2:13" x14ac:dyDescent="0.25">
      <c r="B55" s="169" t="s">
        <v>173</v>
      </c>
      <c r="C55" s="69"/>
      <c r="D55" s="69"/>
      <c r="E55" s="69"/>
      <c r="F55" s="69"/>
      <c r="G55" s="69"/>
      <c r="H55" s="69"/>
      <c r="I55" s="69"/>
      <c r="J55" s="69"/>
      <c r="K55" s="69"/>
      <c r="L55" s="69"/>
      <c r="M55" s="69"/>
    </row>
    <row r="56" spans="2:13" x14ac:dyDescent="0.25">
      <c r="B56" s="48"/>
      <c r="C56" s="48"/>
      <c r="D56" s="48"/>
      <c r="E56" s="48"/>
      <c r="F56" s="48"/>
      <c r="G56" s="48"/>
      <c r="H56" s="48"/>
      <c r="I56" s="48"/>
      <c r="J56" s="48"/>
      <c r="K56" s="48"/>
      <c r="L56" s="48"/>
      <c r="M56" s="48"/>
    </row>
    <row r="57" spans="2:13" ht="45" x14ac:dyDescent="0.25">
      <c r="B57" s="48"/>
      <c r="C57" s="49" t="s">
        <v>1</v>
      </c>
      <c r="D57" s="49" t="s">
        <v>2</v>
      </c>
      <c r="E57" s="49" t="s">
        <v>3</v>
      </c>
      <c r="F57" s="49" t="s">
        <v>4</v>
      </c>
      <c r="G57" s="49" t="s">
        <v>5</v>
      </c>
      <c r="H57" s="49" t="s">
        <v>6</v>
      </c>
      <c r="I57" s="49" t="s">
        <v>7</v>
      </c>
      <c r="J57" s="49" t="s">
        <v>52</v>
      </c>
      <c r="K57" s="49" t="s">
        <v>8</v>
      </c>
      <c r="L57" s="49" t="s">
        <v>9</v>
      </c>
      <c r="M57" s="50" t="s">
        <v>10</v>
      </c>
    </row>
    <row r="58" spans="2:13" x14ac:dyDescent="0.25">
      <c r="B58" s="44" t="s">
        <v>244</v>
      </c>
      <c r="C58" s="190">
        <v>3.68</v>
      </c>
      <c r="D58" s="62">
        <v>0</v>
      </c>
      <c r="E58" s="62">
        <v>0</v>
      </c>
      <c r="F58" s="62">
        <v>0</v>
      </c>
      <c r="G58" s="190">
        <v>2.27</v>
      </c>
      <c r="H58" s="190">
        <v>0</v>
      </c>
      <c r="I58" s="190">
        <v>3.84</v>
      </c>
      <c r="J58" s="190">
        <v>4.38</v>
      </c>
      <c r="K58" s="62">
        <v>0</v>
      </c>
      <c r="L58" s="62">
        <v>0</v>
      </c>
      <c r="M58" s="190">
        <v>4.18</v>
      </c>
    </row>
    <row r="59" spans="2:13" x14ac:dyDescent="0.25">
      <c r="B59" s="44" t="s">
        <v>245</v>
      </c>
      <c r="C59" s="190">
        <v>2.79</v>
      </c>
      <c r="D59" s="62">
        <v>0</v>
      </c>
      <c r="E59" s="62">
        <v>0</v>
      </c>
      <c r="F59" s="62">
        <v>0</v>
      </c>
      <c r="G59" s="190">
        <v>3.06</v>
      </c>
      <c r="H59" s="62">
        <v>0</v>
      </c>
      <c r="I59" s="190">
        <v>2.2400000000000002</v>
      </c>
      <c r="J59" s="190">
        <v>6.03</v>
      </c>
      <c r="K59" s="62">
        <v>46.31</v>
      </c>
      <c r="L59" s="62">
        <v>0</v>
      </c>
      <c r="M59" s="190">
        <v>5.09</v>
      </c>
    </row>
    <row r="60" spans="2:13" x14ac:dyDescent="0.25">
      <c r="B60" s="44" t="s">
        <v>246</v>
      </c>
      <c r="C60" s="190">
        <v>5.69</v>
      </c>
      <c r="D60" s="62">
        <v>0</v>
      </c>
      <c r="E60" s="62">
        <v>0</v>
      </c>
      <c r="F60" s="62">
        <v>0</v>
      </c>
      <c r="G60" s="190">
        <v>1.62</v>
      </c>
      <c r="H60" s="62">
        <v>0</v>
      </c>
      <c r="I60" s="190">
        <v>1.67</v>
      </c>
      <c r="J60" s="190">
        <v>5.68</v>
      </c>
      <c r="K60" s="62">
        <v>0</v>
      </c>
      <c r="L60" s="62">
        <v>0</v>
      </c>
      <c r="M60" s="190">
        <v>4.83</v>
      </c>
    </row>
    <row r="61" spans="2:13" x14ac:dyDescent="0.25">
      <c r="B61" s="3" t="s">
        <v>167</v>
      </c>
      <c r="C61" s="190">
        <v>0.77</v>
      </c>
      <c r="D61" s="62">
        <v>0</v>
      </c>
      <c r="E61" s="62">
        <v>0</v>
      </c>
      <c r="F61" s="62">
        <v>0</v>
      </c>
      <c r="G61" s="190">
        <v>0</v>
      </c>
      <c r="H61" s="62">
        <v>0</v>
      </c>
      <c r="I61" s="190">
        <v>0</v>
      </c>
      <c r="J61" s="190">
        <v>8.31</v>
      </c>
      <c r="K61" s="62">
        <v>0</v>
      </c>
      <c r="L61" s="62">
        <v>0</v>
      </c>
      <c r="M61" s="190">
        <v>4.2300000000000004</v>
      </c>
    </row>
    <row r="62" spans="2:13" x14ac:dyDescent="0.25">
      <c r="B62" s="3" t="s">
        <v>168</v>
      </c>
      <c r="C62" s="190">
        <v>0</v>
      </c>
      <c r="D62" s="62">
        <v>0</v>
      </c>
      <c r="E62" s="62">
        <v>0</v>
      </c>
      <c r="F62" s="62">
        <v>0</v>
      </c>
      <c r="G62" s="190">
        <v>0</v>
      </c>
      <c r="H62" s="62">
        <v>0</v>
      </c>
      <c r="I62" s="190">
        <v>0</v>
      </c>
      <c r="J62" s="190">
        <v>14.15</v>
      </c>
      <c r="K62" s="62">
        <v>0</v>
      </c>
      <c r="L62" s="62">
        <v>0</v>
      </c>
      <c r="M62" s="190">
        <v>8.75</v>
      </c>
    </row>
    <row r="63" spans="2:13" x14ac:dyDescent="0.25">
      <c r="B63" s="28" t="s">
        <v>169</v>
      </c>
      <c r="C63" s="205">
        <v>18.62</v>
      </c>
      <c r="D63" s="206">
        <v>0</v>
      </c>
      <c r="E63" s="206">
        <v>0</v>
      </c>
      <c r="F63" s="206">
        <v>0</v>
      </c>
      <c r="G63" s="205">
        <v>7.64</v>
      </c>
      <c r="H63" s="206">
        <v>0</v>
      </c>
      <c r="I63" s="205">
        <v>0</v>
      </c>
      <c r="J63" s="205">
        <v>28.52</v>
      </c>
      <c r="K63" s="206">
        <v>0</v>
      </c>
      <c r="L63" s="206">
        <v>0</v>
      </c>
      <c r="M63" s="205">
        <v>12.49</v>
      </c>
    </row>
    <row r="64" spans="2:13" x14ac:dyDescent="0.25">
      <c r="B64" s="47" t="s">
        <v>330</v>
      </c>
    </row>
    <row r="68" spans="2:13" ht="15.75" x14ac:dyDescent="0.25">
      <c r="B68" s="42" t="s">
        <v>365</v>
      </c>
      <c r="C68" s="43"/>
      <c r="D68" s="43"/>
      <c r="E68" s="43"/>
      <c r="F68" s="43"/>
      <c r="G68" s="43"/>
      <c r="H68" s="43"/>
      <c r="I68" s="43"/>
      <c r="J68" s="43"/>
      <c r="K68" s="43"/>
      <c r="L68" s="43"/>
      <c r="M68" s="43"/>
    </row>
    <row r="69" spans="2:13" x14ac:dyDescent="0.25">
      <c r="B69" s="169" t="s">
        <v>331</v>
      </c>
      <c r="C69" s="69"/>
      <c r="D69" s="69"/>
      <c r="E69" s="69"/>
      <c r="F69" s="69"/>
      <c r="G69" s="69"/>
      <c r="H69" s="69"/>
      <c r="I69" s="69"/>
      <c r="J69" s="69"/>
      <c r="K69" s="69"/>
      <c r="L69" s="69"/>
      <c r="M69" s="69"/>
    </row>
    <row r="70" spans="2:13" x14ac:dyDescent="0.25">
      <c r="B70" s="48"/>
      <c r="C70" s="48"/>
      <c r="D70" s="48"/>
      <c r="E70" s="48"/>
      <c r="F70" s="48"/>
      <c r="G70" s="48"/>
      <c r="H70" s="48"/>
      <c r="I70" s="48"/>
      <c r="J70" s="48"/>
      <c r="K70" s="48"/>
      <c r="L70" s="48"/>
      <c r="M70" s="48"/>
    </row>
    <row r="71" spans="2:13" ht="45" x14ac:dyDescent="0.25">
      <c r="B71" s="48"/>
      <c r="C71" s="49" t="s">
        <v>1</v>
      </c>
      <c r="D71" s="49" t="s">
        <v>2</v>
      </c>
      <c r="E71" s="49" t="s">
        <v>3</v>
      </c>
      <c r="F71" s="49" t="s">
        <v>4</v>
      </c>
      <c r="G71" s="49" t="s">
        <v>5</v>
      </c>
      <c r="H71" s="49" t="s">
        <v>6</v>
      </c>
      <c r="I71" s="49" t="s">
        <v>7</v>
      </c>
      <c r="J71" s="49" t="s">
        <v>52</v>
      </c>
      <c r="K71" s="49" t="s">
        <v>8</v>
      </c>
      <c r="L71" s="49" t="s">
        <v>9</v>
      </c>
      <c r="M71" s="50" t="s">
        <v>10</v>
      </c>
    </row>
    <row r="72" spans="2:13" x14ac:dyDescent="0.25">
      <c r="B72" s="23" t="s">
        <v>279</v>
      </c>
      <c r="C72" s="204">
        <v>0.9</v>
      </c>
      <c r="D72" s="204">
        <v>0</v>
      </c>
      <c r="E72" s="204">
        <v>0</v>
      </c>
      <c r="F72" s="204">
        <v>0</v>
      </c>
      <c r="G72" s="204">
        <v>0.6</v>
      </c>
      <c r="H72" s="204">
        <v>0</v>
      </c>
      <c r="I72" s="204">
        <v>3.8</v>
      </c>
      <c r="J72" s="204">
        <v>12</v>
      </c>
      <c r="K72" s="204">
        <v>0</v>
      </c>
      <c r="L72" s="204">
        <v>0</v>
      </c>
      <c r="M72" s="173">
        <v>17.3</v>
      </c>
    </row>
    <row r="73" spans="2:13" x14ac:dyDescent="0.25">
      <c r="B73" s="197" t="s">
        <v>367</v>
      </c>
      <c r="C73" s="181"/>
      <c r="D73" s="181"/>
      <c r="E73" s="181"/>
    </row>
    <row r="77" spans="2:13" ht="15.75" x14ac:dyDescent="0.25">
      <c r="B77" s="42" t="s">
        <v>366</v>
      </c>
      <c r="C77" s="43"/>
      <c r="D77" s="43"/>
      <c r="E77" s="43"/>
      <c r="F77" s="43"/>
      <c r="G77" s="43"/>
      <c r="H77" s="43"/>
      <c r="I77" s="43"/>
      <c r="J77" s="43"/>
      <c r="K77" s="43"/>
      <c r="L77" s="43"/>
      <c r="M77" s="43"/>
    </row>
    <row r="78" spans="2:13" x14ac:dyDescent="0.25">
      <c r="B78" s="169" t="s">
        <v>171</v>
      </c>
      <c r="C78" s="69"/>
      <c r="D78" s="69"/>
      <c r="E78" s="69"/>
      <c r="F78" s="69"/>
      <c r="G78" s="69"/>
      <c r="H78" s="69"/>
      <c r="I78" s="69"/>
      <c r="J78" s="69"/>
      <c r="K78" s="69"/>
      <c r="L78" s="69"/>
      <c r="M78" s="69"/>
    </row>
    <row r="79" spans="2:13" x14ac:dyDescent="0.25">
      <c r="B79" s="48"/>
      <c r="C79" s="48"/>
      <c r="D79" s="48"/>
      <c r="E79" s="48"/>
      <c r="F79" s="48"/>
      <c r="G79" s="48"/>
      <c r="H79" s="48"/>
      <c r="I79" s="48"/>
      <c r="J79" s="48"/>
      <c r="K79" s="48"/>
      <c r="L79" s="48"/>
      <c r="M79" s="48"/>
    </row>
    <row r="80" spans="2:13" ht="45" x14ac:dyDescent="0.25">
      <c r="B80" s="48"/>
      <c r="C80" s="49" t="s">
        <v>1</v>
      </c>
      <c r="D80" s="49" t="s">
        <v>2</v>
      </c>
      <c r="E80" s="49" t="s">
        <v>3</v>
      </c>
      <c r="F80" s="49" t="s">
        <v>4</v>
      </c>
      <c r="G80" s="49" t="s">
        <v>5</v>
      </c>
      <c r="H80" s="49" t="s">
        <v>6</v>
      </c>
      <c r="I80" s="49" t="s">
        <v>7</v>
      </c>
      <c r="J80" s="49" t="s">
        <v>52</v>
      </c>
      <c r="K80" s="49" t="s">
        <v>8</v>
      </c>
      <c r="L80" s="49" t="s">
        <v>9</v>
      </c>
      <c r="M80" s="50" t="s">
        <v>10</v>
      </c>
    </row>
    <row r="81" spans="2:14" x14ac:dyDescent="0.25">
      <c r="B81" s="23" t="s">
        <v>295</v>
      </c>
      <c r="C81" s="204">
        <v>0.01</v>
      </c>
      <c r="D81" s="204">
        <v>0</v>
      </c>
      <c r="E81" s="204">
        <v>0</v>
      </c>
      <c r="F81" s="204">
        <v>0</v>
      </c>
      <c r="G81" s="204">
        <v>0</v>
      </c>
      <c r="H81" s="204">
        <v>0</v>
      </c>
      <c r="I81" s="204">
        <v>0.02</v>
      </c>
      <c r="J81" s="204">
        <v>0.01</v>
      </c>
      <c r="K81" s="204">
        <v>0</v>
      </c>
      <c r="L81" s="204">
        <v>0</v>
      </c>
      <c r="M81" s="204">
        <v>0.01</v>
      </c>
    </row>
    <row r="82" spans="2:14" x14ac:dyDescent="0.25">
      <c r="B82" s="47" t="s">
        <v>447</v>
      </c>
    </row>
    <row r="83" spans="2:14" x14ac:dyDescent="0.25">
      <c r="B83" s="181"/>
    </row>
    <row r="87" spans="2:14" x14ac:dyDescent="0.25">
      <c r="N87" s="122" t="s">
        <v>247</v>
      </c>
    </row>
  </sheetData>
  <hyperlinks>
    <hyperlink ref="N87"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Pernille Lohmann</cp:lastModifiedBy>
  <cp:lastPrinted>2015-11-18T15:07:02Z</cp:lastPrinted>
  <dcterms:created xsi:type="dcterms:W3CDTF">2012-10-17T07:59:56Z</dcterms:created>
  <dcterms:modified xsi:type="dcterms:W3CDTF">2015-11-18T15:08:32Z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