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Z:\Rating\StandardPoors\Data_2020_Q1\"/>
    </mc:Choice>
  </mc:AlternateContent>
  <bookViews>
    <workbookView xWindow="28665" yWindow="-60" windowWidth="19425" windowHeight="1102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Print_Area" localSheetId="1">Contents!$A$1:$F$56</definedName>
    <definedName name="Print_Area" localSheetId="0">Frontpage!$A$3:$F$41</definedName>
    <definedName name="Print_Area" localSheetId="5">'Table 4 - LTV'!$A$1:$O$92</definedName>
    <definedName name="Print_Area" localSheetId="7">'Table 6-8 - Lending by loan'!$B$1:$M$60</definedName>
    <definedName name="Print_Area" localSheetId="8">'Table 9-13 - Lending'!$B$1:$M$82</definedName>
  </definedNames>
  <calcPr calcId="162913"/>
</workbook>
</file>

<file path=xl/calcChain.xml><?xml version="1.0" encoding="utf-8"?>
<calcChain xmlns="http://schemas.openxmlformats.org/spreadsheetml/2006/main">
  <c r="C60" i="16" l="1"/>
  <c r="F40" i="16"/>
  <c r="C40" i="16"/>
  <c r="D40" i="16"/>
  <c r="E40" i="16"/>
  <c r="G40" i="16"/>
  <c r="H40" i="16"/>
  <c r="I40" i="16"/>
  <c r="J40" i="16"/>
  <c r="K40" i="16"/>
  <c r="L40" i="16"/>
  <c r="D60" i="16"/>
  <c r="E60" i="16"/>
  <c r="F60" i="16"/>
  <c r="G60" i="16"/>
  <c r="H60" i="16"/>
  <c r="I60" i="16"/>
  <c r="J60" i="16"/>
  <c r="K60" i="16"/>
  <c r="L60" i="16"/>
  <c r="M60" i="16"/>
  <c r="M40" i="16"/>
  <c r="M81" i="5" l="1"/>
  <c r="C7" i="10" l="1"/>
  <c r="C20" i="16" l="1"/>
  <c r="D20" i="16"/>
  <c r="E20" i="16"/>
  <c r="F20" i="16"/>
  <c r="G20" i="16"/>
  <c r="H20" i="16"/>
  <c r="I20" i="16"/>
  <c r="J20" i="16"/>
  <c r="K20" i="16"/>
  <c r="L20" i="16"/>
  <c r="D40" i="6" l="1"/>
  <c r="E40" i="6"/>
  <c r="F40" i="6"/>
  <c r="C40" i="6"/>
  <c r="D24" i="6" l="1"/>
  <c r="E24" i="6"/>
  <c r="F24" i="6"/>
  <c r="C24" i="6"/>
  <c r="M72" i="5" l="1"/>
  <c r="I12" i="15"/>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C79" i="2" l="1"/>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<sst xmlns="http://schemas.openxmlformats.org/spreadsheetml/2006/main" count="806" uniqueCount="432">
  <si>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</si>
  <si>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</si>
  <si>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</si>
  <si>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</si>
  <si>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</si>
  <si>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</si>
  <si>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</si>
  <si>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</si>
  <si>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</si>
  <si>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</si>
  <si>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</si>
  <si>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</si>
  <si>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</si>
  <si>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</si>
  <si>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</si>
  <si>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</si>
  <si>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</si>
  <si>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</si>
  <si>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</si>
  <si>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</si>
  <si>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</si>
  <si>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</si>
  <si>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</si>
  <si>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</si>
  <si>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</si>
  <si>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</si>
  <si>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</si>
  <si>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</si>
  <si>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</si>
  <si>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</si>
  <si>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</si>
  <si>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</si>
  <si>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</si>
  <si>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</si>
  <si>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</si>
  <si>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</si>
  <si>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</si>
  <si>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</si>
  <si>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</si>
  <si>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</si>
  <si>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</si>
  <si>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</si>
  <si>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</si>
  <si>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</si>
  <si>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</si>
  <si>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</si>
  <si>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</si>
  <si>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</si>
  <si>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</si>
  <si>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</si>
  <si>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</si>
  <si>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</si>
  <si>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</si>
  <si>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</si>
  <si>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</si>
  <si>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</si>
  <si>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</si>
  <si>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</si>
  <si>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</si>
  <si>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</si>
  <si>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</si>
  <si>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</si>
  <si>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</si>
  <si>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</si>
  <si>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</si>
  <si>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</si>
  <si>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</si>
  <si>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</si>
  <si>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</si>
  <si>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</si>
  <si>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</si>
  <si>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</si>
  <si>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</si>
  <si>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</si>
  <si>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</si>
  <si>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</si>
  <si>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</si>
  <si>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</si>
  <si>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</si>
  <si>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</si>
  <si>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</si>
  <si>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</si>
  <si>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</si>
  <si>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</si>
  <si>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</si>
  <si>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</si>
  <si>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</si>
  <si>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</si>
  <si>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</si>
  <si>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</si>
  <si>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</si>
  <si>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</si>
  <si>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</si>
  <si>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</si>
  <si>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</si>
  <si>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</si>
  <si>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</si>
  <si>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</si>
  <si>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</si>
  <si>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</si>
  <si>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</si>
  <si>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</si>
  <si>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</si>
  <si>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</si>
  <si>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</si>
  <si>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</si>
  <si>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</si>
  <si>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</si>
  <si>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</si>
  <si>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</si>
  <si>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</si>
  <si>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</si>
  <si>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</si>
  <si>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</si>
  <si>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</si>
  <si>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</si>
  <si>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</si>
  <si>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</si>
  <si>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</si>
  <si>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</si>
  <si>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</si>
  <si>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</si>
  <si>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</si>
  <si>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</si>
  <si>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</si>
  <si>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</si>
  <si>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</si>
  <si>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</si>
  <si>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</si>
  <si>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</si>
  <si>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</si>
  <si>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</si>
  <si>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</si>
  <si>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</si>
  <si>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</si>
  <si>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</si>
  <si>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</si>
  <si>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</si>
  <si>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</si>
  <si>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</si>
  <si>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</si>
  <si>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</si>
  <si>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</si>
  <si>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</si>
  <si>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</si>
  <si>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</si>
  <si>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</si>
  <si>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</si>
  <si>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</si>
  <si>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</si>
  <si>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</si>
  <si>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</si>
  <si>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</si>
  <si>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</si>
  <si>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</si>
  <si>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</si>
  <si>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</si>
  <si>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</si>
  <si>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</si>
  <si>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</si>
  <si>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</si>
  <si>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</si>
  <si>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</si>
  <si>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</si>
  <si>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</si>
  <si>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</si>
  <si>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</si>
  <si>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</si>
  <si>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</si>
  <si>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</si>
  <si>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</si>
  <si>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</si>
  <si>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</si>
  <si>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</si>
  <si>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</si>
  <si>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</si>
  <si>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</si>
  <si>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</si>
  <si>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</si>
  <si>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</si>
  <si>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</si>
  <si>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</si>
  <si>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</si>
  <si>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</si>
  <si>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</si>
  <si>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</si>
  <si>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</si>
  <si>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</si>
  <si>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</si>
  <si>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</si>
  <si>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</si>
  <si>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</si>
  <si>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</si>
  <si>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</si>
  <si>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</si>
  <si>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</si>
  <si>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</si>
  <si>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</si>
  <si>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</si>
  <si>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</si>
  <si>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</si>
  <si>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</si>
  <si>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</si>
  <si>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</si>
  <si>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</si>
  <si>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</si>
  <si>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</si>
  <si>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</si>
  <si>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</si>
  <si>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</si>
  <si>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</si>
  <si>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</si>
  <si>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</si>
  <si>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</si>
  <si>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</si>
  <si>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</si>
  <si>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</si>
  <si>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</si>
  <si>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</si>
  <si>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</si>
  <si>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</si>
  <si>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</si>
  <si>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</si>
  <si>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</si>
  <si>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</si>
  <si>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</si>
  <si>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</si>
  <si>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</si>
  <si>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</si>
  <si>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</si>
  <si>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</si>
  <si>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</si>
  <si>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</si>
  <si>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</si>
  <si>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</si>
  <si>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</si>
  <si>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</si>
  <si>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</si>
  <si>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</si>
  <si>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</si>
  <si>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</si>
  <si>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</si>
  <si>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</si>
  <si>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</si>
  <si>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</si>
  <si>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</si>
  <si>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</si>
  <si>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</si>
  <si>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</si>
  <si>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</si>
  <si>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</si>
  <si>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</si>
  <si>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</si>
  <si>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</si>
  <si>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</si>
  <si>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</si>
  <si>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</si>
  <si>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</si>
  <si>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</si>
  <si>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</si>
  <si>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</si>
  <si>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</si>
  <si>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</si>
  <si>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</si>
  <si>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</si>
  <si>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</si>
  <si>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</si>
  <si>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</si>
  <si>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</si>
  <si>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</si>
  <si>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</si>
  <si>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</si>
  <si>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</si>
  <si>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</si>
  <si>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</si>
  <si>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</si>
  <si>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</si>
  <si>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</si>
  <si>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</si>
  <si>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</si>
  <si>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</si>
  <si>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</si>
  <si>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</si>
  <si>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</si>
  <si>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</si>
  <si>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</si>
  <si>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</si>
  <si>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</si>
  <si>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</si>
  <si>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</si>
  <si>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</si>
  <si>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</si>
  <si>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</si>
  <si>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</si>
  <si>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</si>
  <si>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</si>
  <si>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</si>
  <si>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</si>
  <si>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</si>
  <si>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</si>
  <si>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</si>
  <si>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</si>
  <si>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</si>
  <si>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</si>
  <si>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</si>
  <si>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</si>
  <si>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</si>
  <si>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</si>
  <si>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</si>
  <si>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</si>
  <si>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</si>
  <si>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</si>
  <si>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</si>
  <si>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</si>
  <si>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</si>
  <si>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</si>
  <si>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</si>
  <si>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</si>
  <si>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</si>
  <si>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</si>
  <si>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</si>
  <si>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</si>
  <si>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</si>
  <si>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</si>
  <si>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</si>
  <si>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</si>
  <si>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</si>
  <si>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</si>
  <si>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</si>
  <si>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</si>
  <si>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</si>
  <si>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</si>
  <si>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</si>
  <si>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</si>
  <si>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</si>
  <si>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</si>
  <si>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</si>
  <si>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</si>
  <si>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</si>
  <si>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</si>
  <si>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</si>
  <si>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</si>
  <si>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</si>
  <si>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</si>
  <si>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</si>
  <si>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</si>
  <si>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</si>
  <si>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</si>
  <si>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</si>
  <si>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</si>
  <si>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</si>
  <si>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</si>
  <si>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</si>
  <si>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</si>
  <si>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</si>
  <si>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</si>
  <si>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</si>
  <si>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</si>
  <si>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</si>
  <si>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</si>
  <si>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</si>
  <si>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</si>
  <si>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</si>
  <si>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</si>
  <si>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</si>
  <si>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</si>
  <si>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</si>
  <si>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</si>
  <si>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</si>
  <si>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</si>
  <si>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</si>
  <si>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</si>
  <si>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</si>
  <si>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</si>
  <si>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</si>
  <si>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</si>
  <si>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</si>
  <si>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</si>
  <si>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</si>
  <si>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</si>
  <si>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</si>
  <si>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</si>
  <si>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</si>
  <si>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</si>
  <si>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</si>
  <si>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</si>
  <si>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</si>
  <si>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</si>
  <si>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</si>
  <si>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</si>
  <si>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</si>
  <si>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</si>
  <si>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</si>
  <si>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</si>
  <si>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</si>
  <si>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</si>
  <si>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</si>
  <si>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</si>
  <si>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</si>
  <si>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</si>
  <si>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</si>
  <si>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</si>
  <si>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</si>
  <si>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</si>
  <si>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</si>
  <si>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</si>
  <si>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</si>
  <si>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</si>
  <si>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</si>
  <si>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</si>
  <si>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</si>
  <si>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</si>
  <si>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</si>
  <si>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</si>
  <si>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</si>
  <si>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</si>
  <si>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</si>
  <si>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</si>
  <si>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National Transparency Template : Contents</t>
  </si>
  <si>
    <t xml:space="preserve">National Transparency </t>
  </si>
  <si>
    <t xml:space="preserve">Template for Danish </t>
  </si>
  <si>
    <t>Covered Bond Issuers</t>
  </si>
  <si>
    <t>Q1 2020</t>
  </si>
  <si>
    <t>Q4 2019</t>
  </si>
  <si>
    <t>Q3 2019</t>
  </si>
  <si>
    <t>Q2 2019</t>
  </si>
  <si>
    <t xml:space="preserve">                  -  </t>
  </si>
  <si>
    <t>DKK.1,3 bn.</t>
  </si>
  <si>
    <t>ND</t>
  </si>
  <si>
    <t>DKKm</t>
  </si>
  <si>
    <t>Loan loss provisions (cover pool level - shown in Table A on issuer level) - Optional on cover pool level, DKKm</t>
  </si>
  <si>
    <t>Published 12-05-2020  Data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</si>
</sst>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 numFmtId="170" formatCode="_-* #,##0.0\ _k_r_._-;\-* #,##0.0\ _k_r_._-;_-* &quot;-&quot;?\ _k_r_._-;_-@_-"/>
  </numFmts>
  <fonts count="7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
      <b/>
      <sz val="36"/>
      <color theme="1"/>
      <name val="Arial"/>
      <family val="2"/>
    </font>
    <font>
      <b/>
      <sz val="16"/>
      <name val="Arial"/>
      <family val="2"/>
    </font>
    <font>
      <b/>
      <sz val="24"/>
      <color rgb="FF000000"/>
      <name val="Arial"/>
      <family val="2"/>
    </font>
    <font>
      <b/>
      <sz val="24"/>
      <color theme="1"/>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4">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5" fontId="9" fillId="3" borderId="1" xfId="0" applyNumberFormat="1" applyFont="1" applyFill="1" applyBorder="1" applyAlignment="1">
      <alignment vertical="center" wrapText="1"/>
    </xf>
    <xf numFmtId="165"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6" fontId="0" fillId="3" borderId="0" xfId="1" applyNumberFormat="1" applyFont="1" applyFill="1" applyBorder="1"/>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166" fontId="0" fillId="3" borderId="0" xfId="1" applyNumberFormat="1" applyFont="1" applyFill="1" applyAlignment="1">
      <alignment horizontal="center"/>
    </xf>
    <xf numFmtId="166"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164" fontId="2" fillId="3" borderId="2" xfId="1" applyFont="1" applyFill="1" applyBorder="1"/>
    <xf numFmtId="164"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7" fontId="9" fillId="3" borderId="0" xfId="0" applyNumberFormat="1" applyFont="1" applyFill="1" applyBorder="1" applyAlignment="1">
      <alignment vertical="center"/>
    </xf>
    <xf numFmtId="167" fontId="0" fillId="3" borderId="0" xfId="0" applyNumberFormat="1" applyFont="1" applyFill="1" applyBorder="1" applyAlignment="1">
      <alignment vertical="center" wrapText="1"/>
    </xf>
    <xf numFmtId="168" fontId="0" fillId="3" borderId="1" xfId="2" applyNumberFormat="1" applyFont="1" applyFill="1" applyBorder="1" applyAlignment="1">
      <alignment vertical="center"/>
    </xf>
    <xf numFmtId="168" fontId="0" fillId="3" borderId="0" xfId="2" applyNumberFormat="1" applyFont="1" applyFill="1" applyBorder="1" applyAlignment="1">
      <alignment vertical="center"/>
    </xf>
    <xf numFmtId="167" fontId="0" fillId="3" borderId="0" xfId="0" applyNumberFormat="1" applyFont="1" applyFill="1"/>
    <xf numFmtId="167"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6" fontId="28" fillId="3" borderId="0" xfId="1" applyNumberFormat="1" applyFont="1" applyFill="1" applyAlignment="1">
      <alignment horizontal="right"/>
    </xf>
    <xf numFmtId="0" fontId="29" fillId="4" borderId="0" xfId="6" applyFont="1" applyFill="1" applyBorder="1"/>
    <xf numFmtId="169"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166" fontId="0" fillId="3" borderId="1" xfId="1" applyNumberFormat="1" applyFont="1" applyFill="1" applyBorder="1" applyAlignment="1">
      <alignment wrapText="1"/>
    </xf>
    <xf numFmtId="166"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5" fontId="0" fillId="3" borderId="0" xfId="1" applyNumberFormat="1" applyFont="1" applyFill="1" applyBorder="1" applyAlignment="1">
      <alignment horizontal="center" vertical="center"/>
    </xf>
    <xf numFmtId="167"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5"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8" fontId="46" fillId="3" borderId="0" xfId="2" applyNumberFormat="1" applyFont="1" applyFill="1" applyAlignment="1">
      <alignment horizontal="right"/>
    </xf>
    <xf numFmtId="168"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6" fontId="46" fillId="3" borderId="0" xfId="1" applyNumberFormat="1" applyFont="1" applyFill="1" applyAlignment="1">
      <alignment horizontal="right"/>
    </xf>
    <xf numFmtId="166" fontId="49" fillId="3" borderId="2" xfId="1" applyNumberFormat="1" applyFont="1" applyFill="1" applyBorder="1" applyAlignment="1">
      <alignment horizontal="right"/>
    </xf>
    <xf numFmtId="167" fontId="0" fillId="0" borderId="0" xfId="0" applyNumberFormat="1" applyBorder="1" applyAlignment="1">
      <alignment vertical="top" wrapText="1"/>
    </xf>
    <xf numFmtId="166" fontId="0" fillId="3" borderId="0" xfId="1" applyNumberFormat="1" applyFont="1" applyFill="1" applyBorder="1" applyAlignment="1">
      <alignment horizontal="right"/>
    </xf>
    <xf numFmtId="168" fontId="0" fillId="3" borderId="0" xfId="2" applyNumberFormat="1" applyFont="1" applyFill="1" applyBorder="1" applyAlignment="1">
      <alignment horizontal="right" vertical="center"/>
    </xf>
    <xf numFmtId="165" fontId="0" fillId="3" borderId="0" xfId="1"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6" fontId="28" fillId="0" borderId="0" xfId="1" applyNumberFormat="1" applyFont="1" applyFill="1" applyBorder="1" applyAlignment="1">
      <alignment horizontal="right"/>
    </xf>
    <xf numFmtId="166"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7" fontId="0" fillId="3" borderId="0" xfId="0" applyNumberFormat="1" applyFont="1" applyFill="1" applyAlignment="1">
      <alignment horizontal="right"/>
    </xf>
    <xf numFmtId="167" fontId="0" fillId="3" borderId="0" xfId="0" applyNumberFormat="1" applyFill="1" applyBorder="1" applyAlignment="1">
      <alignment vertical="top" wrapText="1"/>
    </xf>
    <xf numFmtId="167"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6" fontId="46" fillId="0" borderId="1" xfId="1" applyNumberFormat="1" applyFont="1" applyFill="1" applyBorder="1" applyAlignment="1">
      <alignment horizontal="right"/>
    </xf>
    <xf numFmtId="166" fontId="46" fillId="3" borderId="1" xfId="1" applyNumberFormat="1" applyFont="1" applyFill="1" applyBorder="1" applyAlignment="1">
      <alignment horizontal="right"/>
    </xf>
    <xf numFmtId="0" fontId="0" fillId="3" borderId="0" xfId="0" quotePrefix="1" applyFill="1"/>
    <xf numFmtId="168"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164" fontId="1" fillId="3" borderId="2" xfId="1" applyFont="1" applyFill="1" applyBorder="1" applyAlignment="1">
      <alignment horizontal="right"/>
    </xf>
    <xf numFmtId="0" fontId="0" fillId="3" borderId="1" xfId="0" applyFont="1" applyFill="1" applyBorder="1" applyAlignment="1">
      <alignment horizontal="right"/>
    </xf>
    <xf numFmtId="166" fontId="0" fillId="3" borderId="1" xfId="1" applyNumberFormat="1" applyFont="1" applyFill="1" applyBorder="1"/>
    <xf numFmtId="0" fontId="0" fillId="3" borderId="0" xfId="0" applyFill="1" applyBorder="1" applyAlignment="1">
      <alignment horizontal="right" wrapText="1"/>
    </xf>
    <xf numFmtId="166" fontId="2" fillId="3" borderId="0" xfId="1" applyNumberFormat="1" applyFont="1" applyFill="1" applyBorder="1" applyAlignment="1">
      <alignment horizontal="center"/>
    </xf>
    <xf numFmtId="166" fontId="2" fillId="3" borderId="0" xfId="1" applyNumberFormat="1" applyFont="1" applyFill="1" applyBorder="1" applyAlignment="1">
      <alignment horizontal="right"/>
    </xf>
    <xf numFmtId="167" fontId="0" fillId="0" borderId="0" xfId="0" applyNumberFormat="1" applyFont="1" applyFill="1"/>
    <xf numFmtId="167" fontId="0" fillId="3" borderId="0" xfId="1" applyNumberFormat="1" applyFont="1" applyFill="1" applyAlignment="1">
      <alignment horizontal="right"/>
    </xf>
    <xf numFmtId="164" fontId="2" fillId="0" borderId="2" xfId="1" applyFont="1" applyFill="1" applyBorder="1" applyAlignment="1">
      <alignment horizontal="right"/>
    </xf>
    <xf numFmtId="164"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6" fontId="0" fillId="3" borderId="0" xfId="1" applyNumberFormat="1" applyFont="1" applyFill="1" applyBorder="1" applyAlignment="1">
      <alignment wrapText="1"/>
    </xf>
    <xf numFmtId="164"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164"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164"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5"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5" fontId="0" fillId="3" borderId="1" xfId="1" applyNumberFormat="1" applyFont="1" applyFill="1" applyBorder="1" applyAlignment="1">
      <alignment horizontal="center" vertical="center"/>
    </xf>
    <xf numFmtId="0" fontId="9" fillId="0" borderId="0" xfId="0" applyFont="1" applyFill="1" applyBorder="1" applyAlignment="1">
      <alignment vertical="center" wrapText="1"/>
    </xf>
    <xf numFmtId="167" fontId="9" fillId="3" borderId="3" xfId="0" applyNumberFormat="1" applyFont="1" applyFill="1" applyBorder="1" applyAlignment="1">
      <alignment vertical="center" wrapText="1"/>
    </xf>
    <xf numFmtId="0" fontId="67" fillId="3" borderId="0" xfId="0" applyFont="1" applyFill="1" applyAlignment="1">
      <alignment horizontal="center" vertical="center"/>
    </xf>
    <xf numFmtId="0" fontId="69" fillId="0" borderId="0" xfId="0" applyFont="1" applyAlignment="1">
      <alignment horizontal="center" vertical="center"/>
    </xf>
    <xf numFmtId="169" fontId="68" fillId="4" borderId="0" xfId="6" applyNumberFormat="1" applyFont="1" applyFill="1" applyBorder="1" applyAlignment="1">
      <alignment vertical="center"/>
    </xf>
    <xf numFmtId="169" fontId="68" fillId="4" borderId="0" xfId="6" applyNumberFormat="1" applyFont="1" applyFill="1" applyBorder="1" applyAlignment="1">
      <alignment horizontal="center" vertical="center"/>
    </xf>
    <xf numFmtId="0" fontId="70" fillId="3" borderId="0" xfId="0" applyFont="1" applyFill="1" applyAlignment="1">
      <alignment horizontal="center" vertical="center"/>
    </xf>
    <xf numFmtId="168" fontId="9" fillId="3" borderId="0" xfId="2" applyNumberFormat="1" applyFont="1" applyFill="1" applyBorder="1" applyAlignment="1">
      <alignment vertical="center" wrapText="1"/>
    </xf>
    <xf numFmtId="169" fontId="34" fillId="3" borderId="0" xfId="0" quotePrefix="1" applyNumberFormat="1" applyFont="1" applyFill="1" applyAlignment="1">
      <alignment horizontal="left"/>
    </xf>
    <xf numFmtId="168" fontId="0" fillId="3" borderId="0" xfId="1" applyNumberFormat="1" applyFont="1" applyFill="1" applyBorder="1" applyAlignment="1">
      <alignment horizontal="right" vertical="center"/>
    </xf>
    <xf numFmtId="167" fontId="0" fillId="3" borderId="0" xfId="0" applyNumberFormat="1" applyFill="1" applyBorder="1"/>
    <xf numFmtId="167" fontId="0" fillId="3" borderId="0" xfId="1" applyNumberFormat="1" applyFont="1" applyFill="1" applyBorder="1" applyAlignment="1">
      <alignment vertical="center"/>
    </xf>
    <xf numFmtId="167" fontId="0" fillId="3" borderId="0" xfId="1" applyNumberFormat="1" applyFont="1" applyFill="1" applyBorder="1"/>
    <xf numFmtId="167" fontId="0" fillId="3" borderId="1" xfId="1" applyNumberFormat="1" applyFont="1" applyFill="1" applyBorder="1" applyAlignment="1">
      <alignment horizontal="right"/>
    </xf>
    <xf numFmtId="167" fontId="0" fillId="3" borderId="1" xfId="1" applyNumberFormat="1" applyFont="1" applyFill="1" applyBorder="1"/>
    <xf numFmtId="167" fontId="0" fillId="3" borderId="1" xfId="0" applyNumberFormat="1" applyFill="1" applyBorder="1"/>
    <xf numFmtId="166" fontId="46" fillId="3" borderId="1" xfId="0" applyNumberFormat="1" applyFont="1" applyFill="1" applyBorder="1" applyAlignment="1">
      <alignment wrapText="1"/>
    </xf>
    <xf numFmtId="170" fontId="2" fillId="3" borderId="2" xfId="1" applyNumberFormat="1" applyFont="1" applyFill="1" applyBorder="1"/>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22411</xdr:colOff>
      <xdr:row>24</xdr:row>
      <xdr:rowOff>76200</xdr:rowOff>
    </xdr:from>
    <xdr:to>
      <xdr:col>2</xdr:col>
      <xdr:colOff>3664323</xdr:colOff>
      <xdr:row>33</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Center </a:t>
          </a:r>
          <a:r>
            <a:rPr lang="en-GB" sz="1100" baseline="0">
              <a:solidFill>
                <a:schemeClr val="dk1"/>
              </a:solidFill>
              <a:latin typeface="+mn-lt"/>
              <a:ea typeface="+mn-ea"/>
              <a:cs typeface="+mn-cs"/>
            </a:rPr>
            <a:t>,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9</xdr:row>
      <xdr:rowOff>1441637</xdr:rowOff>
    </xdr:from>
    <xdr:to>
      <xdr:col>6</xdr:col>
      <xdr:colOff>363197</xdr:colOff>
      <xdr:row>14</xdr:row>
      <xdr:rowOff>137837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9</xdr:row>
      <xdr:rowOff>1419225</xdr:rowOff>
    </xdr:from>
    <xdr:to>
      <xdr:col>6</xdr:col>
      <xdr:colOff>352425</xdr:colOff>
      <xdr:row>9</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2364582</xdr:colOff>
      <xdr:row>2</xdr:row>
      <xdr:rowOff>59531</xdr:rowOff>
    </xdr:from>
    <xdr:to>
      <xdr:col>5</xdr:col>
      <xdr:colOff>2242</xdr:colOff>
      <xdr:row>3</xdr:row>
      <xdr:rowOff>139653</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32707" y="440531"/>
          <a:ext cx="947598"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10977</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10</xdr:col>
      <xdr:colOff>533914</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1"/>
  <sheetViews>
    <sheetView tabSelected="1" zoomScale="80" zoomScaleNormal="80" zoomScaleSheetLayoutView="90" workbookViewId="0"/>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3" spans="2:7" ht="45" x14ac:dyDescent="0.25">
      <c r="C3" s="234" t="s">
        <v>419</v>
      </c>
    </row>
    <row r="4" spans="2:7" ht="45" x14ac:dyDescent="0.25">
      <c r="C4" s="234" t="s">
        <v>420</v>
      </c>
    </row>
    <row r="5" spans="2:7" ht="45" x14ac:dyDescent="0.25">
      <c r="C5" s="234" t="s">
        <v>421</v>
      </c>
    </row>
    <row r="6" spans="2:7" ht="45" x14ac:dyDescent="0.25">
      <c r="C6" s="234">
        <v>2020</v>
      </c>
    </row>
    <row r="7" spans="2:7" ht="30" x14ac:dyDescent="0.25">
      <c r="C7" s="238" t="str">
        <f>"DLR General Capital Centre," &amp;'Tabel A - General Issuer Detail'!C9</f>
        <v>DLR General Capital Centre,Q1 2020</v>
      </c>
    </row>
    <row r="8" spans="2:7" ht="15.75" customHeight="1" x14ac:dyDescent="0.25">
      <c r="C8" s="235"/>
    </row>
    <row r="9" spans="2:7" ht="20.25" x14ac:dyDescent="0.25">
      <c r="B9" s="99"/>
      <c r="C9" s="237" t="s">
        <v>431</v>
      </c>
      <c r="D9" s="236"/>
      <c r="G9" s="6"/>
    </row>
    <row r="10" spans="2:7" ht="33" customHeight="1" x14ac:dyDescent="0.25">
      <c r="B10" s="106"/>
      <c r="C10" s="107"/>
      <c r="D10" s="107"/>
    </row>
    <row r="11" spans="2:7" ht="124.5" customHeight="1" x14ac:dyDescent="0.25">
      <c r="C11" s="108"/>
    </row>
    <row r="12" spans="2:7" ht="27.75" customHeight="1" x14ac:dyDescent="0.25">
      <c r="B12" s="109"/>
      <c r="C12" s="110"/>
    </row>
    <row r="13" spans="2:7" ht="27.75" customHeight="1" x14ac:dyDescent="0.25">
      <c r="C13" s="110"/>
    </row>
    <row r="41" ht="2.25" customHeight="1" x14ac:dyDescent="0.25"/>
  </sheetData>
  <pageMargins left="0.19685039370078741" right="0" top="0.78740157480314965" bottom="0.19685039370078741" header="0" footer="0"/>
  <pageSetup paperSize="9"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3"/>
  <sheetViews>
    <sheetView zoomScale="80" zoomScaleNormal="80" workbookViewId="0"/>
  </sheetViews>
  <sheetFormatPr defaultColWidth="9.140625"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6" t="s">
        <v>139</v>
      </c>
      <c r="C5" s="86"/>
      <c r="D5" s="57"/>
      <c r="E5" s="57"/>
    </row>
    <row r="6" spans="2:5" ht="25.5" customHeight="1" x14ac:dyDescent="0.25">
      <c r="B6" s="87" t="s">
        <v>140</v>
      </c>
      <c r="C6" s="87"/>
      <c r="D6" s="88" t="s">
        <v>141</v>
      </c>
      <c r="E6" s="89" t="s">
        <v>142</v>
      </c>
    </row>
    <row r="7" spans="2:5" x14ac:dyDescent="0.25">
      <c r="B7" s="90"/>
      <c r="C7" s="90"/>
      <c r="D7" s="91"/>
      <c r="E7" s="92"/>
    </row>
    <row r="8" spans="2:5" x14ac:dyDescent="0.25">
      <c r="B8" s="69" t="s">
        <v>143</v>
      </c>
      <c r="C8" s="69"/>
      <c r="D8" s="93"/>
      <c r="E8" s="93"/>
    </row>
    <row r="9" spans="2:5" ht="30" x14ac:dyDescent="0.25">
      <c r="B9" s="10" t="s">
        <v>144</v>
      </c>
      <c r="C9" s="143"/>
      <c r="D9" s="10" t="s">
        <v>145</v>
      </c>
      <c r="E9" s="263"/>
    </row>
    <row r="10" spans="2:5" ht="6" customHeight="1" x14ac:dyDescent="0.25">
      <c r="B10" s="24"/>
      <c r="C10" s="24"/>
      <c r="D10" s="10"/>
      <c r="E10" s="263"/>
    </row>
    <row r="11" spans="2:5" ht="59.25" customHeight="1" x14ac:dyDescent="0.25">
      <c r="B11" s="24"/>
      <c r="C11" s="24"/>
      <c r="D11" s="10" t="s">
        <v>146</v>
      </c>
      <c r="E11" s="263"/>
    </row>
    <row r="12" spans="2:5" ht="30" x14ac:dyDescent="0.25">
      <c r="B12" s="167" t="s">
        <v>147</v>
      </c>
      <c r="C12" s="142"/>
      <c r="D12" s="168" t="s">
        <v>148</v>
      </c>
      <c r="E12" s="263"/>
    </row>
    <row r="13" spans="2:5" ht="15" customHeight="1" x14ac:dyDescent="0.25">
      <c r="B13" s="266" t="s">
        <v>149</v>
      </c>
      <c r="C13" s="142"/>
      <c r="D13" s="94" t="s">
        <v>264</v>
      </c>
      <c r="E13" s="263"/>
    </row>
    <row r="14" spans="2:5" x14ac:dyDescent="0.25">
      <c r="B14" s="266"/>
      <c r="C14" s="142"/>
      <c r="D14" s="94" t="s">
        <v>265</v>
      </c>
      <c r="E14" s="263"/>
    </row>
    <row r="15" spans="2:5" x14ac:dyDescent="0.25">
      <c r="B15" s="95"/>
      <c r="C15" s="95"/>
      <c r="D15" s="94" t="s">
        <v>266</v>
      </c>
      <c r="E15" s="263"/>
    </row>
    <row r="16" spans="2:5" x14ac:dyDescent="0.25">
      <c r="B16" s="95"/>
      <c r="C16" s="95"/>
      <c r="D16" s="94" t="s">
        <v>267</v>
      </c>
      <c r="E16" s="263"/>
    </row>
    <row r="17" spans="2:5" x14ac:dyDescent="0.25">
      <c r="B17" s="95"/>
      <c r="C17" s="95"/>
      <c r="D17" s="94" t="s">
        <v>268</v>
      </c>
      <c r="E17" s="263"/>
    </row>
    <row r="18" spans="2:5" x14ac:dyDescent="0.25">
      <c r="B18" s="95"/>
      <c r="C18" s="95"/>
      <c r="D18" s="94" t="s">
        <v>269</v>
      </c>
      <c r="E18" s="263"/>
    </row>
    <row r="19" spans="2:5" x14ac:dyDescent="0.25">
      <c r="B19" s="95"/>
      <c r="C19" s="95"/>
      <c r="D19" s="94" t="s">
        <v>270</v>
      </c>
      <c r="E19" s="263"/>
    </row>
    <row r="20" spans="2:5" x14ac:dyDescent="0.25">
      <c r="B20" s="95"/>
      <c r="C20" s="95"/>
      <c r="D20" s="94" t="s">
        <v>271</v>
      </c>
      <c r="E20" s="263"/>
    </row>
    <row r="21" spans="2:5" x14ac:dyDescent="0.25">
      <c r="B21" s="95"/>
      <c r="C21" s="95"/>
      <c r="D21" s="94" t="s">
        <v>272</v>
      </c>
      <c r="E21" s="263"/>
    </row>
    <row r="22" spans="2:5" x14ac:dyDescent="0.25">
      <c r="B22" s="95"/>
      <c r="C22" s="95"/>
      <c r="D22" s="94"/>
      <c r="E22" s="10"/>
    </row>
    <row r="23" spans="2:5" x14ac:dyDescent="0.25">
      <c r="B23" s="69" t="s">
        <v>150</v>
      </c>
      <c r="C23" s="69"/>
      <c r="D23" s="51"/>
      <c r="E23" s="51"/>
    </row>
    <row r="24" spans="2:5" ht="30" x14ac:dyDescent="0.25">
      <c r="B24" s="264" t="s">
        <v>151</v>
      </c>
      <c r="C24" s="167"/>
      <c r="D24" s="10" t="s">
        <v>152</v>
      </c>
      <c r="E24" s="263"/>
    </row>
    <row r="25" spans="2:5" x14ac:dyDescent="0.25">
      <c r="B25" s="265"/>
      <c r="C25" s="167"/>
      <c r="D25" s="10"/>
      <c r="E25" s="263"/>
    </row>
    <row r="26" spans="2:5" ht="30" x14ac:dyDescent="0.25">
      <c r="B26" s="265"/>
      <c r="C26" s="167"/>
      <c r="D26" s="10" t="s">
        <v>153</v>
      </c>
      <c r="E26" s="263"/>
    </row>
    <row r="27" spans="2:5" x14ac:dyDescent="0.25">
      <c r="B27" s="265"/>
      <c r="C27" s="167"/>
      <c r="D27" s="11"/>
      <c r="E27" s="263"/>
    </row>
    <row r="28" spans="2:5" x14ac:dyDescent="0.25">
      <c r="B28" s="265" t="s">
        <v>154</v>
      </c>
      <c r="C28" s="167"/>
      <c r="D28" s="10" t="s">
        <v>263</v>
      </c>
      <c r="E28" s="263"/>
    </row>
    <row r="29" spans="2:5" x14ac:dyDescent="0.25">
      <c r="B29" s="265"/>
      <c r="C29" s="167"/>
      <c r="D29" s="10"/>
      <c r="E29" s="263"/>
    </row>
    <row r="30" spans="2:5" x14ac:dyDescent="0.25">
      <c r="B30" s="265" t="s">
        <v>155</v>
      </c>
      <c r="C30" s="167"/>
      <c r="D30" s="10" t="s">
        <v>297</v>
      </c>
      <c r="E30" s="263"/>
    </row>
    <row r="31" spans="2:5" x14ac:dyDescent="0.25">
      <c r="B31" s="265"/>
      <c r="C31" s="167"/>
      <c r="D31" s="10"/>
      <c r="E31" s="263"/>
    </row>
    <row r="32" spans="2:5" ht="30" x14ac:dyDescent="0.25">
      <c r="B32" s="265" t="s">
        <v>156</v>
      </c>
      <c r="C32" s="167"/>
      <c r="D32" s="10" t="s">
        <v>298</v>
      </c>
      <c r="E32" s="263"/>
    </row>
    <row r="33" spans="2:5" x14ac:dyDescent="0.25">
      <c r="B33" s="265"/>
      <c r="C33" s="167"/>
      <c r="D33" s="10"/>
      <c r="E33" s="263"/>
    </row>
    <row r="34" spans="2:5" ht="45" x14ac:dyDescent="0.25">
      <c r="B34" s="15" t="s">
        <v>157</v>
      </c>
      <c r="C34" s="142"/>
      <c r="D34" s="168" t="s">
        <v>299</v>
      </c>
      <c r="E34" s="10"/>
    </row>
    <row r="35" spans="2:5" x14ac:dyDescent="0.25">
      <c r="B35" s="6"/>
      <c r="C35" s="6"/>
      <c r="D35" s="6"/>
      <c r="E35" s="6"/>
    </row>
    <row r="37" spans="2:5" ht="15.75" x14ac:dyDescent="0.25">
      <c r="B37" s="86" t="s">
        <v>207</v>
      </c>
      <c r="C37" s="86"/>
      <c r="D37" s="57"/>
      <c r="E37" s="57"/>
    </row>
    <row r="38" spans="2:5" x14ac:dyDescent="0.25">
      <c r="B38" s="271" t="s">
        <v>208</v>
      </c>
      <c r="C38" s="144"/>
      <c r="D38" s="272" t="s">
        <v>209</v>
      </c>
      <c r="E38" s="272"/>
    </row>
    <row r="39" spans="2:5" x14ac:dyDescent="0.25">
      <c r="B39" s="271"/>
      <c r="C39" s="144"/>
      <c r="D39" s="273" t="s">
        <v>210</v>
      </c>
      <c r="E39" s="273"/>
    </row>
    <row r="40" spans="2:5" x14ac:dyDescent="0.25">
      <c r="B40" s="122"/>
      <c r="C40" s="144"/>
      <c r="D40" s="123"/>
      <c r="E40" s="123"/>
    </row>
    <row r="41" spans="2:5" x14ac:dyDescent="0.25">
      <c r="B41" s="96" t="s">
        <v>211</v>
      </c>
      <c r="C41" s="96"/>
      <c r="D41" s="274"/>
      <c r="E41" s="274"/>
    </row>
    <row r="42" spans="2:5" ht="64.5" customHeight="1" x14ac:dyDescent="0.25">
      <c r="B42" s="100" t="s">
        <v>212</v>
      </c>
      <c r="C42" s="143"/>
      <c r="D42" s="275" t="s">
        <v>372</v>
      </c>
      <c r="E42" s="275"/>
    </row>
    <row r="43" spans="2:5" ht="85.5" customHeight="1" x14ac:dyDescent="0.25">
      <c r="B43" s="101" t="s">
        <v>213</v>
      </c>
      <c r="C43" s="142"/>
      <c r="D43" s="269" t="s">
        <v>373</v>
      </c>
      <c r="E43" s="269"/>
    </row>
    <row r="44" spans="2:5" x14ac:dyDescent="0.25">
      <c r="B44" s="101"/>
      <c r="C44" s="142"/>
      <c r="D44" s="276" t="s">
        <v>347</v>
      </c>
      <c r="E44" s="276"/>
    </row>
    <row r="45" spans="2:5" ht="15" customHeight="1" x14ac:dyDescent="0.25">
      <c r="B45" s="96" t="s">
        <v>158</v>
      </c>
      <c r="C45" s="96"/>
      <c r="D45" s="270" t="s">
        <v>159</v>
      </c>
      <c r="E45" s="270"/>
    </row>
    <row r="46" spans="2:5" ht="36" customHeight="1" x14ac:dyDescent="0.25">
      <c r="B46" s="167" t="s">
        <v>160</v>
      </c>
      <c r="C46" s="142"/>
      <c r="D46" s="269" t="s">
        <v>293</v>
      </c>
      <c r="E46" s="269"/>
    </row>
    <row r="47" spans="2:5" ht="179.25" customHeight="1" x14ac:dyDescent="0.25">
      <c r="C47" s="142"/>
      <c r="D47" s="269" t="s">
        <v>295</v>
      </c>
      <c r="E47" s="269"/>
    </row>
    <row r="48" spans="2:5" ht="15.75" x14ac:dyDescent="0.25">
      <c r="B48" s="97"/>
      <c r="C48" s="97"/>
      <c r="D48" s="195" t="s">
        <v>294</v>
      </c>
      <c r="E48" s="98"/>
    </row>
    <row r="49" spans="2:5" x14ac:dyDescent="0.25">
      <c r="D49" s="43" t="s">
        <v>296</v>
      </c>
    </row>
    <row r="50" spans="2:5" ht="13.5" customHeight="1" x14ac:dyDescent="0.25"/>
    <row r="51" spans="2:5" ht="69" customHeight="1" x14ac:dyDescent="0.25">
      <c r="B51" s="167" t="s">
        <v>161</v>
      </c>
      <c r="D51" s="267" t="s">
        <v>300</v>
      </c>
      <c r="E51" s="267"/>
    </row>
    <row r="52" spans="2:5" ht="33.75" customHeight="1" x14ac:dyDescent="0.25">
      <c r="D52" s="268" t="s">
        <v>301</v>
      </c>
      <c r="E52" s="268"/>
    </row>
    <row r="53" spans="2:5" x14ac:dyDescent="0.25">
      <c r="E53" s="120" t="s">
        <v>246</v>
      </c>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3" location="Contents!A1" display="To Frontpage"/>
  </hyperlinks>
  <pageMargins left="0.7" right="0.7" top="0.75" bottom="0.75" header="0.3" footer="0.3"/>
  <pageSetup paperSize="9" scale="38"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0" zoomScaleNormal="80" workbookViewId="0"/>
  </sheetViews>
  <sheetFormatPr defaultColWidth="9.140625"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4" customFormat="1" x14ac:dyDescent="0.25"/>
    <row r="2" spans="2:4" s="124" customFormat="1" x14ac:dyDescent="0.25"/>
    <row r="3" spans="2:4" s="124" customFormat="1" x14ac:dyDescent="0.25"/>
    <row r="4" spans="2:4" s="124" customFormat="1" x14ac:dyDescent="0.25"/>
    <row r="5" spans="2:4" s="124" customFormat="1" ht="15.75" x14ac:dyDescent="0.25">
      <c r="B5" s="125" t="s">
        <v>192</v>
      </c>
    </row>
    <row r="6" spans="2:4" s="124" customFormat="1" x14ac:dyDescent="0.25">
      <c r="B6" s="196" t="s">
        <v>193</v>
      </c>
      <c r="C6" s="278" t="s">
        <v>141</v>
      </c>
      <c r="D6" s="278"/>
    </row>
    <row r="7" spans="2:4" s="124" customFormat="1" x14ac:dyDescent="0.25">
      <c r="B7" s="196" t="s">
        <v>194</v>
      </c>
      <c r="C7" s="278"/>
      <c r="D7" s="278"/>
    </row>
    <row r="8" spans="2:4" s="124" customFormat="1" x14ac:dyDescent="0.25">
      <c r="B8" s="131" t="s">
        <v>54</v>
      </c>
      <c r="C8" s="280" t="s">
        <v>220</v>
      </c>
      <c r="D8" s="280"/>
    </row>
    <row r="9" spans="2:4" s="124" customFormat="1" x14ac:dyDescent="0.25">
      <c r="B9" s="131" t="s">
        <v>122</v>
      </c>
      <c r="C9" s="282" t="s">
        <v>302</v>
      </c>
      <c r="D9" s="282"/>
    </row>
    <row r="10" spans="2:4" s="124" customFormat="1" x14ac:dyDescent="0.25">
      <c r="B10" s="131" t="s">
        <v>56</v>
      </c>
      <c r="C10" s="280" t="s">
        <v>221</v>
      </c>
      <c r="D10" s="280"/>
    </row>
    <row r="11" spans="2:4" s="124" customFormat="1" x14ac:dyDescent="0.25">
      <c r="B11" s="131" t="s">
        <v>57</v>
      </c>
      <c r="C11" s="280" t="s">
        <v>222</v>
      </c>
      <c r="D11" s="280"/>
    </row>
    <row r="12" spans="2:4" s="124" customFormat="1" x14ac:dyDescent="0.25">
      <c r="B12" s="131" t="s">
        <v>123</v>
      </c>
      <c r="C12" s="280" t="s">
        <v>223</v>
      </c>
      <c r="D12" s="280"/>
    </row>
    <row r="13" spans="2:4" s="124" customFormat="1" x14ac:dyDescent="0.25">
      <c r="B13" s="131" t="s">
        <v>58</v>
      </c>
      <c r="C13" s="280" t="s">
        <v>224</v>
      </c>
      <c r="D13" s="280"/>
    </row>
    <row r="14" spans="2:4" s="124" customFormat="1" x14ac:dyDescent="0.25">
      <c r="B14" s="131" t="s">
        <v>195</v>
      </c>
      <c r="C14" s="280" t="s">
        <v>303</v>
      </c>
      <c r="D14" s="280"/>
    </row>
    <row r="15" spans="2:4" s="124" customFormat="1" x14ac:dyDescent="0.25">
      <c r="B15" s="131" t="s">
        <v>124</v>
      </c>
      <c r="C15" s="280" t="s">
        <v>225</v>
      </c>
      <c r="D15" s="280"/>
    </row>
    <row r="16" spans="2:4" s="124" customFormat="1" x14ac:dyDescent="0.25">
      <c r="B16" s="130" t="s">
        <v>125</v>
      </c>
      <c r="C16" s="280" t="s">
        <v>226</v>
      </c>
      <c r="D16" s="280"/>
    </row>
    <row r="17" spans="2:4" s="124" customFormat="1" ht="30" customHeight="1" x14ac:dyDescent="0.25">
      <c r="B17" s="197" t="s">
        <v>126</v>
      </c>
      <c r="C17" s="279" t="s">
        <v>227</v>
      </c>
      <c r="D17" s="279"/>
    </row>
    <row r="18" spans="2:4" s="124" customFormat="1" x14ac:dyDescent="0.25">
      <c r="B18" s="129" t="s">
        <v>127</v>
      </c>
      <c r="C18" s="282" t="s">
        <v>304</v>
      </c>
      <c r="D18" s="282"/>
    </row>
    <row r="19" spans="2:4" s="124" customFormat="1" x14ac:dyDescent="0.25">
      <c r="B19" s="131" t="s">
        <v>61</v>
      </c>
      <c r="C19" s="280" t="s">
        <v>228</v>
      </c>
      <c r="D19" s="280"/>
    </row>
    <row r="20" spans="2:4" s="124" customFormat="1" x14ac:dyDescent="0.25">
      <c r="B20" s="131" t="s">
        <v>129</v>
      </c>
      <c r="C20" s="280" t="s">
        <v>229</v>
      </c>
      <c r="D20" s="280"/>
    </row>
    <row r="21" spans="2:4" s="124" customFormat="1" ht="30" x14ac:dyDescent="0.25">
      <c r="B21" s="131" t="s">
        <v>130</v>
      </c>
      <c r="C21" s="280" t="s">
        <v>305</v>
      </c>
      <c r="D21" s="280"/>
    </row>
    <row r="22" spans="2:4" s="124" customFormat="1" x14ac:dyDescent="0.25">
      <c r="B22" s="126"/>
      <c r="C22" s="127"/>
      <c r="D22" s="128"/>
    </row>
    <row r="23" spans="2:4" s="124" customFormat="1" x14ac:dyDescent="0.25">
      <c r="B23" s="196" t="s">
        <v>193</v>
      </c>
      <c r="C23" s="281" t="s">
        <v>141</v>
      </c>
      <c r="D23" s="281"/>
    </row>
    <row r="24" spans="2:4" s="124" customFormat="1" x14ac:dyDescent="0.25">
      <c r="B24" s="196" t="s">
        <v>196</v>
      </c>
      <c r="C24" s="281"/>
      <c r="D24" s="281"/>
    </row>
    <row r="25" spans="2:4" s="124" customFormat="1" x14ac:dyDescent="0.25">
      <c r="B25" s="132" t="s">
        <v>131</v>
      </c>
      <c r="C25" s="279" t="s">
        <v>230</v>
      </c>
      <c r="D25" s="279"/>
    </row>
    <row r="26" spans="2:4" s="124" customFormat="1" ht="36" customHeight="1" x14ac:dyDescent="0.25">
      <c r="B26" s="131" t="s">
        <v>132</v>
      </c>
      <c r="C26" s="283" t="s">
        <v>250</v>
      </c>
      <c r="D26" s="283"/>
    </row>
    <row r="27" spans="2:4" s="124" customFormat="1" x14ac:dyDescent="0.25">
      <c r="B27" s="132" t="s">
        <v>65</v>
      </c>
      <c r="C27" s="279" t="s">
        <v>306</v>
      </c>
      <c r="D27" s="279"/>
    </row>
    <row r="28" spans="2:4" s="124" customFormat="1" x14ac:dyDescent="0.25">
      <c r="B28" s="132" t="s">
        <v>197</v>
      </c>
      <c r="C28" s="279" t="s">
        <v>236</v>
      </c>
      <c r="D28" s="279"/>
    </row>
    <row r="29" spans="2:4" s="124" customFormat="1" x14ac:dyDescent="0.25">
      <c r="B29" s="132" t="s">
        <v>198</v>
      </c>
      <c r="C29" s="282" t="s">
        <v>307</v>
      </c>
      <c r="D29" s="282"/>
    </row>
    <row r="30" spans="2:4" s="124" customFormat="1" x14ac:dyDescent="0.25">
      <c r="B30" s="132" t="s">
        <v>68</v>
      </c>
      <c r="C30" s="283" t="s">
        <v>237</v>
      </c>
      <c r="D30" s="283"/>
    </row>
    <row r="31" spans="2:4" s="124" customFormat="1" x14ac:dyDescent="0.25">
      <c r="B31" s="132" t="s">
        <v>133</v>
      </c>
      <c r="C31" s="279" t="s">
        <v>231</v>
      </c>
      <c r="D31" s="279"/>
    </row>
    <row r="32" spans="2:4" s="124" customFormat="1" x14ac:dyDescent="0.25">
      <c r="B32" s="132" t="s">
        <v>69</v>
      </c>
      <c r="C32" s="279" t="s">
        <v>232</v>
      </c>
      <c r="D32" s="279"/>
    </row>
    <row r="33" spans="2:4" s="124" customFormat="1" x14ac:dyDescent="0.25">
      <c r="B33" s="129"/>
      <c r="C33" s="130"/>
      <c r="D33" s="131"/>
    </row>
    <row r="34" spans="2:4" s="124" customFormat="1" x14ac:dyDescent="0.25">
      <c r="B34" s="196" t="s">
        <v>193</v>
      </c>
      <c r="C34" s="278" t="s">
        <v>141</v>
      </c>
      <c r="D34" s="278"/>
    </row>
    <row r="35" spans="2:4" s="124" customFormat="1" x14ac:dyDescent="0.25">
      <c r="B35" s="196" t="s">
        <v>199</v>
      </c>
      <c r="C35" s="278"/>
      <c r="D35" s="278"/>
    </row>
    <row r="36" spans="2:4" s="124" customFormat="1" ht="52.5" customHeight="1" x14ac:dyDescent="0.25">
      <c r="B36" s="198" t="s">
        <v>93</v>
      </c>
      <c r="C36" s="279" t="s">
        <v>233</v>
      </c>
      <c r="D36" s="279"/>
    </row>
    <row r="37" spans="2:4" s="124" customFormat="1" ht="169.5" customHeight="1" x14ac:dyDescent="0.25">
      <c r="B37" s="198" t="s">
        <v>95</v>
      </c>
      <c r="C37" s="279" t="s">
        <v>234</v>
      </c>
      <c r="D37" s="279"/>
    </row>
    <row r="38" spans="2:4" s="124" customFormat="1" x14ac:dyDescent="0.25">
      <c r="B38" s="132"/>
      <c r="C38" s="131"/>
      <c r="D38" s="131"/>
    </row>
    <row r="39" spans="2:4" s="124" customFormat="1" x14ac:dyDescent="0.25">
      <c r="B39" s="196" t="s">
        <v>193</v>
      </c>
      <c r="C39" s="278" t="s">
        <v>141</v>
      </c>
      <c r="D39" s="278"/>
    </row>
    <row r="40" spans="2:4" s="124" customFormat="1" x14ac:dyDescent="0.25">
      <c r="B40" s="196" t="s">
        <v>200</v>
      </c>
      <c r="C40" s="278"/>
      <c r="D40" s="278"/>
    </row>
    <row r="41" spans="2:4" s="124" customFormat="1" ht="75" customHeight="1" x14ac:dyDescent="0.25">
      <c r="B41" s="126" t="s">
        <v>98</v>
      </c>
      <c r="C41" s="279" t="s">
        <v>308</v>
      </c>
      <c r="D41" s="279"/>
    </row>
    <row r="42" spans="2:4" s="124" customFormat="1" ht="32.25" customHeight="1" x14ac:dyDescent="0.25">
      <c r="B42" s="198" t="s">
        <v>99</v>
      </c>
      <c r="C42" s="279" t="s">
        <v>216</v>
      </c>
      <c r="D42" s="279"/>
    </row>
    <row r="43" spans="2:4" s="124" customFormat="1" x14ac:dyDescent="0.25">
      <c r="B43" s="198" t="s">
        <v>100</v>
      </c>
      <c r="C43" s="279" t="s">
        <v>215</v>
      </c>
      <c r="D43" s="279"/>
    </row>
    <row r="44" spans="2:4" s="124" customFormat="1" x14ac:dyDescent="0.25">
      <c r="B44" s="133"/>
      <c r="C44" s="134"/>
      <c r="D44" s="131"/>
    </row>
    <row r="45" spans="2:4" s="124" customFormat="1" x14ac:dyDescent="0.25">
      <c r="B45" s="196" t="s">
        <v>193</v>
      </c>
      <c r="C45" s="278" t="s">
        <v>141</v>
      </c>
      <c r="D45" s="278"/>
    </row>
    <row r="46" spans="2:4" s="124" customFormat="1" x14ac:dyDescent="0.25">
      <c r="B46" s="196" t="s">
        <v>201</v>
      </c>
      <c r="C46" s="278"/>
      <c r="D46" s="278"/>
    </row>
    <row r="47" spans="2:4" s="124" customFormat="1" x14ac:dyDescent="0.25">
      <c r="B47" s="130" t="s">
        <v>1</v>
      </c>
      <c r="C47" s="277" t="s">
        <v>311</v>
      </c>
      <c r="D47" s="277"/>
    </row>
    <row r="48" spans="2:4" s="124" customFormat="1" x14ac:dyDescent="0.25">
      <c r="B48" s="133" t="s">
        <v>2</v>
      </c>
      <c r="C48" s="277" t="s">
        <v>310</v>
      </c>
      <c r="D48" s="277"/>
    </row>
    <row r="49" spans="2:4" s="124" customFormat="1" ht="15.75" customHeight="1" x14ac:dyDescent="0.25">
      <c r="B49" s="133" t="s">
        <v>3</v>
      </c>
      <c r="C49" s="277" t="s">
        <v>312</v>
      </c>
      <c r="D49" s="277"/>
    </row>
    <row r="50" spans="2:4" s="124" customFormat="1" ht="14.25" customHeight="1" x14ac:dyDescent="0.25">
      <c r="B50" s="133" t="s">
        <v>4</v>
      </c>
      <c r="C50" s="277" t="s">
        <v>309</v>
      </c>
      <c r="D50" s="277"/>
    </row>
    <row r="51" spans="2:4" s="124" customFormat="1" x14ac:dyDescent="0.25">
      <c r="B51" s="133" t="s">
        <v>5</v>
      </c>
      <c r="C51" s="277" t="s">
        <v>313</v>
      </c>
      <c r="D51" s="277"/>
    </row>
    <row r="52" spans="2:4" s="124" customFormat="1" x14ac:dyDescent="0.25">
      <c r="B52" s="133" t="s">
        <v>6</v>
      </c>
      <c r="C52" s="277" t="s">
        <v>314</v>
      </c>
      <c r="D52" s="277"/>
    </row>
    <row r="53" spans="2:4" s="124" customFormat="1" x14ac:dyDescent="0.25">
      <c r="B53" s="133" t="s">
        <v>7</v>
      </c>
      <c r="C53" s="277" t="s">
        <v>315</v>
      </c>
      <c r="D53" s="277"/>
    </row>
    <row r="54" spans="2:4" s="124" customFormat="1" x14ac:dyDescent="0.25">
      <c r="B54" s="133" t="s">
        <v>52</v>
      </c>
      <c r="C54" s="277" t="s">
        <v>316</v>
      </c>
      <c r="D54" s="277"/>
    </row>
    <row r="55" spans="2:4" s="124" customFormat="1" x14ac:dyDescent="0.25">
      <c r="B55" s="133" t="s">
        <v>8</v>
      </c>
      <c r="C55" s="277" t="s">
        <v>317</v>
      </c>
      <c r="D55" s="277"/>
    </row>
    <row r="56" spans="2:4" s="124" customFormat="1" x14ac:dyDescent="0.25">
      <c r="B56" s="124" t="s">
        <v>9</v>
      </c>
      <c r="C56" s="277" t="s">
        <v>318</v>
      </c>
      <c r="D56" s="277"/>
    </row>
    <row r="57" spans="2:4" s="124" customFormat="1" x14ac:dyDescent="0.25"/>
    <row r="58" spans="2:4" s="124" customFormat="1" x14ac:dyDescent="0.25">
      <c r="B58" s="196" t="s">
        <v>193</v>
      </c>
      <c r="C58" s="135" t="s">
        <v>141</v>
      </c>
      <c r="D58" s="199"/>
    </row>
    <row r="59" spans="2:4" s="124" customFormat="1" x14ac:dyDescent="0.25">
      <c r="B59" s="196" t="s">
        <v>202</v>
      </c>
      <c r="C59" s="135"/>
      <c r="D59" s="199"/>
    </row>
    <row r="60" spans="2:4" s="124" customFormat="1" ht="53.25" customHeight="1" x14ac:dyDescent="0.25">
      <c r="B60" s="198" t="s">
        <v>36</v>
      </c>
      <c r="C60" s="277" t="s">
        <v>320</v>
      </c>
      <c r="D60" s="277"/>
    </row>
    <row r="61" spans="2:4" s="124" customFormat="1" ht="64.5" customHeight="1" x14ac:dyDescent="0.25">
      <c r="B61" s="198" t="s">
        <v>37</v>
      </c>
      <c r="C61" s="277" t="s">
        <v>321</v>
      </c>
      <c r="D61" s="277"/>
    </row>
    <row r="62" spans="2:4" s="124" customFormat="1" ht="101.25" customHeight="1" x14ac:dyDescent="0.25">
      <c r="B62" s="198" t="s">
        <v>235</v>
      </c>
      <c r="C62" s="277" t="s">
        <v>322</v>
      </c>
      <c r="D62" s="277"/>
    </row>
    <row r="63" spans="2:4" s="124" customFormat="1" ht="49.5" customHeight="1" x14ac:dyDescent="0.25">
      <c r="B63" s="198" t="s">
        <v>38</v>
      </c>
      <c r="C63" s="277" t="s">
        <v>323</v>
      </c>
      <c r="D63" s="277"/>
    </row>
    <row r="64" spans="2:4" s="124" customFormat="1" ht="15" customHeight="1" x14ac:dyDescent="0.25">
      <c r="B64" s="198" t="s">
        <v>39</v>
      </c>
      <c r="C64" s="277" t="s">
        <v>217</v>
      </c>
      <c r="D64" s="277"/>
    </row>
    <row r="65" spans="1:4" s="124" customFormat="1" x14ac:dyDescent="0.25">
      <c r="B65" s="198" t="s">
        <v>40</v>
      </c>
      <c r="C65" s="277" t="s">
        <v>218</v>
      </c>
      <c r="D65" s="277"/>
    </row>
    <row r="66" spans="1:4" s="124" customFormat="1" x14ac:dyDescent="0.25">
      <c r="B66" s="198" t="s">
        <v>9</v>
      </c>
      <c r="C66" s="277" t="s">
        <v>214</v>
      </c>
      <c r="D66" s="277"/>
    </row>
    <row r="67" spans="1:4" s="124" customFormat="1" x14ac:dyDescent="0.25"/>
    <row r="68" spans="1:4" s="124" customFormat="1" x14ac:dyDescent="0.25">
      <c r="B68" s="196" t="s">
        <v>193</v>
      </c>
      <c r="C68" s="278" t="s">
        <v>141</v>
      </c>
      <c r="D68" s="278"/>
    </row>
    <row r="69" spans="1:4" s="124" customFormat="1" x14ac:dyDescent="0.25">
      <c r="B69" s="196" t="s">
        <v>203</v>
      </c>
      <c r="C69" s="278"/>
      <c r="D69" s="278"/>
    </row>
    <row r="70" spans="1:4" s="124" customFormat="1" x14ac:dyDescent="0.25">
      <c r="B70" s="133" t="s">
        <v>204</v>
      </c>
      <c r="C70" s="277" t="s">
        <v>241</v>
      </c>
      <c r="D70" s="277"/>
    </row>
    <row r="71" spans="1:4" s="124" customFormat="1" x14ac:dyDescent="0.25">
      <c r="B71" s="133"/>
      <c r="C71" s="131"/>
      <c r="D71" s="131"/>
    </row>
    <row r="72" spans="1:4" s="124" customFormat="1" x14ac:dyDescent="0.25">
      <c r="B72" s="136"/>
      <c r="C72" s="137"/>
      <c r="D72" s="137"/>
    </row>
    <row r="73" spans="1:4" s="124" customFormat="1" x14ac:dyDescent="0.25">
      <c r="B73" s="136"/>
      <c r="C73" s="137"/>
      <c r="D73" s="138" t="s">
        <v>162</v>
      </c>
    </row>
    <row r="74" spans="1:4" s="124" customFormat="1" x14ac:dyDescent="0.25">
      <c r="B74" s="133"/>
      <c r="C74" s="137"/>
      <c r="D74" s="137"/>
    </row>
    <row r="75" spans="1:4" x14ac:dyDescent="0.25">
      <c r="A75" s="43"/>
      <c r="B75" s="6"/>
      <c r="C75" s="6"/>
      <c r="D75" s="6"/>
    </row>
    <row r="76" spans="1:4" x14ac:dyDescent="0.25">
      <c r="A76" s="43"/>
      <c r="B76" s="43"/>
      <c r="C76" s="43"/>
      <c r="D76" s="43"/>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0" zoomScaleNormal="80" zoomScalePageLayoutView="90" workbookViewId="0"/>
  </sheetViews>
  <sheetFormatPr defaultColWidth="15.85546875" defaultRowHeight="15.75" x14ac:dyDescent="0.25"/>
  <cols>
    <col min="1" max="1" width="3.42578125" style="3" customWidth="1"/>
    <col min="2" max="2" width="33.7109375" style="114" bestFit="1" customWidth="1"/>
    <col min="3" max="3" width="1.5703125" style="115" customWidth="1"/>
    <col min="4" max="4" width="71" style="114" customWidth="1"/>
    <col min="5" max="6" width="23.5703125" style="114" customWidth="1"/>
    <col min="7" max="7" width="1.85546875" style="114" customWidth="1"/>
    <col min="8" max="8" width="15.85546875" style="114"/>
    <col min="9" max="9" width="6.140625" style="114" customWidth="1"/>
    <col min="10" max="16384" width="15.85546875" style="114"/>
  </cols>
  <sheetData>
    <row r="1" spans="2:6" s="3" customFormat="1" ht="12" customHeight="1" x14ac:dyDescent="0.25">
      <c r="C1" s="111"/>
    </row>
    <row r="2" spans="2:6" s="3" customFormat="1" ht="12" customHeight="1" x14ac:dyDescent="0.25">
      <c r="C2" s="111"/>
    </row>
    <row r="3" spans="2:6" s="3" customFormat="1" ht="12" customHeight="1" x14ac:dyDescent="0.25">
      <c r="C3" s="111"/>
    </row>
    <row r="4" spans="2:6" s="3" customFormat="1" ht="15.75" customHeight="1" x14ac:dyDescent="0.25">
      <c r="C4" s="111"/>
    </row>
    <row r="5" spans="2:6" s="3" customFormat="1" ht="24" customHeight="1" x14ac:dyDescent="0.4">
      <c r="B5" s="250" t="s">
        <v>418</v>
      </c>
      <c r="C5" s="250"/>
      <c r="D5" s="250"/>
    </row>
    <row r="6" spans="2:6" s="3" customFormat="1" ht="6" customHeight="1" x14ac:dyDescent="0.25">
      <c r="C6" s="111"/>
    </row>
    <row r="7" spans="2:6" s="3" customFormat="1" ht="15.75" customHeight="1" x14ac:dyDescent="0.25">
      <c r="B7" s="112" t="s">
        <v>174</v>
      </c>
      <c r="C7" s="113"/>
      <c r="D7" s="240">
        <v>43921</v>
      </c>
    </row>
    <row r="8" spans="2:6" ht="11.25" customHeight="1" x14ac:dyDescent="0.25"/>
    <row r="10" spans="2:6" x14ac:dyDescent="0.25">
      <c r="B10" s="139" t="s">
        <v>371</v>
      </c>
      <c r="C10" s="116"/>
      <c r="D10" s="117"/>
      <c r="E10" s="117"/>
      <c r="F10" s="117"/>
    </row>
    <row r="11" spans="2:6" x14ac:dyDescent="0.25">
      <c r="B11" s="119" t="s">
        <v>176</v>
      </c>
      <c r="C11" s="119"/>
      <c r="D11" s="119"/>
      <c r="E11" s="117"/>
      <c r="F11" s="117"/>
    </row>
    <row r="12" spans="2:6" x14ac:dyDescent="0.25">
      <c r="B12" s="118" t="s">
        <v>175</v>
      </c>
      <c r="C12" s="116"/>
      <c r="D12" s="121" t="s">
        <v>176</v>
      </c>
      <c r="E12" s="117"/>
      <c r="F12" s="117"/>
    </row>
    <row r="13" spans="2:6" x14ac:dyDescent="0.25">
      <c r="B13" s="118"/>
      <c r="C13" s="116"/>
      <c r="D13" s="117"/>
      <c r="E13" s="117"/>
      <c r="F13" s="117"/>
    </row>
    <row r="14" spans="2:6" x14ac:dyDescent="0.25">
      <c r="B14" s="119" t="s">
        <v>178</v>
      </c>
      <c r="C14" s="119"/>
      <c r="D14" s="117"/>
      <c r="E14" s="117"/>
      <c r="F14" s="117"/>
    </row>
    <row r="15" spans="2:6" x14ac:dyDescent="0.25">
      <c r="B15" s="118" t="s">
        <v>177</v>
      </c>
      <c r="C15" s="116"/>
      <c r="D15" s="121" t="s">
        <v>181</v>
      </c>
      <c r="E15" s="117"/>
      <c r="F15" s="117"/>
    </row>
    <row r="16" spans="2:6" x14ac:dyDescent="0.25">
      <c r="B16" s="118" t="s">
        <v>179</v>
      </c>
      <c r="C16" s="116"/>
      <c r="D16" s="121" t="s">
        <v>180</v>
      </c>
      <c r="E16" s="117"/>
      <c r="F16" s="117"/>
    </row>
    <row r="17" spans="2:6" x14ac:dyDescent="0.25">
      <c r="B17" s="118" t="s">
        <v>368</v>
      </c>
      <c r="C17" s="116"/>
      <c r="D17" s="121" t="s">
        <v>369</v>
      </c>
      <c r="E17" s="117"/>
      <c r="F17" s="117"/>
    </row>
    <row r="18" spans="2:6" x14ac:dyDescent="0.25">
      <c r="B18" s="118" t="s">
        <v>367</v>
      </c>
      <c r="C18" s="116"/>
      <c r="D18" s="121" t="s">
        <v>370</v>
      </c>
      <c r="E18" s="117"/>
      <c r="F18" s="117"/>
    </row>
    <row r="19" spans="2:6" x14ac:dyDescent="0.25">
      <c r="B19" s="118" t="s">
        <v>182</v>
      </c>
      <c r="C19" s="116"/>
      <c r="D19" s="121" t="s">
        <v>184</v>
      </c>
      <c r="E19" s="117"/>
      <c r="F19" s="117"/>
    </row>
    <row r="20" spans="2:6" x14ac:dyDescent="0.25">
      <c r="B20" s="118" t="s">
        <v>183</v>
      </c>
      <c r="C20" s="116"/>
      <c r="D20" s="121" t="s">
        <v>185</v>
      </c>
      <c r="E20" s="117"/>
      <c r="F20" s="117"/>
    </row>
    <row r="21" spans="2:6" x14ac:dyDescent="0.25">
      <c r="B21" s="118"/>
      <c r="C21" s="116"/>
      <c r="D21" s="117"/>
      <c r="E21" s="117"/>
      <c r="F21" s="117"/>
    </row>
    <row r="22" spans="2:6" x14ac:dyDescent="0.25">
      <c r="B22" s="118" t="s">
        <v>329</v>
      </c>
      <c r="C22" s="116"/>
      <c r="D22" s="121" t="s">
        <v>0</v>
      </c>
      <c r="E22" s="117"/>
      <c r="F22" s="117"/>
    </row>
    <row r="23" spans="2:6" x14ac:dyDescent="0.25">
      <c r="B23" s="118" t="s">
        <v>330</v>
      </c>
      <c r="C23" s="116"/>
      <c r="D23" s="121" t="s">
        <v>113</v>
      </c>
      <c r="E23" s="117"/>
      <c r="F23" s="117"/>
    </row>
    <row r="24" spans="2:6" x14ac:dyDescent="0.25">
      <c r="B24" s="118" t="s">
        <v>331</v>
      </c>
      <c r="C24" s="116"/>
      <c r="D24" s="121" t="s">
        <v>114</v>
      </c>
      <c r="E24" s="117"/>
      <c r="F24" s="117"/>
    </row>
    <row r="25" spans="2:6" x14ac:dyDescent="0.25">
      <c r="B25" s="118" t="s">
        <v>332</v>
      </c>
      <c r="C25" s="116"/>
      <c r="D25" s="121" t="s">
        <v>115</v>
      </c>
      <c r="E25" s="117"/>
      <c r="F25" s="117"/>
    </row>
    <row r="26" spans="2:6" x14ac:dyDescent="0.25">
      <c r="B26" s="118" t="s">
        <v>333</v>
      </c>
      <c r="C26" s="116"/>
      <c r="D26" s="121" t="s">
        <v>186</v>
      </c>
      <c r="E26" s="117"/>
      <c r="F26" s="117"/>
    </row>
    <row r="27" spans="2:6" x14ac:dyDescent="0.25">
      <c r="B27" s="118" t="s">
        <v>334</v>
      </c>
      <c r="C27" s="116"/>
      <c r="D27" s="121" t="s">
        <v>172</v>
      </c>
      <c r="E27" s="117"/>
      <c r="F27" s="117"/>
    </row>
    <row r="28" spans="2:6" x14ac:dyDescent="0.25">
      <c r="B28" s="118" t="s">
        <v>335</v>
      </c>
      <c r="C28" s="116"/>
      <c r="D28" s="121" t="s">
        <v>187</v>
      </c>
      <c r="E28" s="117"/>
      <c r="F28" s="117"/>
    </row>
    <row r="29" spans="2:6" x14ac:dyDescent="0.25">
      <c r="B29" s="118" t="s">
        <v>336</v>
      </c>
      <c r="C29" s="116"/>
      <c r="D29" s="121" t="s">
        <v>116</v>
      </c>
      <c r="E29" s="117"/>
      <c r="F29" s="117"/>
    </row>
    <row r="30" spans="2:6" x14ac:dyDescent="0.25">
      <c r="B30" s="118" t="s">
        <v>337</v>
      </c>
      <c r="C30" s="116"/>
      <c r="D30" s="121" t="s">
        <v>117</v>
      </c>
      <c r="E30" s="117"/>
      <c r="F30" s="117"/>
    </row>
    <row r="31" spans="2:6" x14ac:dyDescent="0.25">
      <c r="B31" s="118" t="s">
        <v>338</v>
      </c>
      <c r="C31" s="116"/>
      <c r="D31" s="121" t="s">
        <v>118</v>
      </c>
      <c r="E31" s="117"/>
      <c r="F31" s="117"/>
    </row>
    <row r="32" spans="2:6" x14ac:dyDescent="0.25">
      <c r="B32" s="118" t="s">
        <v>339</v>
      </c>
      <c r="C32" s="116"/>
      <c r="D32" s="121" t="s">
        <v>119</v>
      </c>
      <c r="E32" s="117"/>
      <c r="F32" s="117"/>
    </row>
    <row r="33" spans="2:6" x14ac:dyDescent="0.25">
      <c r="B33" s="118" t="s">
        <v>340</v>
      </c>
      <c r="C33" s="116"/>
      <c r="D33" s="121" t="s">
        <v>188</v>
      </c>
      <c r="E33" s="117"/>
      <c r="F33" s="117"/>
    </row>
    <row r="34" spans="2:6" x14ac:dyDescent="0.25">
      <c r="B34" s="118" t="s">
        <v>341</v>
      </c>
      <c r="C34" s="116"/>
      <c r="D34" s="121" t="s">
        <v>121</v>
      </c>
      <c r="E34" s="117"/>
      <c r="F34" s="117"/>
    </row>
    <row r="35" spans="2:6" x14ac:dyDescent="0.25">
      <c r="B35" s="118" t="s">
        <v>342</v>
      </c>
      <c r="C35" s="116"/>
      <c r="D35" s="121" t="s">
        <v>189</v>
      </c>
      <c r="E35" s="117"/>
      <c r="F35" s="117"/>
    </row>
    <row r="36" spans="2:6" x14ac:dyDescent="0.25">
      <c r="B36" s="118" t="s">
        <v>343</v>
      </c>
      <c r="C36" s="116"/>
      <c r="D36" s="121" t="s">
        <v>190</v>
      </c>
      <c r="E36" s="117"/>
      <c r="F36" s="117"/>
    </row>
    <row r="37" spans="2:6" x14ac:dyDescent="0.25">
      <c r="B37" s="118" t="s">
        <v>344</v>
      </c>
      <c r="C37" s="116"/>
      <c r="D37" s="121" t="s">
        <v>173</v>
      </c>
      <c r="E37" s="117"/>
      <c r="F37" s="117"/>
    </row>
    <row r="38" spans="2:6" x14ac:dyDescent="0.25">
      <c r="B38" s="118" t="s">
        <v>345</v>
      </c>
      <c r="C38" s="116"/>
      <c r="D38" s="121" t="s">
        <v>170</v>
      </c>
      <c r="E38" s="117"/>
      <c r="F38" s="117"/>
    </row>
    <row r="39" spans="2:6" x14ac:dyDescent="0.25">
      <c r="B39" s="118" t="s">
        <v>346</v>
      </c>
      <c r="C39" s="116"/>
      <c r="D39" s="121" t="s">
        <v>171</v>
      </c>
      <c r="E39" s="117"/>
      <c r="F39" s="117"/>
    </row>
    <row r="40" spans="2:6" x14ac:dyDescent="0.25">
      <c r="E40" s="115"/>
    </row>
    <row r="41" spans="2:6" x14ac:dyDescent="0.25">
      <c r="E41" s="115"/>
    </row>
    <row r="42" spans="2:6" x14ac:dyDescent="0.25">
      <c r="B42" s="139" t="s">
        <v>191</v>
      </c>
      <c r="C42" s="116"/>
      <c r="D42" s="117"/>
      <c r="E42" s="115"/>
    </row>
    <row r="43" spans="2:6" x14ac:dyDescent="0.25">
      <c r="B43" s="118" t="s">
        <v>206</v>
      </c>
      <c r="C43" s="116"/>
      <c r="D43" s="121" t="s">
        <v>140</v>
      </c>
      <c r="E43" s="115"/>
    </row>
    <row r="44" spans="2:6" x14ac:dyDescent="0.25">
      <c r="B44" s="118" t="s">
        <v>205</v>
      </c>
      <c r="C44" s="116"/>
      <c r="D44" s="121" t="s">
        <v>193</v>
      </c>
    </row>
    <row r="45" spans="2:6" x14ac:dyDescent="0.25">
      <c r="B45" s="117"/>
      <c r="C45" s="116"/>
      <c r="D45" s="11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0" zoomScaleNormal="80" workbookViewId="0">
      <selection activeCell="I11" sqref="I11"/>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51"/>
      <c r="D4" s="251"/>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278</v>
      </c>
      <c r="C9" s="60" t="s">
        <v>422</v>
      </c>
      <c r="D9" s="60" t="s">
        <v>423</v>
      </c>
      <c r="E9" s="60" t="s">
        <v>424</v>
      </c>
      <c r="F9" s="60" t="s">
        <v>425</v>
      </c>
    </row>
    <row r="10" spans="2:6" x14ac:dyDescent="0.25">
      <c r="B10" s="10" t="s">
        <v>54</v>
      </c>
      <c r="C10" s="74">
        <v>174.990977363176</v>
      </c>
      <c r="D10" s="74">
        <v>173.44441766750001</v>
      </c>
      <c r="E10" s="74">
        <v>174</v>
      </c>
      <c r="F10" s="74">
        <v>165.7</v>
      </c>
    </row>
    <row r="11" spans="2:6" x14ac:dyDescent="0.25">
      <c r="B11" s="10" t="s">
        <v>279</v>
      </c>
      <c r="C11" s="74">
        <v>157.87490818782001</v>
      </c>
      <c r="D11" s="74">
        <v>156.82110552204</v>
      </c>
      <c r="E11" s="74">
        <v>155.19999999999999</v>
      </c>
      <c r="F11" s="74">
        <v>153.4</v>
      </c>
    </row>
    <row r="12" spans="2:6" x14ac:dyDescent="0.25">
      <c r="B12" s="13" t="s">
        <v>55</v>
      </c>
      <c r="C12" s="75">
        <v>157.87490818782001</v>
      </c>
      <c r="D12" s="75">
        <v>156.82110552204</v>
      </c>
      <c r="E12" s="75">
        <v>155.19999999999999</v>
      </c>
      <c r="F12" s="75">
        <v>153.4</v>
      </c>
    </row>
    <row r="13" spans="2:6" x14ac:dyDescent="0.25">
      <c r="B13" s="14" t="s">
        <v>56</v>
      </c>
      <c r="C13" s="76">
        <v>0.15466572784830501</v>
      </c>
      <c r="D13" s="239">
        <v>0.15463364098400201</v>
      </c>
      <c r="E13" s="239">
        <v>0.14799999999999999</v>
      </c>
      <c r="F13" s="239">
        <v>0.157</v>
      </c>
    </row>
    <row r="14" spans="2:6" x14ac:dyDescent="0.25">
      <c r="B14" s="10" t="s">
        <v>57</v>
      </c>
      <c r="C14" s="77">
        <v>0.17049336309327201</v>
      </c>
      <c r="D14" s="77">
        <v>0.170529145337177</v>
      </c>
      <c r="E14" s="77">
        <v>0.156</v>
      </c>
      <c r="F14" s="77">
        <v>0.16500000000000001</v>
      </c>
    </row>
    <row r="15" spans="2:6" x14ac:dyDescent="0.25">
      <c r="B15" s="10" t="s">
        <v>123</v>
      </c>
      <c r="C15" s="74">
        <v>150.48416843244999</v>
      </c>
      <c r="D15" s="74">
        <v>149.63005543956001</v>
      </c>
      <c r="E15" s="74">
        <v>148</v>
      </c>
      <c r="F15" s="74">
        <v>141.19999999999999</v>
      </c>
    </row>
    <row r="16" spans="2:6" x14ac:dyDescent="0.25">
      <c r="B16" s="10" t="s">
        <v>58</v>
      </c>
      <c r="C16" s="74">
        <v>4</v>
      </c>
      <c r="D16" s="74">
        <v>4</v>
      </c>
      <c r="E16" s="74">
        <v>4</v>
      </c>
      <c r="F16" s="74">
        <v>4</v>
      </c>
    </row>
    <row r="17" spans="2:6" x14ac:dyDescent="0.25">
      <c r="B17" s="232" t="s">
        <v>280</v>
      </c>
      <c r="C17" s="74">
        <v>4</v>
      </c>
      <c r="D17" s="75">
        <v>4</v>
      </c>
      <c r="E17" s="75">
        <v>6</v>
      </c>
      <c r="F17" s="75">
        <v>5</v>
      </c>
    </row>
    <row r="18" spans="2:6" x14ac:dyDescent="0.25">
      <c r="B18" s="14" t="s">
        <v>124</v>
      </c>
      <c r="C18" s="233"/>
      <c r="D18" s="74" t="s">
        <v>428</v>
      </c>
      <c r="E18" s="74" t="s">
        <v>428</v>
      </c>
      <c r="F18" s="74" t="s">
        <v>428</v>
      </c>
    </row>
    <row r="19" spans="2:6" x14ac:dyDescent="0.25">
      <c r="B19" s="11" t="s">
        <v>125</v>
      </c>
      <c r="C19" s="74">
        <v>-51.725186310000005</v>
      </c>
      <c r="D19" s="74">
        <v>53.033175939999992</v>
      </c>
      <c r="E19" s="74">
        <v>21.545824830000004</v>
      </c>
      <c r="F19" s="74">
        <v>16</v>
      </c>
    </row>
    <row r="20" spans="2:6" x14ac:dyDescent="0.25">
      <c r="B20" s="12" t="s">
        <v>126</v>
      </c>
      <c r="C20" s="75">
        <v>38</v>
      </c>
      <c r="D20" s="75">
        <v>42</v>
      </c>
      <c r="E20" s="75">
        <v>52</v>
      </c>
      <c r="F20" s="75">
        <v>55</v>
      </c>
    </row>
    <row r="21" spans="2:6" s="6" customFormat="1" ht="9.75" customHeight="1" x14ac:dyDescent="0.25">
      <c r="B21" s="4"/>
      <c r="C21" s="5"/>
      <c r="D21" s="5"/>
      <c r="E21" s="5"/>
      <c r="F21" s="5"/>
    </row>
    <row r="22" spans="2:6" s="6" customFormat="1" ht="15.75" x14ac:dyDescent="0.25">
      <c r="B22" s="73"/>
      <c r="C22" s="5"/>
      <c r="D22" s="5"/>
      <c r="E22" s="5"/>
      <c r="F22" s="5"/>
    </row>
    <row r="23" spans="2:6" x14ac:dyDescent="0.25">
      <c r="B23" s="18" t="s">
        <v>59</v>
      </c>
      <c r="C23" s="2"/>
      <c r="D23" s="2"/>
      <c r="E23" s="2"/>
      <c r="F23" s="2"/>
    </row>
    <row r="24" spans="2:6" x14ac:dyDescent="0.25">
      <c r="B24" s="15" t="s">
        <v>127</v>
      </c>
      <c r="C24" s="83">
        <f>SUM(C28:C30)</f>
        <v>157.26521300690001</v>
      </c>
      <c r="D24" s="83">
        <f t="shared" ref="D24:F24" si="0">SUM(D28:D30)</f>
        <v>154.62612257255</v>
      </c>
      <c r="E24" s="83">
        <f t="shared" si="0"/>
        <v>152.15323214423</v>
      </c>
      <c r="F24" s="83">
        <f t="shared" si="0"/>
        <v>150.01058711466999</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7.1704359499999999E-3</v>
      </c>
      <c r="D28" s="19">
        <v>8.4266031200000008E-3</v>
      </c>
      <c r="E28" s="19">
        <v>1.2454307959999999E-2</v>
      </c>
      <c r="F28" s="19">
        <v>1.282203182E-2</v>
      </c>
    </row>
    <row r="29" spans="2:6" x14ac:dyDescent="0.25">
      <c r="B29" s="16" t="s">
        <v>104</v>
      </c>
      <c r="C29" s="19">
        <v>0.50854304055999999</v>
      </c>
      <c r="D29" s="19">
        <v>0.48459621821999999</v>
      </c>
      <c r="E29" s="19">
        <v>0.43062685877000001</v>
      </c>
      <c r="F29" s="19">
        <v>0.39178650324999997</v>
      </c>
    </row>
    <row r="30" spans="2:6" x14ac:dyDescent="0.25">
      <c r="B30" s="16" t="s">
        <v>105</v>
      </c>
      <c r="C30" s="19">
        <v>156.74949953039001</v>
      </c>
      <c r="D30" s="19">
        <v>154.13309975121001</v>
      </c>
      <c r="E30" s="19">
        <v>151.71015097750001</v>
      </c>
      <c r="F30" s="19">
        <v>149.60597857959999</v>
      </c>
    </row>
    <row r="31" spans="2:6" x14ac:dyDescent="0.25">
      <c r="B31" s="13" t="s">
        <v>62</v>
      </c>
      <c r="C31" s="20"/>
      <c r="D31" s="20"/>
      <c r="E31" s="20"/>
      <c r="F31" s="20"/>
    </row>
    <row r="32" spans="2:6" x14ac:dyDescent="0.25">
      <c r="B32" s="16" t="s">
        <v>106</v>
      </c>
      <c r="C32" s="19">
        <v>154.99331774127</v>
      </c>
      <c r="D32" s="19">
        <v>152.16904036615</v>
      </c>
      <c r="E32" s="19">
        <v>149.33887555702</v>
      </c>
      <c r="F32" s="19">
        <v>146.96898034615</v>
      </c>
    </row>
    <row r="33" spans="2:9" x14ac:dyDescent="0.25">
      <c r="B33" s="16" t="s">
        <v>107</v>
      </c>
      <c r="C33" s="19">
        <v>2.27189526563</v>
      </c>
      <c r="D33" s="19">
        <v>2.4570822064</v>
      </c>
      <c r="E33" s="19">
        <v>2.8143565872099998</v>
      </c>
      <c r="F33" s="19">
        <v>3.0416067685199999</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351</v>
      </c>
      <c r="C36" s="20"/>
      <c r="D36" s="20"/>
      <c r="E36" s="20"/>
      <c r="F36" s="20"/>
    </row>
    <row r="37" spans="2:9" ht="30" x14ac:dyDescent="0.25">
      <c r="B37" s="16" t="s">
        <v>128</v>
      </c>
      <c r="C37" s="19">
        <v>37.827402883950001</v>
      </c>
      <c r="D37" s="19">
        <v>36.223246130569997</v>
      </c>
      <c r="E37" s="19">
        <v>34.530343691749998</v>
      </c>
      <c r="F37" s="19">
        <v>33.360028906910003</v>
      </c>
    </row>
    <row r="38" spans="2:9" ht="30" x14ac:dyDescent="0.25">
      <c r="B38" s="16" t="s">
        <v>110</v>
      </c>
      <c r="C38" s="19">
        <v>119.08441187143001</v>
      </c>
      <c r="D38" s="19">
        <v>117.89836482920001</v>
      </c>
      <c r="E38" s="19">
        <v>117.10614088228</v>
      </c>
      <c r="F38" s="19">
        <v>116.13175347072</v>
      </c>
      <c r="I38" s="213"/>
    </row>
    <row r="39" spans="2:9" x14ac:dyDescent="0.25">
      <c r="B39" s="16" t="s">
        <v>111</v>
      </c>
      <c r="C39" s="19">
        <v>0.35339825151999998</v>
      </c>
      <c r="D39" s="19">
        <v>0.50451161278000001</v>
      </c>
      <c r="E39" s="19">
        <v>0.51674757019999995</v>
      </c>
      <c r="F39" s="19">
        <v>0.51880473704999996</v>
      </c>
    </row>
    <row r="40" spans="2:9" x14ac:dyDescent="0.25">
      <c r="B40" s="13" t="s">
        <v>352</v>
      </c>
      <c r="C40" s="146">
        <f>SUM(C37:C39)</f>
        <v>157.26521300690001</v>
      </c>
      <c r="D40" s="146">
        <f t="shared" ref="D40:F40" si="1">SUM(D37:D39)</f>
        <v>154.62612257255</v>
      </c>
      <c r="E40" s="146">
        <f t="shared" si="1"/>
        <v>152.15323214423</v>
      </c>
      <c r="F40" s="146">
        <f t="shared" si="1"/>
        <v>150.01058711467999</v>
      </c>
    </row>
    <row r="41" spans="2:9" x14ac:dyDescent="0.25">
      <c r="B41" s="10" t="s">
        <v>129</v>
      </c>
      <c r="C41" s="147">
        <v>0.53634328214000004</v>
      </c>
      <c r="D41" s="147">
        <v>0.68646306433000004</v>
      </c>
      <c r="E41" s="147">
        <v>1.02272431189</v>
      </c>
      <c r="F41" s="147">
        <v>1.50156855514</v>
      </c>
    </row>
    <row r="42" spans="2:9" ht="30" x14ac:dyDescent="0.25">
      <c r="B42" s="12" t="s">
        <v>281</v>
      </c>
      <c r="C42" s="248">
        <v>0.48</v>
      </c>
      <c r="D42" s="248">
        <v>0.44</v>
      </c>
      <c r="E42" s="248">
        <v>0.49</v>
      </c>
      <c r="F42" s="248">
        <v>0.51200000000000001</v>
      </c>
    </row>
    <row r="46" spans="2:9" x14ac:dyDescent="0.25">
      <c r="F46" s="120"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0" zoomScaleNormal="80" workbookViewId="0">
      <selection activeCell="K85" sqref="K85"/>
    </sheetView>
  </sheetViews>
  <sheetFormatPr defaultColWidth="9.140625" defaultRowHeight="15" x14ac:dyDescent="0.25"/>
  <cols>
    <col min="1" max="1" width="3.28515625" style="3" customWidth="1"/>
    <col min="2" max="2" width="57.140625" style="3" customWidth="1"/>
    <col min="3" max="3" width="15.85546875" style="3" customWidth="1"/>
    <col min="4" max="5" width="10.7109375" style="3" customWidth="1"/>
    <col min="6" max="6" width="13.28515625" style="3" customWidth="1"/>
    <col min="7" max="7" width="11.140625" style="3" bestFit="1" customWidth="1"/>
    <col min="8" max="8" width="10.7109375" style="3" customWidth="1"/>
    <col min="9" max="9" width="10.85546875" style="3" customWidth="1"/>
    <col min="10" max="10" width="10.7109375" style="3" customWidth="1"/>
    <col min="11" max="11" width="11.42578125" style="3" customWidth="1"/>
    <col min="12" max="12" width="8.85546875" style="3" customWidth="1"/>
    <col min="13" max="16384" width="9.140625" style="3"/>
  </cols>
  <sheetData>
    <row r="3" spans="2:10" ht="12" customHeight="1" x14ac:dyDescent="0.25"/>
    <row r="4" spans="2:10" ht="18" x14ac:dyDescent="0.25">
      <c r="B4" s="255" t="s">
        <v>415</v>
      </c>
      <c r="C4" s="256"/>
      <c r="D4" s="256"/>
      <c r="E4" s="256"/>
      <c r="F4" s="7"/>
      <c r="G4" s="7"/>
      <c r="H4" s="7"/>
      <c r="I4" s="7"/>
    </row>
    <row r="5" spans="2:10" ht="4.5" customHeight="1" x14ac:dyDescent="0.25">
      <c r="B5" s="258"/>
      <c r="C5" s="258"/>
      <c r="D5" s="258"/>
      <c r="E5" s="258"/>
      <c r="F5" s="258"/>
      <c r="G5" s="258"/>
      <c r="H5" s="258"/>
      <c r="I5" s="258"/>
    </row>
    <row r="6" spans="2:10" ht="5.25" customHeight="1" x14ac:dyDescent="0.25">
      <c r="B6" s="22"/>
      <c r="C6" s="22"/>
      <c r="D6" s="22"/>
      <c r="E6" s="22"/>
      <c r="F6" s="22"/>
      <c r="G6" s="22"/>
      <c r="H6" s="22"/>
      <c r="I6" s="22"/>
    </row>
    <row r="7" spans="2:10" x14ac:dyDescent="0.25">
      <c r="B7" s="27" t="s">
        <v>64</v>
      </c>
      <c r="C7" s="26"/>
      <c r="D7" s="26"/>
      <c r="E7" s="26"/>
      <c r="F7" s="26"/>
      <c r="G7" s="60" t="s">
        <v>422</v>
      </c>
      <c r="H7" s="60" t="s">
        <v>423</v>
      </c>
      <c r="I7" s="60" t="s">
        <v>424</v>
      </c>
      <c r="J7" s="60" t="s">
        <v>425</v>
      </c>
    </row>
    <row r="8" spans="2:10" x14ac:dyDescent="0.25">
      <c r="B8" s="24" t="s">
        <v>131</v>
      </c>
      <c r="C8" s="6"/>
      <c r="D8" s="6"/>
      <c r="E8" s="6"/>
      <c r="F8" s="6"/>
      <c r="G8" s="74">
        <v>1.53295284888937</v>
      </c>
      <c r="H8" s="74">
        <v>1.7</v>
      </c>
      <c r="I8" s="74">
        <v>1.8</v>
      </c>
      <c r="J8" s="74">
        <v>1.9</v>
      </c>
    </row>
    <row r="9" spans="2:10" x14ac:dyDescent="0.25">
      <c r="B9" s="24" t="s">
        <v>282</v>
      </c>
      <c r="C9" s="6"/>
      <c r="D9" s="6"/>
      <c r="E9" s="6"/>
      <c r="F9" s="6"/>
      <c r="G9" s="79">
        <v>-3.0907910353642001E-3</v>
      </c>
      <c r="H9" s="79">
        <v>0.06</v>
      </c>
      <c r="I9" s="79">
        <v>1.0999999999999999E-2</v>
      </c>
      <c r="J9" s="79">
        <v>8.9999999999999993E-3</v>
      </c>
    </row>
    <row r="10" spans="2:10" x14ac:dyDescent="0.25">
      <c r="B10" s="24" t="s">
        <v>324</v>
      </c>
      <c r="C10" s="6"/>
      <c r="D10" s="6"/>
      <c r="E10" s="6"/>
      <c r="F10" s="6"/>
      <c r="G10" s="79"/>
      <c r="H10" s="79">
        <v>0.13900000000000001</v>
      </c>
      <c r="I10" s="79">
        <v>0.14399999999999999</v>
      </c>
      <c r="J10" s="79">
        <v>0.17599999999999999</v>
      </c>
    </row>
    <row r="11" spans="2:10" x14ac:dyDescent="0.25">
      <c r="B11" s="24" t="s">
        <v>283</v>
      </c>
      <c r="C11" s="24" t="s">
        <v>414</v>
      </c>
      <c r="D11" s="24"/>
      <c r="E11" s="24"/>
      <c r="F11" s="24"/>
      <c r="G11" s="81">
        <v>0.10877555508798005</v>
      </c>
      <c r="H11" s="81">
        <v>0.10100000000000001</v>
      </c>
      <c r="I11" s="81">
        <v>9.5000000000000001E-2</v>
      </c>
      <c r="J11" s="81">
        <v>9.5000000000000001E-2</v>
      </c>
    </row>
    <row r="12" spans="2:10" x14ac:dyDescent="0.25">
      <c r="B12" s="28"/>
      <c r="C12" s="29" t="s">
        <v>413</v>
      </c>
      <c r="D12" s="29"/>
      <c r="E12" s="29"/>
      <c r="F12" s="29"/>
      <c r="G12" s="80">
        <v>0.08</v>
      </c>
      <c r="H12" s="80">
        <v>0.08</v>
      </c>
      <c r="I12" s="80">
        <v>0.08</v>
      </c>
      <c r="J12" s="80">
        <v>0.08</v>
      </c>
    </row>
    <row r="13" spans="2:10" x14ac:dyDescent="0.25">
      <c r="B13" s="24" t="s">
        <v>66</v>
      </c>
      <c r="C13" s="6"/>
      <c r="D13" s="6"/>
      <c r="E13" s="6"/>
      <c r="F13" s="6"/>
      <c r="G13" s="82">
        <v>1.39466891815</v>
      </c>
      <c r="H13" s="82">
        <v>1.5191978723799999</v>
      </c>
      <c r="I13" s="82">
        <v>1.6297249039899999</v>
      </c>
      <c r="J13" s="82">
        <v>1.7352858605899999</v>
      </c>
    </row>
    <row r="14" spans="2:10" x14ac:dyDescent="0.25">
      <c r="B14" s="6"/>
      <c r="C14" s="24" t="s">
        <v>67</v>
      </c>
      <c r="D14" s="24"/>
      <c r="E14" s="24"/>
      <c r="F14" s="24"/>
      <c r="G14" s="78">
        <v>0</v>
      </c>
      <c r="H14" s="78">
        <v>0</v>
      </c>
      <c r="I14" s="78">
        <v>0</v>
      </c>
      <c r="J14" s="78">
        <v>0</v>
      </c>
    </row>
    <row r="15" spans="2:10" x14ac:dyDescent="0.25">
      <c r="B15" s="24" t="s">
        <v>166</v>
      </c>
      <c r="C15" s="6"/>
      <c r="D15" s="6"/>
      <c r="E15" s="6"/>
      <c r="F15" s="6"/>
      <c r="G15" s="78"/>
      <c r="H15" s="78"/>
      <c r="I15" s="78"/>
      <c r="J15" s="78"/>
    </row>
    <row r="16" spans="2:10" x14ac:dyDescent="0.25">
      <c r="B16" s="24" t="s">
        <v>348</v>
      </c>
      <c r="C16" s="6"/>
      <c r="D16" s="6"/>
      <c r="E16" s="6"/>
      <c r="F16" s="6"/>
      <c r="G16" s="150"/>
      <c r="H16" s="150"/>
      <c r="I16" s="150"/>
      <c r="J16" s="150"/>
    </row>
    <row r="17" spans="1:10" x14ac:dyDescent="0.25">
      <c r="B17" s="24" t="s">
        <v>68</v>
      </c>
      <c r="C17" s="6"/>
      <c r="D17" s="6"/>
      <c r="E17" s="6"/>
      <c r="F17" s="6"/>
      <c r="G17" s="150">
        <v>1.02954996724043E-2</v>
      </c>
      <c r="H17" s="150">
        <v>1.132140420420235E-2</v>
      </c>
      <c r="I17" s="150">
        <v>6.0340945654567286E-3</v>
      </c>
      <c r="J17" s="150">
        <v>6.4542033620372755E-3</v>
      </c>
    </row>
    <row r="18" spans="1:10" x14ac:dyDescent="0.25">
      <c r="A18" s="152"/>
      <c r="B18" s="149" t="s">
        <v>133</v>
      </c>
      <c r="C18" s="102"/>
      <c r="D18" s="102"/>
      <c r="E18" s="102"/>
      <c r="F18" s="102"/>
      <c r="G18" s="151"/>
      <c r="H18" s="151"/>
      <c r="I18" s="151"/>
      <c r="J18" s="151" t="s">
        <v>426</v>
      </c>
    </row>
    <row r="19" spans="1:10" x14ac:dyDescent="0.25">
      <c r="B19" s="149" t="s">
        <v>349</v>
      </c>
      <c r="C19" s="102"/>
      <c r="D19" s="102"/>
      <c r="E19" s="102"/>
      <c r="F19" s="102"/>
      <c r="G19" s="151">
        <v>8.2305174793140506E-2</v>
      </c>
      <c r="H19" s="151">
        <v>8.1000000000000003E-2</v>
      </c>
      <c r="I19" s="151">
        <v>0.19</v>
      </c>
      <c r="J19" s="151">
        <v>0.2</v>
      </c>
    </row>
    <row r="20" spans="1:10" x14ac:dyDescent="0.25">
      <c r="A20" s="152"/>
      <c r="B20" s="149" t="s">
        <v>350</v>
      </c>
      <c r="C20" s="102"/>
      <c r="D20" s="102"/>
      <c r="E20" s="102"/>
      <c r="F20" s="102"/>
      <c r="G20" s="151">
        <v>8.2305174793140506E-2</v>
      </c>
      <c r="H20" s="151">
        <v>8.1000000000000003E-2</v>
      </c>
      <c r="I20" s="151">
        <v>0.19</v>
      </c>
      <c r="J20" s="151">
        <v>0.2</v>
      </c>
    </row>
    <row r="21" spans="1:10" x14ac:dyDescent="0.25">
      <c r="B21" s="187"/>
      <c r="C21" s="102"/>
      <c r="D21" s="102"/>
      <c r="E21" s="102"/>
      <c r="F21" s="102"/>
      <c r="G21" s="189"/>
      <c r="H21" s="189"/>
      <c r="I21" s="189"/>
      <c r="J21" s="189"/>
    </row>
    <row r="22" spans="1:10" x14ac:dyDescent="0.25">
      <c r="B22" s="188" t="s">
        <v>430</v>
      </c>
      <c r="C22" s="148"/>
      <c r="D22" s="103"/>
      <c r="E22" s="103"/>
      <c r="F22" s="103"/>
      <c r="G22" s="191">
        <v>13.388456072429538</v>
      </c>
      <c r="H22" s="191">
        <v>13.8</v>
      </c>
      <c r="I22" s="191">
        <v>13.3</v>
      </c>
      <c r="J22" s="190">
        <v>12.2</v>
      </c>
    </row>
    <row r="23" spans="1:10" x14ac:dyDescent="0.25">
      <c r="B23" s="181"/>
      <c r="C23" s="178"/>
      <c r="D23" s="102"/>
      <c r="E23" s="102"/>
      <c r="F23" s="102"/>
      <c r="G23" s="179"/>
      <c r="H23" s="180"/>
      <c r="I23" s="180"/>
      <c r="J23" s="180"/>
    </row>
    <row r="24" spans="1:10" ht="21" customHeight="1" x14ac:dyDescent="0.25"/>
    <row r="25" spans="1:10" ht="18" x14ac:dyDescent="0.25">
      <c r="B25" s="255" t="s">
        <v>416</v>
      </c>
      <c r="C25" s="256"/>
      <c r="D25" s="256"/>
      <c r="E25" s="256"/>
      <c r="F25" s="211"/>
      <c r="G25" s="7"/>
      <c r="H25" s="7"/>
      <c r="I25" s="7"/>
      <c r="J25" s="7"/>
    </row>
    <row r="26" spans="1:10" ht="5.25" customHeight="1" x14ac:dyDescent="0.25">
      <c r="B26" s="22"/>
      <c r="C26" s="22"/>
      <c r="D26" s="22"/>
      <c r="E26" s="22"/>
      <c r="F26" s="212"/>
      <c r="G26" s="145"/>
      <c r="H26" s="145"/>
      <c r="I26" s="22"/>
      <c r="J26" s="22"/>
    </row>
    <row r="27" spans="1:10" x14ac:dyDescent="0.25">
      <c r="B27" s="27" t="s">
        <v>64</v>
      </c>
      <c r="C27" s="26"/>
      <c r="D27" s="26"/>
      <c r="E27" s="26"/>
      <c r="F27" s="26"/>
      <c r="G27" s="60" t="s">
        <v>422</v>
      </c>
      <c r="H27" s="60" t="s">
        <v>423</v>
      </c>
      <c r="I27" s="60" t="s">
        <v>424</v>
      </c>
      <c r="J27" s="60" t="s">
        <v>425</v>
      </c>
    </row>
    <row r="28" spans="1:10" x14ac:dyDescent="0.25">
      <c r="B28" s="24" t="s">
        <v>66</v>
      </c>
      <c r="C28" s="6"/>
      <c r="D28" s="6"/>
      <c r="E28" s="6"/>
      <c r="F28" s="6"/>
      <c r="G28" s="82">
        <v>1.39466891815</v>
      </c>
      <c r="H28" s="82">
        <v>1.5191978723799999</v>
      </c>
      <c r="I28" s="82">
        <v>1.6297249039899999</v>
      </c>
      <c r="J28" s="82">
        <v>1.7352858605899999</v>
      </c>
    </row>
    <row r="29" spans="1:10" x14ac:dyDescent="0.25">
      <c r="B29" s="24" t="s">
        <v>134</v>
      </c>
      <c r="C29" s="6"/>
      <c r="D29" s="6"/>
      <c r="E29" s="6"/>
      <c r="F29" s="6"/>
      <c r="G29" s="207"/>
      <c r="H29" s="82"/>
      <c r="I29" s="82"/>
      <c r="J29" s="82"/>
    </row>
    <row r="30" spans="1:10" x14ac:dyDescent="0.25">
      <c r="B30" s="24" t="s">
        <v>374</v>
      </c>
      <c r="C30" s="24" t="s">
        <v>70</v>
      </c>
      <c r="D30" s="24"/>
      <c r="E30" s="24"/>
      <c r="F30" s="24"/>
      <c r="G30" s="82">
        <v>1.25E-9</v>
      </c>
      <c r="H30" s="82">
        <v>1.25E-9</v>
      </c>
      <c r="I30" s="82">
        <v>1.1264164E-4</v>
      </c>
      <c r="J30" s="82">
        <v>4.9850000000000003E-4</v>
      </c>
    </row>
    <row r="31" spans="1:10" x14ac:dyDescent="0.25">
      <c r="B31" s="6"/>
      <c r="C31" s="24" t="s">
        <v>165</v>
      </c>
      <c r="D31" s="24"/>
      <c r="E31" s="24"/>
      <c r="F31" s="24"/>
      <c r="G31" s="82">
        <v>2.1796359E-4</v>
      </c>
      <c r="H31" s="82">
        <v>7.8814449999999999E-5</v>
      </c>
      <c r="I31" s="82">
        <v>2.6521089999999999E-5</v>
      </c>
      <c r="J31" s="82">
        <v>6.3259150000000001E-4</v>
      </c>
    </row>
    <row r="32" spans="1:10" x14ac:dyDescent="0.25">
      <c r="B32" s="6"/>
      <c r="C32" s="25" t="s">
        <v>164</v>
      </c>
      <c r="D32" s="25"/>
      <c r="E32" s="25"/>
      <c r="F32" s="25"/>
      <c r="G32" s="82">
        <v>2.103432E-4</v>
      </c>
      <c r="H32" s="172">
        <v>1.7785458100000001E-3</v>
      </c>
      <c r="I32" s="172">
        <v>7.7972980000000006E-5</v>
      </c>
      <c r="J32" s="172">
        <v>0</v>
      </c>
    </row>
    <row r="33" spans="2:10" x14ac:dyDescent="0.25">
      <c r="B33" s="6"/>
      <c r="C33" s="25" t="s">
        <v>273</v>
      </c>
      <c r="D33" s="25"/>
      <c r="E33" s="25"/>
      <c r="F33" s="25"/>
      <c r="G33" s="82">
        <v>4.0229769999999997E-5</v>
      </c>
      <c r="H33" s="172">
        <v>3.2119267999999998E-4</v>
      </c>
      <c r="I33" s="172">
        <v>2.10270313E-3</v>
      </c>
      <c r="J33" s="172">
        <v>2.7394991999999999E-3</v>
      </c>
    </row>
    <row r="34" spans="2:10" x14ac:dyDescent="0.25">
      <c r="B34" s="6"/>
      <c r="C34" s="25" t="s">
        <v>274</v>
      </c>
      <c r="D34" s="25"/>
      <c r="E34" s="25"/>
      <c r="F34" s="25"/>
      <c r="G34" s="207">
        <v>5.6567991699999999E-3</v>
      </c>
      <c r="H34" s="172">
        <v>7.3754999300000004E-3</v>
      </c>
      <c r="I34" s="172">
        <v>8.7162854200000008E-3</v>
      </c>
      <c r="J34" s="172">
        <v>1.2256414000000001E-4</v>
      </c>
    </row>
    <row r="35" spans="2:10" x14ac:dyDescent="0.25">
      <c r="B35" s="6"/>
      <c r="C35" s="25" t="s">
        <v>275</v>
      </c>
      <c r="D35" s="25"/>
      <c r="E35" s="25"/>
      <c r="F35" s="25"/>
      <c r="G35" s="82">
        <v>5.6358274000000005E-4</v>
      </c>
      <c r="H35" s="172">
        <v>5.9714494000000001E-4</v>
      </c>
      <c r="I35" s="172">
        <v>4.9696908E-4</v>
      </c>
      <c r="J35" s="172">
        <v>1.094823795E-2</v>
      </c>
    </row>
    <row r="36" spans="2:10" x14ac:dyDescent="0.25">
      <c r="B36" s="6"/>
      <c r="C36" s="25" t="s">
        <v>276</v>
      </c>
      <c r="D36" s="25"/>
      <c r="E36" s="25"/>
      <c r="F36" s="25"/>
      <c r="G36" s="82">
        <v>2.7363646339999999E-2</v>
      </c>
      <c r="H36" s="172">
        <v>0</v>
      </c>
      <c r="I36" s="172">
        <v>6.3773829000000003E-4</v>
      </c>
      <c r="J36" s="172">
        <v>6.7778528000000005E-4</v>
      </c>
    </row>
    <row r="37" spans="2:10" x14ac:dyDescent="0.25">
      <c r="B37" s="6"/>
      <c r="C37" s="24" t="s">
        <v>71</v>
      </c>
      <c r="D37" s="24"/>
      <c r="E37" s="24"/>
      <c r="F37" s="24"/>
      <c r="G37" s="82">
        <v>0.18455568216000001</v>
      </c>
      <c r="H37" s="31">
        <v>0.23839455030000001</v>
      </c>
      <c r="I37" s="31">
        <v>0.26273529092999998</v>
      </c>
      <c r="J37" s="31">
        <v>0.28975798759999999</v>
      </c>
    </row>
    <row r="38" spans="2:10" x14ac:dyDescent="0.25">
      <c r="B38" s="6"/>
      <c r="C38" s="24" t="s">
        <v>72</v>
      </c>
      <c r="D38" s="24"/>
      <c r="E38" s="24"/>
      <c r="F38" s="24"/>
      <c r="G38" s="82">
        <v>1.17606066993</v>
      </c>
      <c r="H38" s="31">
        <v>1.2706521230200001</v>
      </c>
      <c r="I38" s="31">
        <v>1.3548187814299999</v>
      </c>
      <c r="J38" s="31">
        <v>1.4299086949199999</v>
      </c>
    </row>
    <row r="39" spans="2:10" x14ac:dyDescent="0.25">
      <c r="B39" s="6"/>
      <c r="C39" s="24" t="s">
        <v>73</v>
      </c>
      <c r="D39" s="24"/>
      <c r="E39" s="24"/>
      <c r="F39" s="24"/>
      <c r="G39" s="82">
        <v>0</v>
      </c>
      <c r="H39" s="31">
        <v>0</v>
      </c>
      <c r="I39" s="31">
        <v>0</v>
      </c>
      <c r="J39" s="31">
        <v>0</v>
      </c>
    </row>
    <row r="40" spans="2:10" x14ac:dyDescent="0.25">
      <c r="B40" s="24" t="s">
        <v>74</v>
      </c>
      <c r="C40" s="24" t="s">
        <v>248</v>
      </c>
      <c r="D40" s="24"/>
      <c r="E40" s="24"/>
      <c r="F40" s="24"/>
      <c r="G40" s="173">
        <v>0</v>
      </c>
      <c r="H40" s="173">
        <v>0</v>
      </c>
      <c r="I40" s="173">
        <v>0</v>
      </c>
      <c r="J40" s="173">
        <v>0</v>
      </c>
    </row>
    <row r="41" spans="2:10" x14ac:dyDescent="0.25">
      <c r="B41" s="6"/>
      <c r="C41" s="153" t="s">
        <v>249</v>
      </c>
      <c r="D41" s="24"/>
      <c r="E41" s="24"/>
      <c r="F41" s="24"/>
      <c r="G41" s="173">
        <v>0.9998853875</v>
      </c>
      <c r="H41" s="173">
        <v>0.99882928630000001</v>
      </c>
      <c r="I41" s="173">
        <v>0.99890868340000005</v>
      </c>
      <c r="J41" s="173">
        <v>0.99842129270000002</v>
      </c>
    </row>
    <row r="42" spans="2:10" x14ac:dyDescent="0.25">
      <c r="B42" s="6"/>
      <c r="C42" s="24" t="s">
        <v>75</v>
      </c>
      <c r="D42" s="24"/>
      <c r="E42" s="24"/>
      <c r="F42" s="24"/>
      <c r="G42" s="241">
        <v>1.146125E-4</v>
      </c>
      <c r="H42" s="241">
        <v>1.1707136999999999E-3</v>
      </c>
      <c r="I42" s="241">
        <v>1.0913165999999999E-3</v>
      </c>
      <c r="J42" s="241">
        <v>1.5787073E-3</v>
      </c>
    </row>
    <row r="43" spans="2:10" x14ac:dyDescent="0.25">
      <c r="B43" s="24" t="s">
        <v>76</v>
      </c>
      <c r="C43" s="24" t="s">
        <v>135</v>
      </c>
      <c r="D43" s="24"/>
      <c r="E43" s="24"/>
      <c r="F43" s="24"/>
      <c r="G43" s="173">
        <v>0.40604297909999998</v>
      </c>
      <c r="H43" s="173">
        <v>0.41863479479999999</v>
      </c>
      <c r="I43" s="173">
        <v>0.4299352045</v>
      </c>
      <c r="J43" s="173">
        <v>0.44415831490000002</v>
      </c>
    </row>
    <row r="44" spans="2:10" x14ac:dyDescent="0.25">
      <c r="B44" s="6"/>
      <c r="C44" s="24" t="s">
        <v>136</v>
      </c>
      <c r="D44" s="24"/>
      <c r="E44" s="24"/>
      <c r="F44" s="24"/>
      <c r="G44" s="173"/>
      <c r="H44" s="173"/>
      <c r="I44" s="173"/>
      <c r="J44" s="173"/>
    </row>
    <row r="45" spans="2:10" x14ac:dyDescent="0.25">
      <c r="B45" s="6"/>
      <c r="C45" s="24" t="s">
        <v>77</v>
      </c>
      <c r="D45" s="24"/>
      <c r="E45" s="24"/>
      <c r="F45" s="24"/>
      <c r="G45" s="173">
        <v>0.59395702090000002</v>
      </c>
      <c r="H45" s="173">
        <v>0.58136520520000001</v>
      </c>
      <c r="I45" s="173">
        <v>0.5700647955</v>
      </c>
      <c r="J45" s="173">
        <v>0.55584168509999998</v>
      </c>
    </row>
    <row r="46" spans="2:10" x14ac:dyDescent="0.25">
      <c r="B46" s="24" t="s">
        <v>78</v>
      </c>
      <c r="C46" s="24" t="s">
        <v>79</v>
      </c>
      <c r="D46" s="24"/>
      <c r="E46" s="24"/>
      <c r="F46" s="24"/>
      <c r="G46" s="173">
        <v>1</v>
      </c>
      <c r="H46" s="173">
        <v>1</v>
      </c>
      <c r="I46" s="173">
        <v>1</v>
      </c>
      <c r="J46" s="173">
        <v>1</v>
      </c>
    </row>
    <row r="47" spans="2:10" x14ac:dyDescent="0.25">
      <c r="B47" s="6"/>
      <c r="C47" s="24" t="s">
        <v>80</v>
      </c>
      <c r="D47" s="24"/>
      <c r="E47" s="24"/>
      <c r="F47" s="24"/>
      <c r="G47" s="173"/>
      <c r="H47" s="173"/>
      <c r="I47" s="173"/>
      <c r="J47" s="173"/>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4">
        <v>1</v>
      </c>
      <c r="H53" s="84">
        <v>1</v>
      </c>
      <c r="I53" s="84">
        <v>1</v>
      </c>
      <c r="J53" s="84">
        <v>1</v>
      </c>
    </row>
    <row r="54" spans="2:11" x14ac:dyDescent="0.25">
      <c r="B54" s="24" t="s">
        <v>85</v>
      </c>
      <c r="C54" s="6"/>
      <c r="D54" s="6"/>
      <c r="E54" s="6"/>
      <c r="F54" s="6"/>
      <c r="G54" s="84">
        <v>1</v>
      </c>
      <c r="H54" s="84">
        <v>1</v>
      </c>
      <c r="I54" s="84">
        <v>1</v>
      </c>
      <c r="J54" s="84">
        <v>1</v>
      </c>
    </row>
    <row r="55" spans="2:11" x14ac:dyDescent="0.25">
      <c r="B55" s="24" t="s">
        <v>86</v>
      </c>
      <c r="C55" s="6"/>
      <c r="D55" s="6"/>
      <c r="E55" s="6"/>
      <c r="F55" s="6"/>
      <c r="G55" s="84">
        <v>1</v>
      </c>
      <c r="H55" s="84">
        <v>1</v>
      </c>
      <c r="I55" s="84">
        <v>1</v>
      </c>
      <c r="J55" s="84">
        <v>1</v>
      </c>
    </row>
    <row r="56" spans="2:11" x14ac:dyDescent="0.25">
      <c r="B56" s="24" t="s">
        <v>87</v>
      </c>
      <c r="C56" s="24" t="s">
        <v>88</v>
      </c>
      <c r="D56" s="24"/>
      <c r="E56" s="24"/>
      <c r="F56" s="24"/>
      <c r="G56" s="35" t="s">
        <v>63</v>
      </c>
      <c r="H56" s="36" t="s">
        <v>63</v>
      </c>
      <c r="I56" s="36" t="s">
        <v>63</v>
      </c>
      <c r="J56" s="35" t="s">
        <v>63</v>
      </c>
    </row>
    <row r="57" spans="2:11" x14ac:dyDescent="0.25">
      <c r="B57" s="6"/>
      <c r="C57" s="24" t="s">
        <v>89</v>
      </c>
      <c r="D57" s="24"/>
      <c r="E57" s="24"/>
      <c r="F57" s="24"/>
      <c r="G57" s="35" t="s">
        <v>90</v>
      </c>
      <c r="H57" s="36" t="s">
        <v>90</v>
      </c>
      <c r="I57" s="36" t="s">
        <v>90</v>
      </c>
      <c r="J57" s="35" t="s">
        <v>90</v>
      </c>
    </row>
    <row r="58" spans="2:11" x14ac:dyDescent="0.25">
      <c r="B58" s="28"/>
      <c r="C58" s="29" t="s">
        <v>91</v>
      </c>
      <c r="D58" s="29"/>
      <c r="E58" s="29"/>
      <c r="F58" s="29"/>
      <c r="G58" s="175" t="s">
        <v>63</v>
      </c>
      <c r="H58" s="176" t="s">
        <v>63</v>
      </c>
      <c r="I58" s="176" t="s">
        <v>63</v>
      </c>
      <c r="J58" s="175" t="s">
        <v>63</v>
      </c>
    </row>
    <row r="59" spans="2:11" ht="18" customHeight="1" x14ac:dyDescent="0.25">
      <c r="B59" s="6"/>
      <c r="C59" s="24"/>
      <c r="D59" s="24"/>
      <c r="E59" s="24"/>
      <c r="F59" s="35"/>
      <c r="G59" s="36"/>
      <c r="H59" s="36"/>
      <c r="I59" s="35"/>
    </row>
    <row r="60" spans="2:11" ht="18" x14ac:dyDescent="0.25">
      <c r="B60" s="260" t="s">
        <v>375</v>
      </c>
      <c r="C60" s="260"/>
      <c r="D60" s="260"/>
      <c r="E60" s="24"/>
      <c r="F60" s="35"/>
      <c r="G60" s="36"/>
      <c r="H60" s="36"/>
      <c r="I60" s="35"/>
      <c r="J60" s="152"/>
    </row>
    <row r="61" spans="2:11" ht="18" x14ac:dyDescent="0.25">
      <c r="B61" s="27" t="s">
        <v>429</v>
      </c>
      <c r="C61" s="38"/>
      <c r="D61" s="38"/>
      <c r="E61" s="38"/>
      <c r="F61" s="38"/>
      <c r="G61" s="38"/>
      <c r="H61" s="38"/>
      <c r="I61" s="38"/>
      <c r="J61" s="38"/>
      <c r="K61" s="38"/>
    </row>
    <row r="62" spans="2:11" x14ac:dyDescent="0.25">
      <c r="B62" s="111" t="s">
        <v>376</v>
      </c>
      <c r="C62" s="44"/>
      <c r="D62" s="44"/>
      <c r="E62" s="44"/>
      <c r="F62" s="44"/>
      <c r="G62" s="44"/>
      <c r="H62" s="44"/>
      <c r="I62" s="44"/>
      <c r="J62" s="44"/>
      <c r="K62"/>
    </row>
    <row r="63" spans="2:11" x14ac:dyDescent="0.25">
      <c r="B63" s="222" t="s">
        <v>377</v>
      </c>
      <c r="C63" s="229" t="s">
        <v>90</v>
      </c>
      <c r="D63" s="229" t="s">
        <v>378</v>
      </c>
      <c r="E63" s="229" t="s">
        <v>379</v>
      </c>
      <c r="F63" s="229" t="s">
        <v>380</v>
      </c>
      <c r="G63" s="229" t="s">
        <v>381</v>
      </c>
      <c r="H63" s="229" t="s">
        <v>382</v>
      </c>
      <c r="I63" s="229" t="s">
        <v>383</v>
      </c>
      <c r="J63" s="229" t="s">
        <v>384</v>
      </c>
      <c r="K63" s="229" t="s">
        <v>385</v>
      </c>
    </row>
    <row r="64" spans="2:11" x14ac:dyDescent="0.25">
      <c r="B64" s="43" t="s">
        <v>386</v>
      </c>
      <c r="C64" s="43"/>
      <c r="D64" s="32">
        <v>0</v>
      </c>
      <c r="E64" s="32">
        <v>0</v>
      </c>
      <c r="F64" s="32">
        <v>0</v>
      </c>
      <c r="G64" s="32">
        <v>0</v>
      </c>
      <c r="H64" s="32">
        <v>0</v>
      </c>
      <c r="I64" s="32">
        <v>0</v>
      </c>
      <c r="J64" s="32">
        <v>0</v>
      </c>
      <c r="K64" s="32">
        <v>0</v>
      </c>
    </row>
    <row r="65" spans="2:11" x14ac:dyDescent="0.25">
      <c r="B65" s="43" t="s">
        <v>387</v>
      </c>
      <c r="C65" s="31">
        <v>76.365267248578036</v>
      </c>
      <c r="D65" s="32">
        <v>0</v>
      </c>
      <c r="E65" s="32">
        <v>0</v>
      </c>
      <c r="F65" s="32">
        <v>0</v>
      </c>
      <c r="G65" s="32">
        <v>0</v>
      </c>
      <c r="H65" s="32">
        <v>0</v>
      </c>
      <c r="I65" s="32">
        <v>0</v>
      </c>
      <c r="J65" s="32">
        <v>0</v>
      </c>
      <c r="K65" s="32">
        <v>0</v>
      </c>
    </row>
    <row r="66" spans="2:11" x14ac:dyDescent="0.25">
      <c r="B66" s="43" t="s">
        <v>388</v>
      </c>
      <c r="C66" s="31">
        <v>32.117515349718509</v>
      </c>
      <c r="D66" s="32">
        <v>0</v>
      </c>
      <c r="E66" s="32">
        <v>0</v>
      </c>
      <c r="F66" s="32">
        <v>0</v>
      </c>
      <c r="G66" s="32">
        <v>0</v>
      </c>
      <c r="H66" s="32">
        <v>0</v>
      </c>
      <c r="I66" s="32">
        <v>0</v>
      </c>
      <c r="J66" s="32">
        <v>0</v>
      </c>
      <c r="K66" s="32">
        <v>0</v>
      </c>
    </row>
    <row r="67" spans="2:11" x14ac:dyDescent="0.25">
      <c r="B67" s="48" t="s">
        <v>389</v>
      </c>
      <c r="C67" s="203">
        <v>33.340919919999997</v>
      </c>
      <c r="D67" s="32">
        <v>0</v>
      </c>
      <c r="E67" s="32">
        <v>0</v>
      </c>
      <c r="F67" s="32">
        <v>0</v>
      </c>
      <c r="G67" s="32">
        <v>0</v>
      </c>
      <c r="H67" s="32">
        <v>0</v>
      </c>
      <c r="I67" s="32">
        <v>0</v>
      </c>
      <c r="J67" s="32">
        <v>0</v>
      </c>
      <c r="K67" s="32">
        <v>0</v>
      </c>
    </row>
    <row r="68" spans="2:11" x14ac:dyDescent="0.25">
      <c r="B68" s="48" t="s">
        <v>10</v>
      </c>
      <c r="C68" s="203">
        <v>141.82370251829656</v>
      </c>
      <c r="D68" s="228">
        <v>0</v>
      </c>
      <c r="E68" s="228">
        <v>0</v>
      </c>
      <c r="F68" s="228">
        <v>0</v>
      </c>
      <c r="G68" s="228">
        <v>0</v>
      </c>
      <c r="H68" s="228">
        <v>0</v>
      </c>
      <c r="I68" s="228">
        <v>0</v>
      </c>
      <c r="J68" s="228">
        <v>0</v>
      </c>
      <c r="K68" s="228">
        <v>0</v>
      </c>
    </row>
    <row r="69" spans="2:11" x14ac:dyDescent="0.25">
      <c r="B69" s="44"/>
      <c r="C69" s="59"/>
      <c r="D69" s="44"/>
      <c r="E69" s="44"/>
      <c r="F69" s="44"/>
      <c r="G69" s="44"/>
      <c r="H69" s="44"/>
      <c r="I69" s="44"/>
      <c r="J69" s="44"/>
      <c r="K69" s="44"/>
    </row>
    <row r="70" spans="2:11" x14ac:dyDescent="0.25">
      <c r="B70" s="111" t="s">
        <v>390</v>
      </c>
      <c r="C70" s="44"/>
      <c r="D70" s="44"/>
      <c r="E70" s="44"/>
      <c r="F70" s="44"/>
      <c r="G70" s="44"/>
      <c r="H70" s="44"/>
      <c r="I70" s="44"/>
      <c r="J70" s="44"/>
      <c r="K70" s="44"/>
    </row>
    <row r="71" spans="2:11" x14ac:dyDescent="0.25">
      <c r="B71" s="222" t="s">
        <v>391</v>
      </c>
      <c r="C71" s="229" t="s">
        <v>90</v>
      </c>
      <c r="D71" s="229" t="s">
        <v>378</v>
      </c>
      <c r="E71" s="229" t="s">
        <v>379</v>
      </c>
      <c r="F71" s="229" t="s">
        <v>380</v>
      </c>
      <c r="G71" s="229" t="s">
        <v>381</v>
      </c>
      <c r="H71" s="229" t="s">
        <v>382</v>
      </c>
      <c r="I71" s="229" t="s">
        <v>383</v>
      </c>
      <c r="J71" s="229" t="s">
        <v>384</v>
      </c>
      <c r="K71" s="229" t="s">
        <v>385</v>
      </c>
    </row>
    <row r="72" spans="2:11" x14ac:dyDescent="0.25">
      <c r="B72" s="43" t="s">
        <v>392</v>
      </c>
      <c r="C72" s="242">
        <v>8.4852111499063021</v>
      </c>
      <c r="D72" s="32">
        <v>0</v>
      </c>
      <c r="E72" s="32">
        <v>0</v>
      </c>
      <c r="F72" s="32">
        <v>0</v>
      </c>
      <c r="G72" s="32">
        <v>0</v>
      </c>
      <c r="H72" s="32">
        <v>0</v>
      </c>
      <c r="I72" s="32">
        <v>0</v>
      </c>
      <c r="J72" s="32">
        <v>0</v>
      </c>
      <c r="K72" s="32">
        <v>0</v>
      </c>
    </row>
    <row r="73" spans="2:11" x14ac:dyDescent="0.25">
      <c r="B73" s="43" t="s">
        <v>393</v>
      </c>
      <c r="C73" s="243"/>
      <c r="D73" s="32">
        <v>0</v>
      </c>
      <c r="E73" s="32">
        <v>0</v>
      </c>
      <c r="F73" s="32">
        <v>0</v>
      </c>
      <c r="G73" s="32">
        <v>0</v>
      </c>
      <c r="H73" s="32">
        <v>0</v>
      </c>
      <c r="I73" s="32">
        <v>0</v>
      </c>
      <c r="J73" s="32">
        <v>0</v>
      </c>
      <c r="K73" s="32">
        <v>0</v>
      </c>
    </row>
    <row r="74" spans="2:11" x14ac:dyDescent="0.25">
      <c r="B74" s="43" t="s">
        <v>394</v>
      </c>
      <c r="C74" s="244">
        <v>133.33849136839024</v>
      </c>
      <c r="D74" s="43"/>
      <c r="E74" s="43"/>
      <c r="F74" s="43"/>
      <c r="G74" s="174" t="s">
        <v>287</v>
      </c>
      <c r="H74" s="174" t="s">
        <v>287</v>
      </c>
      <c r="I74" s="174" t="s">
        <v>287</v>
      </c>
      <c r="J74" s="174" t="s">
        <v>287</v>
      </c>
      <c r="K74" s="174" t="s">
        <v>287</v>
      </c>
    </row>
    <row r="75" spans="2:11" x14ac:dyDescent="0.25">
      <c r="B75" s="223" t="s">
        <v>395</v>
      </c>
      <c r="C75" s="245"/>
      <c r="D75" s="229" t="s">
        <v>287</v>
      </c>
      <c r="E75" s="229" t="s">
        <v>287</v>
      </c>
      <c r="F75" s="229" t="s">
        <v>287</v>
      </c>
      <c r="G75" s="48"/>
      <c r="H75" s="48"/>
      <c r="I75" s="48"/>
      <c r="J75" s="32">
        <v>0</v>
      </c>
      <c r="K75" s="32">
        <v>0</v>
      </c>
    </row>
    <row r="76" spans="2:11" x14ac:dyDescent="0.25">
      <c r="B76" s="48" t="s">
        <v>10</v>
      </c>
      <c r="C76" s="246">
        <v>141.82370251829653</v>
      </c>
      <c r="D76" s="48"/>
      <c r="E76" s="48"/>
      <c r="F76" s="48"/>
      <c r="G76" s="48"/>
      <c r="H76" s="48"/>
      <c r="I76" s="48"/>
      <c r="J76" s="228">
        <v>0</v>
      </c>
      <c r="K76" s="228">
        <v>0</v>
      </c>
    </row>
    <row r="77" spans="2:11" x14ac:dyDescent="0.25">
      <c r="B77" s="43"/>
      <c r="C77" s="214"/>
      <c r="D77" s="43"/>
      <c r="E77" s="43"/>
      <c r="F77" s="43"/>
      <c r="G77" s="43"/>
      <c r="H77" s="43"/>
      <c r="I77" s="43"/>
      <c r="J77" s="43"/>
      <c r="K77" s="43"/>
    </row>
    <row r="78" spans="2:11" x14ac:dyDescent="0.25">
      <c r="B78" s="111" t="s">
        <v>396</v>
      </c>
      <c r="C78" s="44"/>
      <c r="D78" s="44"/>
      <c r="E78" s="44"/>
      <c r="F78" s="44"/>
      <c r="G78" s="44"/>
      <c r="H78" s="44"/>
      <c r="I78" s="44"/>
      <c r="J78" s="44"/>
      <c r="K78" s="44"/>
    </row>
    <row r="79" spans="2:11" x14ac:dyDescent="0.25">
      <c r="B79" s="222" t="s">
        <v>397</v>
      </c>
      <c r="C79" s="48" t="s">
        <v>387</v>
      </c>
      <c r="D79" s="48" t="s">
        <v>388</v>
      </c>
      <c r="E79" s="48" t="s">
        <v>389</v>
      </c>
      <c r="F79" s="48" t="s">
        <v>10</v>
      </c>
      <c r="H79" s="44"/>
      <c r="I79" s="44"/>
      <c r="J79" s="44"/>
      <c r="K79" s="44"/>
    </row>
    <row r="80" spans="2:11" x14ac:dyDescent="0.25">
      <c r="B80" s="43" t="s">
        <v>392</v>
      </c>
      <c r="C80" s="242">
        <v>8.4852111499063021</v>
      </c>
      <c r="D80" s="243"/>
      <c r="E80" s="243"/>
      <c r="F80" s="243">
        <v>8.4852111499063021</v>
      </c>
      <c r="H80" s="44"/>
      <c r="I80" s="44"/>
      <c r="J80" s="44"/>
      <c r="K80" s="44"/>
    </row>
    <row r="81" spans="2:12" x14ac:dyDescent="0.25">
      <c r="B81" s="43" t="s">
        <v>393</v>
      </c>
      <c r="C81" s="243"/>
      <c r="D81" s="243"/>
      <c r="E81" s="243"/>
      <c r="F81" s="243"/>
      <c r="H81" s="44"/>
      <c r="I81" s="44"/>
      <c r="J81" s="44"/>
      <c r="K81" s="44"/>
    </row>
    <row r="82" spans="2:12" x14ac:dyDescent="0.25">
      <c r="B82" s="43" t="s">
        <v>394</v>
      </c>
      <c r="C82" s="244">
        <v>67.88005609867173</v>
      </c>
      <c r="D82" s="242">
        <v>32.117515349718509</v>
      </c>
      <c r="E82" s="242">
        <v>33.340919919999997</v>
      </c>
      <c r="F82" s="242">
        <v>133.33849136839024</v>
      </c>
      <c r="H82" s="44"/>
      <c r="I82" s="44"/>
      <c r="J82" s="44"/>
      <c r="K82" s="44"/>
    </row>
    <row r="83" spans="2:12" x14ac:dyDescent="0.25">
      <c r="B83" s="223" t="s">
        <v>395</v>
      </c>
      <c r="C83" s="246"/>
      <c r="D83" s="247"/>
      <c r="E83" s="247"/>
      <c r="F83" s="247"/>
      <c r="H83" s="44"/>
      <c r="I83" s="44"/>
      <c r="J83" s="44"/>
      <c r="K83" s="44"/>
    </row>
    <row r="84" spans="2:12" x14ac:dyDescent="0.25">
      <c r="B84" s="48" t="s">
        <v>10</v>
      </c>
      <c r="C84" s="246">
        <v>76.365267248578036</v>
      </c>
      <c r="D84" s="247">
        <v>32.117515349718509</v>
      </c>
      <c r="E84" s="247">
        <v>33.340919919999997</v>
      </c>
      <c r="F84" s="247">
        <v>141.82370251829656</v>
      </c>
      <c r="G84" s="44"/>
      <c r="H84" s="44"/>
      <c r="I84" s="44"/>
      <c r="J84" s="44"/>
      <c r="K84" s="44"/>
    </row>
    <row r="85" spans="2:12" x14ac:dyDescent="0.25">
      <c r="B85" s="43"/>
      <c r="C85" s="214"/>
      <c r="D85" s="43"/>
      <c r="E85" s="43"/>
      <c r="F85" s="43"/>
      <c r="G85" s="44"/>
      <c r="H85" s="44"/>
      <c r="I85" s="44"/>
      <c r="J85" s="44"/>
      <c r="K85" s="44"/>
    </row>
    <row r="86" spans="2:12" x14ac:dyDescent="0.25">
      <c r="B86" s="111" t="s">
        <v>398</v>
      </c>
      <c r="C86" s="44"/>
      <c r="D86" s="44"/>
      <c r="E86" s="44"/>
      <c r="F86" s="44"/>
      <c r="G86" s="44"/>
      <c r="H86" s="44"/>
      <c r="I86" s="44"/>
      <c r="J86" s="44"/>
      <c r="K86" s="44"/>
      <c r="L86" s="37"/>
    </row>
    <row r="87" spans="2:12" x14ac:dyDescent="0.25">
      <c r="B87" s="261" t="s">
        <v>399</v>
      </c>
      <c r="C87" s="261"/>
      <c r="D87" s="261"/>
      <c r="E87" s="261"/>
      <c r="F87" s="53">
        <v>141.82370251829656</v>
      </c>
      <c r="G87" s="44"/>
      <c r="H87" s="44"/>
      <c r="I87" s="44"/>
      <c r="J87" s="44"/>
      <c r="K87" s="44"/>
    </row>
    <row r="88" spans="2:12" x14ac:dyDescent="0.25">
      <c r="B88" s="215"/>
      <c r="C88" s="215"/>
      <c r="D88" s="215"/>
      <c r="E88" s="215"/>
      <c r="F88" s="214"/>
      <c r="G88" s="44"/>
      <c r="H88" s="44"/>
      <c r="I88" s="44"/>
      <c r="J88" s="44"/>
      <c r="K88" s="44"/>
    </row>
    <row r="89" spans="2:12" x14ac:dyDescent="0.25">
      <c r="B89" s="161"/>
      <c r="C89" s="161"/>
      <c r="D89" s="161"/>
      <c r="E89" s="44"/>
      <c r="F89" s="44"/>
      <c r="G89" s="44"/>
      <c r="H89" s="44"/>
      <c r="I89" s="44"/>
      <c r="J89" s="44"/>
      <c r="K89" s="44"/>
    </row>
    <row r="90" spans="2:12" x14ac:dyDescent="0.25">
      <c r="B90" s="216" t="s">
        <v>400</v>
      </c>
      <c r="C90" s="225"/>
      <c r="D90" s="161"/>
      <c r="E90" s="44"/>
      <c r="F90" s="44"/>
      <c r="G90" s="44"/>
      <c r="H90" s="44"/>
      <c r="I90" s="44"/>
      <c r="J90" s="44"/>
      <c r="K90" s="44"/>
    </row>
    <row r="91" spans="2:12" x14ac:dyDescent="0.25">
      <c r="B91" s="224" t="s">
        <v>401</v>
      </c>
      <c r="C91" s="32">
        <v>0</v>
      </c>
      <c r="D91" s="161"/>
      <c r="E91" s="44"/>
      <c r="F91" s="44"/>
      <c r="G91" s="44"/>
      <c r="H91" s="44"/>
      <c r="I91" s="44"/>
      <c r="J91" s="44"/>
      <c r="K91" s="44"/>
    </row>
    <row r="92" spans="2:12" x14ac:dyDescent="0.25">
      <c r="B92" s="217" t="s">
        <v>402</v>
      </c>
      <c r="C92" s="32">
        <v>0</v>
      </c>
      <c r="D92" s="161"/>
      <c r="E92" s="44"/>
      <c r="F92" s="44"/>
      <c r="G92" s="44"/>
      <c r="H92" s="44"/>
      <c r="I92" s="44"/>
      <c r="J92" s="44"/>
      <c r="K92" s="44"/>
    </row>
    <row r="93" spans="2:12" x14ac:dyDescent="0.25">
      <c r="B93" s="223" t="s">
        <v>389</v>
      </c>
      <c r="C93" s="32">
        <v>0</v>
      </c>
      <c r="D93" s="161"/>
      <c r="E93" s="44"/>
      <c r="F93" s="44"/>
      <c r="G93" s="44"/>
      <c r="H93" s="44"/>
      <c r="I93" s="44"/>
      <c r="J93" s="44"/>
      <c r="K93" s="44"/>
    </row>
    <row r="94" spans="2:12" x14ac:dyDescent="0.25">
      <c r="B94" s="226" t="s">
        <v>10</v>
      </c>
      <c r="C94" s="228">
        <v>0</v>
      </c>
      <c r="D94" s="161"/>
      <c r="E94" s="44"/>
      <c r="F94" s="44"/>
      <c r="G94" s="44"/>
      <c r="H94" s="44"/>
      <c r="I94" s="44"/>
      <c r="J94" s="44"/>
      <c r="K94" s="44"/>
    </row>
    <row r="95" spans="2:12" x14ac:dyDescent="0.25">
      <c r="B95" s="161"/>
      <c r="C95" s="161"/>
      <c r="D95" s="161"/>
      <c r="E95" s="44"/>
      <c r="F95" s="44"/>
      <c r="G95" s="44"/>
      <c r="H95" s="44"/>
      <c r="I95" s="44"/>
      <c r="J95" s="44"/>
      <c r="K95" s="44"/>
    </row>
    <row r="96" spans="2:12" x14ac:dyDescent="0.25">
      <c r="B96" s="216" t="s">
        <v>403</v>
      </c>
      <c r="C96" s="225"/>
      <c r="D96" s="161"/>
      <c r="E96" s="44"/>
      <c r="F96" s="44"/>
      <c r="G96" s="44"/>
      <c r="H96" s="44"/>
      <c r="I96" s="44"/>
      <c r="J96" s="44"/>
      <c r="K96" s="44"/>
    </row>
    <row r="97" spans="2:11" x14ac:dyDescent="0.25">
      <c r="B97" s="224" t="s">
        <v>401</v>
      </c>
      <c r="C97" s="32">
        <v>0</v>
      </c>
      <c r="D97" s="161"/>
      <c r="E97" s="44"/>
      <c r="F97" s="44"/>
      <c r="G97" s="44"/>
      <c r="H97" s="44"/>
      <c r="I97" s="44"/>
      <c r="J97" s="44"/>
      <c r="K97" s="44"/>
    </row>
    <row r="98" spans="2:11" x14ac:dyDescent="0.25">
      <c r="B98" s="217" t="s">
        <v>402</v>
      </c>
      <c r="C98" s="32">
        <v>0</v>
      </c>
      <c r="D98" s="161"/>
      <c r="E98" s="44"/>
      <c r="F98" s="44"/>
      <c r="G98" s="44"/>
      <c r="H98" s="44"/>
      <c r="I98" s="44"/>
      <c r="J98" s="44"/>
      <c r="K98" s="44"/>
    </row>
    <row r="99" spans="2:11" x14ac:dyDescent="0.25">
      <c r="B99" s="223" t="s">
        <v>389</v>
      </c>
      <c r="C99" s="32">
        <v>0</v>
      </c>
      <c r="D99" s="161"/>
      <c r="E99" s="44"/>
      <c r="F99" s="44"/>
      <c r="G99" s="44"/>
      <c r="H99" s="44"/>
      <c r="I99" s="44"/>
      <c r="J99" s="44"/>
      <c r="K99" s="44"/>
    </row>
    <row r="100" spans="2:11" x14ac:dyDescent="0.25">
      <c r="B100" s="226" t="s">
        <v>10</v>
      </c>
      <c r="C100" s="228">
        <v>0</v>
      </c>
      <c r="D100" s="161"/>
      <c r="E100" s="44"/>
      <c r="F100" s="44"/>
      <c r="G100" s="44"/>
      <c r="H100" s="44"/>
      <c r="I100" s="44"/>
      <c r="J100" s="44"/>
      <c r="K100" s="44"/>
    </row>
    <row r="101" spans="2:11" x14ac:dyDescent="0.25">
      <c r="B101" s="217"/>
      <c r="C101" s="218"/>
      <c r="D101" s="161"/>
      <c r="E101" s="44"/>
      <c r="F101" s="44"/>
      <c r="G101" s="44"/>
      <c r="H101" s="44"/>
      <c r="I101" s="44"/>
      <c r="J101" s="44"/>
      <c r="K101" s="44"/>
    </row>
    <row r="102" spans="2:11" ht="18" x14ac:dyDescent="0.25">
      <c r="B102" s="257" t="s">
        <v>404</v>
      </c>
      <c r="C102" s="257"/>
      <c r="D102" s="257"/>
      <c r="E102" s="257"/>
      <c r="F102" s="257"/>
    </row>
    <row r="103" spans="2:11" ht="18" x14ac:dyDescent="0.25">
      <c r="B103" s="38"/>
      <c r="C103" s="219"/>
      <c r="D103" s="220"/>
      <c r="E103" s="220"/>
      <c r="F103" s="220"/>
    </row>
    <row r="104" spans="2:11" x14ac:dyDescent="0.25">
      <c r="B104" s="28" t="s">
        <v>405</v>
      </c>
      <c r="C104" s="227" t="s">
        <v>427</v>
      </c>
      <c r="D104" s="6"/>
      <c r="E104" s="6"/>
    </row>
    <row r="105" spans="2:11" x14ac:dyDescent="0.25">
      <c r="B105" s="217" t="s">
        <v>406</v>
      </c>
      <c r="C105" s="230">
        <v>1</v>
      </c>
      <c r="D105" s="221"/>
      <c r="E105" s="6"/>
    </row>
    <row r="106" spans="2:11" x14ac:dyDescent="0.25">
      <c r="B106" s="217" t="s">
        <v>407</v>
      </c>
      <c r="C106" s="150">
        <v>0</v>
      </c>
      <c r="D106" s="6"/>
      <c r="E106" s="6"/>
    </row>
    <row r="107" spans="2:11" x14ac:dyDescent="0.25">
      <c r="B107" s="217" t="s">
        <v>408</v>
      </c>
      <c r="C107" s="150">
        <v>0</v>
      </c>
      <c r="D107" s="6"/>
      <c r="E107" s="6"/>
    </row>
    <row r="108" spans="2:11" x14ac:dyDescent="0.25">
      <c r="B108" s="217" t="s">
        <v>409</v>
      </c>
      <c r="C108" s="150">
        <v>0</v>
      </c>
      <c r="D108" s="6"/>
      <c r="E108" s="6"/>
    </row>
    <row r="109" spans="2:11" x14ac:dyDescent="0.25">
      <c r="B109" s="217" t="s">
        <v>410</v>
      </c>
      <c r="C109" s="150">
        <v>0</v>
      </c>
      <c r="D109" s="6"/>
      <c r="E109" s="6"/>
    </row>
    <row r="110" spans="2:11" x14ac:dyDescent="0.25">
      <c r="B110" s="217" t="s">
        <v>411</v>
      </c>
      <c r="C110" s="150">
        <v>0</v>
      </c>
      <c r="D110" s="6"/>
      <c r="E110" s="6"/>
    </row>
    <row r="111" spans="2:11" x14ac:dyDescent="0.25">
      <c r="B111" s="223" t="s">
        <v>412</v>
      </c>
      <c r="C111" s="231">
        <v>0</v>
      </c>
      <c r="D111" s="6"/>
      <c r="E111" s="6"/>
    </row>
    <row r="112" spans="2:11" x14ac:dyDescent="0.25">
      <c r="B112" s="6"/>
      <c r="C112" s="24"/>
      <c r="D112" s="24"/>
      <c r="E112" s="24"/>
      <c r="F112" s="35"/>
      <c r="G112" s="36"/>
      <c r="H112" s="36"/>
      <c r="I112" s="35"/>
    </row>
    <row r="113" spans="2:9" x14ac:dyDescent="0.25">
      <c r="B113" s="181"/>
      <c r="C113" s="24"/>
      <c r="D113" s="24"/>
      <c r="E113" s="24"/>
      <c r="F113" s="35"/>
      <c r="G113" s="36"/>
      <c r="H113" s="36"/>
      <c r="I113" s="35"/>
    </row>
    <row r="114" spans="2:9" x14ac:dyDescent="0.25">
      <c r="B114" s="6"/>
      <c r="C114" s="6"/>
      <c r="D114" s="6"/>
      <c r="E114" s="6"/>
      <c r="F114" s="6"/>
      <c r="G114" s="6"/>
      <c r="H114" s="6"/>
      <c r="I114" s="6"/>
    </row>
    <row r="115" spans="2:9" ht="18" x14ac:dyDescent="0.25">
      <c r="B115" s="257" t="s">
        <v>102</v>
      </c>
      <c r="C115" s="257"/>
      <c r="D115" s="257"/>
      <c r="E115" s="257"/>
      <c r="F115" s="257"/>
      <c r="G115" s="6"/>
      <c r="H115" s="6"/>
      <c r="I115" s="6"/>
    </row>
    <row r="116" spans="2:9" ht="18" x14ac:dyDescent="0.25">
      <c r="B116" s="38"/>
      <c r="C116" s="259" t="s">
        <v>92</v>
      </c>
      <c r="D116" s="259"/>
      <c r="E116" s="259"/>
      <c r="F116" s="259"/>
      <c r="G116" s="6"/>
      <c r="H116" s="6"/>
      <c r="I116" s="6"/>
    </row>
    <row r="117" spans="2:9" x14ac:dyDescent="0.25">
      <c r="B117" s="25" t="s">
        <v>93</v>
      </c>
      <c r="C117" s="253"/>
      <c r="D117" s="253"/>
      <c r="E117" s="253"/>
      <c r="F117" s="253"/>
      <c r="G117" s="6"/>
      <c r="H117" s="6"/>
      <c r="I117" s="6"/>
    </row>
    <row r="118" spans="2:9" ht="9.75" customHeight="1" x14ac:dyDescent="0.25">
      <c r="B118" s="25"/>
      <c r="C118" s="34"/>
      <c r="D118" s="34"/>
      <c r="E118" s="34"/>
      <c r="F118" s="34"/>
      <c r="G118" s="6"/>
      <c r="H118" s="6"/>
      <c r="I118" s="6"/>
    </row>
    <row r="119" spans="2:9" x14ac:dyDescent="0.25">
      <c r="B119" s="30" t="s">
        <v>95</v>
      </c>
      <c r="C119" s="252" t="s">
        <v>94</v>
      </c>
      <c r="D119" s="252"/>
      <c r="E119" s="252"/>
      <c r="F119" s="252"/>
      <c r="G119" s="6"/>
      <c r="H119" s="6"/>
      <c r="I119" s="6"/>
    </row>
    <row r="120" spans="2:9" s="37" customFormat="1" x14ac:dyDescent="0.2">
      <c r="B120" s="182" t="s">
        <v>319</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57" t="s">
        <v>101</v>
      </c>
      <c r="C124" s="257"/>
      <c r="D124" s="257"/>
      <c r="E124" s="257"/>
      <c r="F124" s="257"/>
      <c r="G124" s="6"/>
      <c r="H124" s="6"/>
      <c r="I124" s="6"/>
    </row>
    <row r="125" spans="2:9" ht="18" x14ac:dyDescent="0.25">
      <c r="B125" s="38"/>
      <c r="C125" s="259" t="s">
        <v>92</v>
      </c>
      <c r="D125" s="259"/>
      <c r="E125" s="259"/>
      <c r="F125" s="259"/>
      <c r="G125" s="6"/>
      <c r="H125" s="6"/>
      <c r="I125" s="6"/>
    </row>
    <row r="126" spans="2:9" x14ac:dyDescent="0.25">
      <c r="B126" s="40"/>
      <c r="C126" s="254" t="s">
        <v>96</v>
      </c>
      <c r="D126" s="254"/>
      <c r="E126" s="254" t="s">
        <v>97</v>
      </c>
      <c r="F126" s="254"/>
      <c r="G126" s="6"/>
      <c r="H126" s="6"/>
      <c r="I126" s="6"/>
    </row>
    <row r="127" spans="2:9" ht="30" x14ac:dyDescent="0.25">
      <c r="B127" s="11" t="s">
        <v>98</v>
      </c>
      <c r="C127" s="253" t="s">
        <v>94</v>
      </c>
      <c r="D127" s="253"/>
      <c r="E127" s="253"/>
      <c r="F127" s="253"/>
      <c r="G127" s="6"/>
      <c r="H127" s="6"/>
      <c r="I127" s="6"/>
    </row>
    <row r="128" spans="2:9" x14ac:dyDescent="0.25">
      <c r="B128" s="25" t="s">
        <v>99</v>
      </c>
      <c r="C128" s="253" t="s">
        <v>94</v>
      </c>
      <c r="D128" s="253"/>
      <c r="E128" s="253"/>
      <c r="F128" s="253"/>
      <c r="G128" s="6"/>
      <c r="H128" s="6"/>
      <c r="I128" s="6"/>
    </row>
    <row r="129" spans="2:9" x14ac:dyDescent="0.25">
      <c r="B129" s="30" t="s">
        <v>100</v>
      </c>
      <c r="C129" s="252"/>
      <c r="D129" s="252"/>
      <c r="E129" s="252" t="s">
        <v>94</v>
      </c>
      <c r="F129" s="252"/>
      <c r="G129" s="6"/>
      <c r="H129" s="6"/>
      <c r="I129" s="6"/>
    </row>
    <row r="130" spans="2:9" x14ac:dyDescent="0.25">
      <c r="B130" s="85"/>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0" t="s">
        <v>246</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80" zoomScaleNormal="80" workbookViewId="0"/>
  </sheetViews>
  <sheetFormatPr defaultColWidth="9.140625"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417</v>
      </c>
      <c r="K4" s="45" t="s">
        <v>30</v>
      </c>
      <c r="L4" s="46">
        <v>43921</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4">
        <v>463</v>
      </c>
      <c r="D11" s="154">
        <v>0</v>
      </c>
      <c r="E11" s="154">
        <v>1</v>
      </c>
      <c r="F11" s="154">
        <v>16</v>
      </c>
      <c r="G11" s="154">
        <v>248</v>
      </c>
      <c r="H11" s="154">
        <v>8</v>
      </c>
      <c r="I11" s="154">
        <v>486</v>
      </c>
      <c r="J11" s="154">
        <v>1160</v>
      </c>
      <c r="K11" s="154">
        <v>1</v>
      </c>
      <c r="L11" s="154">
        <v>2</v>
      </c>
      <c r="M11" s="52">
        <f>SUM(C11:L11)</f>
        <v>2385</v>
      </c>
    </row>
    <row r="12" spans="2:13" x14ac:dyDescent="0.25">
      <c r="B12" s="155" t="s">
        <v>163</v>
      </c>
      <c r="C12" s="156">
        <f>+C11/$M$11</f>
        <v>0.19412997903563942</v>
      </c>
      <c r="D12" s="156">
        <f t="shared" ref="D12:M12" si="0">+D11/$M$11</f>
        <v>0</v>
      </c>
      <c r="E12" s="156">
        <f t="shared" si="0"/>
        <v>4.1928721174004191E-4</v>
      </c>
      <c r="F12" s="156">
        <f t="shared" si="0"/>
        <v>6.7085953878406705E-3</v>
      </c>
      <c r="G12" s="156">
        <f t="shared" si="0"/>
        <v>0.1039832285115304</v>
      </c>
      <c r="H12" s="156">
        <f t="shared" si="0"/>
        <v>3.3542976939203353E-3</v>
      </c>
      <c r="I12" s="156">
        <f t="shared" si="0"/>
        <v>0.20377358490566039</v>
      </c>
      <c r="J12" s="156">
        <f t="shared" si="0"/>
        <v>0.48637316561844862</v>
      </c>
      <c r="K12" s="156">
        <f t="shared" si="0"/>
        <v>4.1928721174004191E-4</v>
      </c>
      <c r="L12" s="156">
        <f t="shared" si="0"/>
        <v>8.3857442348008382E-4</v>
      </c>
      <c r="M12" s="156">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0.24007924093999999</v>
      </c>
      <c r="D18" s="53">
        <v>0</v>
      </c>
      <c r="E18" s="53">
        <v>8.4302442999999996E-4</v>
      </c>
      <c r="F18" s="53">
        <v>3.7405667269999998E-2</v>
      </c>
      <c r="G18" s="53">
        <v>0.13635082770000001</v>
      </c>
      <c r="H18" s="53">
        <v>3.9099458599999998E-3</v>
      </c>
      <c r="I18" s="53">
        <v>0.22095148772000001</v>
      </c>
      <c r="J18" s="53">
        <v>0.65936075367000002</v>
      </c>
      <c r="K18" s="53">
        <v>1.76416491E-3</v>
      </c>
      <c r="L18" s="53">
        <v>3.1545039899999999E-3</v>
      </c>
      <c r="M18" s="54">
        <f>SUM(C18:L18)</f>
        <v>1.30381961649</v>
      </c>
    </row>
    <row r="19" spans="2:14" x14ac:dyDescent="0.25">
      <c r="B19" s="155" t="s">
        <v>163</v>
      </c>
      <c r="C19" s="156">
        <f>+C18/$M$18</f>
        <v>0.18413531895333418</v>
      </c>
      <c r="D19" s="156">
        <f t="shared" ref="D19:M19" si="1">+D18/$M$18</f>
        <v>0</v>
      </c>
      <c r="E19" s="156">
        <f t="shared" si="1"/>
        <v>6.4658056938083025E-4</v>
      </c>
      <c r="F19" s="156">
        <f t="shared" si="1"/>
        <v>2.8689296277578203E-2</v>
      </c>
      <c r="G19" s="156">
        <f t="shared" si="1"/>
        <v>0.10457798454288388</v>
      </c>
      <c r="H19" s="156">
        <f t="shared" si="1"/>
        <v>2.9988395714783973E-3</v>
      </c>
      <c r="I19" s="156">
        <f t="shared" si="1"/>
        <v>0.1694647671545404</v>
      </c>
      <c r="J19" s="156">
        <f t="shared" si="1"/>
        <v>0.50571470572367871</v>
      </c>
      <c r="K19" s="156">
        <f t="shared" si="1"/>
        <v>1.3530743729330374E-3</v>
      </c>
      <c r="L19" s="156">
        <f t="shared" si="1"/>
        <v>2.4194328341923623E-3</v>
      </c>
      <c r="M19" s="156">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1.1170930825500001</v>
      </c>
      <c r="D26" s="53">
        <v>0.13838185455999999</v>
      </c>
      <c r="E26" s="53">
        <v>4.8344679379999998E-2</v>
      </c>
      <c r="F26" s="53">
        <v>0</v>
      </c>
      <c r="G26" s="53">
        <v>0</v>
      </c>
      <c r="H26" s="53">
        <v>0</v>
      </c>
      <c r="I26" s="54">
        <f>SUM(C26:H26)</f>
        <v>1.30381961649</v>
      </c>
    </row>
    <row r="27" spans="2:14" x14ac:dyDescent="0.25">
      <c r="B27" s="155" t="s">
        <v>163</v>
      </c>
      <c r="C27" s="156">
        <f>+C26/$I$26</f>
        <v>0.85678499419828902</v>
      </c>
      <c r="D27" s="156">
        <f t="shared" ref="D27:I27" si="2">+D26/$I$26</f>
        <v>0.10613573596364229</v>
      </c>
      <c r="E27" s="156">
        <f t="shared" si="2"/>
        <v>3.7079269838068731E-2</v>
      </c>
      <c r="F27" s="156">
        <f t="shared" si="2"/>
        <v>0</v>
      </c>
      <c r="G27" s="156">
        <f t="shared" si="2"/>
        <v>0</v>
      </c>
      <c r="H27" s="156">
        <f t="shared" si="2"/>
        <v>0</v>
      </c>
      <c r="I27" s="157">
        <f t="shared" si="2"/>
        <v>1</v>
      </c>
    </row>
    <row r="30" spans="2:14" x14ac:dyDescent="0.25">
      <c r="N30" s="120"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80" zoomScaleNormal="80" workbookViewId="0"/>
  </sheetViews>
  <sheetFormatPr defaultColWidth="9.140625"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43921</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0" t="s">
        <v>284</v>
      </c>
      <c r="C7" s="140"/>
      <c r="D7" s="61"/>
      <c r="E7" s="141"/>
      <c r="F7" s="141"/>
      <c r="G7" s="141"/>
      <c r="H7" s="141"/>
      <c r="I7" s="141"/>
      <c r="J7" s="141"/>
      <c r="K7" s="57"/>
      <c r="L7" s="57"/>
      <c r="M7" s="57"/>
      <c r="N7" s="57"/>
    </row>
    <row r="8" spans="2:14" x14ac:dyDescent="0.25">
      <c r="B8" s="48"/>
      <c r="C8" s="262" t="s">
        <v>286</v>
      </c>
      <c r="D8" s="262"/>
      <c r="E8" s="262"/>
      <c r="F8" s="262"/>
      <c r="G8" s="262"/>
      <c r="H8" s="262"/>
      <c r="I8" s="262"/>
      <c r="J8" s="262"/>
      <c r="K8" s="262"/>
      <c r="L8" s="262"/>
      <c r="N8" s="43"/>
    </row>
    <row r="9" spans="2:14" x14ac:dyDescent="0.25">
      <c r="B9" s="48"/>
      <c r="C9" s="66" t="s">
        <v>17</v>
      </c>
      <c r="D9" s="66" t="s">
        <v>18</v>
      </c>
      <c r="E9" s="66" t="s">
        <v>19</v>
      </c>
      <c r="F9" s="66" t="s">
        <v>20</v>
      </c>
      <c r="G9" s="66" t="s">
        <v>21</v>
      </c>
      <c r="H9" s="66" t="s">
        <v>22</v>
      </c>
      <c r="I9" s="66" t="s">
        <v>23</v>
      </c>
      <c r="J9" s="66" t="s">
        <v>24</v>
      </c>
      <c r="K9" s="66" t="s">
        <v>25</v>
      </c>
      <c r="L9" s="66" t="s">
        <v>26</v>
      </c>
      <c r="N9" s="204"/>
    </row>
    <row r="10" spans="2:14" x14ac:dyDescent="0.25">
      <c r="C10" s="63"/>
      <c r="D10" s="63"/>
      <c r="E10" s="63"/>
      <c r="F10" s="63"/>
      <c r="G10" s="63"/>
      <c r="H10" s="63"/>
      <c r="I10" s="63"/>
      <c r="J10" s="63"/>
      <c r="K10" s="63"/>
      <c r="L10" s="63"/>
    </row>
    <row r="11" spans="2:14" x14ac:dyDescent="0.25">
      <c r="B11" s="58" t="s">
        <v>1</v>
      </c>
      <c r="C11" s="184">
        <v>0.12020407292</v>
      </c>
      <c r="D11" s="184">
        <v>8.0136431630000005E-2</v>
      </c>
      <c r="E11" s="184">
        <v>3.117840493E-2</v>
      </c>
      <c r="F11" s="184">
        <v>4.9061748100000004E-3</v>
      </c>
      <c r="G11" s="184">
        <v>1.97976383E-3</v>
      </c>
      <c r="H11" s="184">
        <v>5.8521986999999999E-4</v>
      </c>
      <c r="I11" s="184">
        <v>4.0853778999999998E-4</v>
      </c>
      <c r="J11" s="184">
        <v>2.1648427999999999E-4</v>
      </c>
      <c r="K11" s="184">
        <v>1.127689E-4</v>
      </c>
      <c r="L11" s="171">
        <v>3.5137999999999999E-4</v>
      </c>
      <c r="N11" s="200"/>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6.0552095000000002E-4</v>
      </c>
      <c r="D13" s="64">
        <v>2.3750348E-4</v>
      </c>
      <c r="E13" s="64"/>
      <c r="F13" s="64"/>
      <c r="G13" s="64"/>
      <c r="H13" s="64"/>
      <c r="I13" s="64"/>
      <c r="J13" s="64"/>
      <c r="K13" s="64"/>
      <c r="L13" s="64"/>
      <c r="N13" s="200"/>
    </row>
    <row r="14" spans="2:14" x14ac:dyDescent="0.25">
      <c r="B14" s="58" t="s">
        <v>4</v>
      </c>
      <c r="C14" s="64">
        <v>2.7120576890000001E-2</v>
      </c>
      <c r="D14" s="64">
        <v>6.6759979200000001E-3</v>
      </c>
      <c r="E14" s="64">
        <v>2.8982345900000002E-3</v>
      </c>
      <c r="F14" s="64">
        <v>5.4529868000000004E-4</v>
      </c>
      <c r="G14" s="64">
        <v>1.6555918999999999E-4</v>
      </c>
      <c r="H14" s="64"/>
      <c r="I14" s="64"/>
      <c r="J14" s="64"/>
      <c r="K14" s="64"/>
      <c r="L14" s="64"/>
      <c r="N14" s="200"/>
    </row>
    <row r="15" spans="2:14" x14ac:dyDescent="0.25">
      <c r="B15" s="58" t="s">
        <v>5</v>
      </c>
      <c r="C15" s="64">
        <v>6.167530668E-2</v>
      </c>
      <c r="D15" s="64">
        <v>4.4423835070000001E-2</v>
      </c>
      <c r="E15" s="64">
        <v>2.3550037709999999E-2</v>
      </c>
      <c r="F15" s="64">
        <v>4.1100381100000003E-3</v>
      </c>
      <c r="G15" s="64">
        <v>1.4284781900000001E-3</v>
      </c>
      <c r="H15" s="64">
        <v>4.2948446E-4</v>
      </c>
      <c r="I15" s="64">
        <v>3.3592928999999998E-4</v>
      </c>
      <c r="J15" s="64">
        <v>2.7684170000000002E-4</v>
      </c>
      <c r="K15" s="64">
        <v>6.282778E-5</v>
      </c>
      <c r="L15" s="64">
        <v>5.8047999999999997E-5</v>
      </c>
      <c r="N15" s="200"/>
    </row>
    <row r="16" spans="2:14" ht="30" x14ac:dyDescent="0.25">
      <c r="B16" s="58" t="s">
        <v>6</v>
      </c>
      <c r="C16" s="64">
        <v>3.1615618399999999E-3</v>
      </c>
      <c r="D16" s="64">
        <v>7.4079620000000001E-4</v>
      </c>
      <c r="E16" s="64">
        <v>7.5878200000000001E-6</v>
      </c>
      <c r="F16" s="64"/>
      <c r="G16" s="64"/>
      <c r="H16" s="64"/>
      <c r="I16" s="64"/>
      <c r="J16" s="64"/>
      <c r="K16" s="64"/>
      <c r="L16" s="64"/>
      <c r="N16" s="200"/>
    </row>
    <row r="17" spans="2:14" x14ac:dyDescent="0.25">
      <c r="B17" s="58" t="s">
        <v>7</v>
      </c>
      <c r="C17" s="64">
        <v>0.14767758834</v>
      </c>
      <c r="D17" s="64">
        <v>5.6559964009999998E-2</v>
      </c>
      <c r="E17" s="64">
        <v>1.374238733E-2</v>
      </c>
      <c r="F17" s="64">
        <v>1.4100441600000001E-3</v>
      </c>
      <c r="G17" s="64">
        <v>4.5868198E-4</v>
      </c>
      <c r="H17" s="64">
        <v>1.5375689E-4</v>
      </c>
      <c r="I17" s="64">
        <v>1.0655698E-4</v>
      </c>
      <c r="J17" s="64">
        <v>9.812559E-5</v>
      </c>
      <c r="K17" s="64">
        <v>9.8125610000000002E-5</v>
      </c>
      <c r="L17" s="64">
        <v>6.4625299999999995E-4</v>
      </c>
      <c r="N17" s="200"/>
    </row>
    <row r="18" spans="2:14" x14ac:dyDescent="0.25">
      <c r="B18" s="58" t="s">
        <v>28</v>
      </c>
      <c r="C18" s="64">
        <v>0.49994921391000002</v>
      </c>
      <c r="D18" s="64">
        <v>0.12566737403</v>
      </c>
      <c r="E18" s="64">
        <v>2.44201473E-2</v>
      </c>
      <c r="F18" s="64">
        <v>4.19437135E-3</v>
      </c>
      <c r="G18" s="64">
        <v>2.5146745099999999E-3</v>
      </c>
      <c r="H18" s="64">
        <v>8.0930295999999998E-4</v>
      </c>
      <c r="I18" s="64">
        <v>7.0807140000000003E-4</v>
      </c>
      <c r="J18" s="64">
        <v>3.3109186000000002E-4</v>
      </c>
      <c r="K18" s="64">
        <v>8.9346930000000005E-5</v>
      </c>
      <c r="L18" s="64">
        <v>6.7715699999999995E-4</v>
      </c>
      <c r="N18" s="200"/>
    </row>
    <row r="19" spans="2:14" ht="30" x14ac:dyDescent="0.25">
      <c r="B19" s="58" t="s">
        <v>29</v>
      </c>
      <c r="C19" s="64">
        <v>7.3000129000000001E-4</v>
      </c>
      <c r="D19" s="64">
        <v>7.3000128000000005E-4</v>
      </c>
      <c r="E19" s="64">
        <v>3.0416234000000002E-4</v>
      </c>
      <c r="F19" s="64"/>
      <c r="G19" s="64"/>
      <c r="H19" s="64"/>
      <c r="I19" s="64"/>
      <c r="J19" s="64"/>
      <c r="K19" s="64"/>
      <c r="L19" s="64"/>
      <c r="N19" s="200"/>
    </row>
    <row r="20" spans="2:14" x14ac:dyDescent="0.25">
      <c r="B20" s="58" t="s">
        <v>9</v>
      </c>
      <c r="C20" s="64">
        <v>3.1276739299999998E-3</v>
      </c>
      <c r="D20" s="64">
        <v>2.683006E-5</v>
      </c>
      <c r="E20" s="64"/>
      <c r="F20" s="64"/>
      <c r="G20" s="64"/>
      <c r="H20" s="64"/>
      <c r="I20" s="64"/>
      <c r="J20" s="64"/>
      <c r="K20" s="64"/>
      <c r="L20" s="64"/>
      <c r="N20" s="200"/>
    </row>
    <row r="21" spans="2:14" x14ac:dyDescent="0.25">
      <c r="C21" s="64"/>
      <c r="D21" s="64"/>
      <c r="E21" s="64"/>
      <c r="F21" s="64"/>
      <c r="G21" s="64"/>
      <c r="H21" s="64"/>
      <c r="I21" s="64"/>
      <c r="J21" s="64"/>
      <c r="K21" s="64"/>
      <c r="L21" s="64"/>
      <c r="N21" s="186"/>
    </row>
    <row r="22" spans="2:14" x14ac:dyDescent="0.25">
      <c r="B22" s="51" t="s">
        <v>10</v>
      </c>
      <c r="C22" s="65">
        <f t="shared" ref="C22:L22" si="0">SUM(C11:C20)</f>
        <v>0.86425151675000011</v>
      </c>
      <c r="D22" s="65">
        <f t="shared" si="0"/>
        <v>0.31519873368000001</v>
      </c>
      <c r="E22" s="65">
        <f t="shared" si="0"/>
        <v>9.610096202E-2</v>
      </c>
      <c r="F22" s="65">
        <f t="shared" si="0"/>
        <v>1.5165927110000001E-2</v>
      </c>
      <c r="G22" s="65">
        <f t="shared" si="0"/>
        <v>6.5471577000000003E-3</v>
      </c>
      <c r="H22" s="65">
        <f t="shared" si="0"/>
        <v>1.9777641800000001E-3</v>
      </c>
      <c r="I22" s="65">
        <f t="shared" si="0"/>
        <v>1.55909546E-3</v>
      </c>
      <c r="J22" s="65">
        <f t="shared" si="0"/>
        <v>9.2254343000000008E-4</v>
      </c>
      <c r="K22" s="65">
        <f t="shared" si="0"/>
        <v>3.6306921999999998E-4</v>
      </c>
      <c r="L22" s="65">
        <f t="shared" si="0"/>
        <v>1.732838E-3</v>
      </c>
      <c r="N22" s="205"/>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0" t="s">
        <v>285</v>
      </c>
      <c r="C29" s="61"/>
      <c r="D29" s="57"/>
      <c r="E29" s="57"/>
      <c r="F29" s="57"/>
      <c r="G29" s="57"/>
      <c r="H29" s="57"/>
      <c r="I29" s="57"/>
      <c r="J29" s="57"/>
      <c r="K29" s="57"/>
      <c r="L29" s="57"/>
      <c r="N29" s="43"/>
    </row>
    <row r="30" spans="2:14" x14ac:dyDescent="0.25">
      <c r="B30" s="48"/>
      <c r="C30" s="262" t="s">
        <v>27</v>
      </c>
      <c r="D30" s="262"/>
      <c r="E30" s="262"/>
      <c r="F30" s="262"/>
      <c r="G30" s="262"/>
      <c r="H30" s="262"/>
      <c r="I30" s="262"/>
      <c r="J30" s="262"/>
      <c r="K30" s="262"/>
      <c r="L30" s="262"/>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4"/>
    </row>
    <row r="32" spans="2:14" x14ac:dyDescent="0.25">
      <c r="C32" s="63"/>
      <c r="D32" s="63"/>
      <c r="E32" s="63"/>
      <c r="F32" s="63"/>
      <c r="G32" s="63"/>
      <c r="H32" s="63"/>
      <c r="I32" s="63"/>
      <c r="J32" s="63"/>
      <c r="K32" s="63"/>
      <c r="L32" s="63"/>
    </row>
    <row r="33" spans="2:14" x14ac:dyDescent="0.25">
      <c r="B33" s="58" t="s">
        <v>1</v>
      </c>
      <c r="C33" s="158">
        <f>C11/SUM($C11:$L11)</f>
        <v>0.50068499650662157</v>
      </c>
      <c r="D33" s="158">
        <f t="shared" ref="D33:L33" si="1">D11/SUM($C11:$L11)</f>
        <v>0.3337915930471258</v>
      </c>
      <c r="E33" s="158">
        <f t="shared" si="1"/>
        <v>0.12986714330261051</v>
      </c>
      <c r="F33" s="158">
        <f t="shared" si="1"/>
        <v>2.0435647960452861E-2</v>
      </c>
      <c r="G33" s="158">
        <f t="shared" si="1"/>
        <v>8.2462933428818948E-3</v>
      </c>
      <c r="H33" s="158">
        <f t="shared" si="1"/>
        <v>2.4376113175596341E-3</v>
      </c>
      <c r="I33" s="158">
        <f t="shared" si="1"/>
        <v>1.701678961370196E-3</v>
      </c>
      <c r="J33" s="158">
        <f t="shared" si="1"/>
        <v>9.0172011931472656E-4</v>
      </c>
      <c r="K33" s="158">
        <f t="shared" si="1"/>
        <v>4.6971533435587317E-4</v>
      </c>
      <c r="L33" s="158">
        <f t="shared" si="1"/>
        <v>1.4636001077067055E-3</v>
      </c>
      <c r="M33" s="104"/>
      <c r="N33" s="183"/>
    </row>
    <row r="34" spans="2:14" x14ac:dyDescent="0.25">
      <c r="B34" s="58" t="s">
        <v>2</v>
      </c>
      <c r="C34" s="64">
        <v>0</v>
      </c>
      <c r="D34" s="64">
        <v>0</v>
      </c>
      <c r="E34" s="64">
        <v>0</v>
      </c>
      <c r="F34" s="64">
        <v>0</v>
      </c>
      <c r="G34" s="64">
        <v>0</v>
      </c>
      <c r="H34" s="64">
        <v>0</v>
      </c>
      <c r="I34" s="64">
        <v>0</v>
      </c>
      <c r="J34" s="64">
        <v>0</v>
      </c>
      <c r="K34" s="64">
        <v>0</v>
      </c>
      <c r="L34" s="64">
        <v>0</v>
      </c>
      <c r="M34" s="104"/>
      <c r="N34" s="183"/>
    </row>
    <row r="35" spans="2:14" x14ac:dyDescent="0.25">
      <c r="B35" s="58" t="s">
        <v>3</v>
      </c>
      <c r="C35" s="158">
        <f t="shared" ref="C35:L35" si="2">C13/SUM($C13:$L13)</f>
        <v>0.71827212646731964</v>
      </c>
      <c r="D35" s="158">
        <f t="shared" si="2"/>
        <v>0.28172787353268042</v>
      </c>
      <c r="E35" s="158">
        <f t="shared" si="2"/>
        <v>0</v>
      </c>
      <c r="F35" s="158">
        <f t="shared" si="2"/>
        <v>0</v>
      </c>
      <c r="G35" s="158">
        <f t="shared" si="2"/>
        <v>0</v>
      </c>
      <c r="H35" s="158">
        <f t="shared" si="2"/>
        <v>0</v>
      </c>
      <c r="I35" s="158">
        <f t="shared" si="2"/>
        <v>0</v>
      </c>
      <c r="J35" s="158">
        <f t="shared" si="2"/>
        <v>0</v>
      </c>
      <c r="K35" s="158">
        <f t="shared" si="2"/>
        <v>0</v>
      </c>
      <c r="L35" s="158">
        <f t="shared" si="2"/>
        <v>0</v>
      </c>
      <c r="M35" s="104"/>
      <c r="N35" s="183"/>
    </row>
    <row r="36" spans="2:14" x14ac:dyDescent="0.25">
      <c r="B36" s="58" t="s">
        <v>4</v>
      </c>
      <c r="C36" s="158">
        <f t="shared" ref="C36:L36" si="3">C14/SUM($C14:$L14)</f>
        <v>0.72503924857801372</v>
      </c>
      <c r="D36" s="158">
        <f t="shared" si="3"/>
        <v>0.17847557354909874</v>
      </c>
      <c r="E36" s="158">
        <f t="shared" si="3"/>
        <v>7.7481162655917521E-2</v>
      </c>
      <c r="F36" s="158">
        <f t="shared" si="3"/>
        <v>1.4577969591183826E-2</v>
      </c>
      <c r="G36" s="158">
        <f t="shared" si="3"/>
        <v>4.4260456257862657E-3</v>
      </c>
      <c r="H36" s="158">
        <f t="shared" si="3"/>
        <v>0</v>
      </c>
      <c r="I36" s="158">
        <f t="shared" si="3"/>
        <v>0</v>
      </c>
      <c r="J36" s="158">
        <f t="shared" si="3"/>
        <v>0</v>
      </c>
      <c r="K36" s="158">
        <f t="shared" si="3"/>
        <v>0</v>
      </c>
      <c r="L36" s="158">
        <f t="shared" si="3"/>
        <v>0</v>
      </c>
      <c r="M36" s="104"/>
      <c r="N36" s="183"/>
    </row>
    <row r="37" spans="2:14" x14ac:dyDescent="0.25">
      <c r="B37" s="58" t="s">
        <v>5</v>
      </c>
      <c r="C37" s="158">
        <f t="shared" ref="C37:L37" si="4">C15/SUM($C15:$L15)</f>
        <v>0.45232807194138464</v>
      </c>
      <c r="D37" s="158">
        <f t="shared" si="4"/>
        <v>0.3258053951756234</v>
      </c>
      <c r="E37" s="158">
        <f t="shared" si="4"/>
        <v>0.17271650073473457</v>
      </c>
      <c r="F37" s="158">
        <f t="shared" si="4"/>
        <v>3.0143110978721323E-2</v>
      </c>
      <c r="G37" s="158">
        <f t="shared" si="4"/>
        <v>1.0476490840094173E-2</v>
      </c>
      <c r="H37" s="158">
        <f t="shared" si="4"/>
        <v>3.149848588974811E-3</v>
      </c>
      <c r="I37" s="158">
        <f t="shared" si="4"/>
        <v>2.4637128898722205E-3</v>
      </c>
      <c r="J37" s="158">
        <f t="shared" si="4"/>
        <v>2.0303631896585687E-3</v>
      </c>
      <c r="K37" s="158">
        <f t="shared" si="4"/>
        <v>4.6078033692166612E-4</v>
      </c>
      <c r="L37" s="158">
        <f t="shared" si="4"/>
        <v>4.2572532401477303E-4</v>
      </c>
      <c r="M37" s="104"/>
      <c r="N37" s="183"/>
    </row>
    <row r="38" spans="2:14" ht="30" x14ac:dyDescent="0.25">
      <c r="B38" s="58" t="s">
        <v>6</v>
      </c>
      <c r="C38" s="158">
        <f t="shared" ref="C38:L38" si="5">C16/SUM($C16:$L16)</f>
        <v>0.80859478703881593</v>
      </c>
      <c r="D38" s="158">
        <f t="shared" si="5"/>
        <v>0.18946456716410903</v>
      </c>
      <c r="E38" s="158">
        <f t="shared" si="5"/>
        <v>1.9406457970750522E-3</v>
      </c>
      <c r="F38" s="158">
        <f t="shared" si="5"/>
        <v>0</v>
      </c>
      <c r="G38" s="158">
        <f t="shared" si="5"/>
        <v>0</v>
      </c>
      <c r="H38" s="158">
        <f t="shared" si="5"/>
        <v>0</v>
      </c>
      <c r="I38" s="158">
        <f t="shared" si="5"/>
        <v>0</v>
      </c>
      <c r="J38" s="158">
        <f t="shared" si="5"/>
        <v>0</v>
      </c>
      <c r="K38" s="158">
        <f t="shared" si="5"/>
        <v>0</v>
      </c>
      <c r="L38" s="158">
        <f t="shared" si="5"/>
        <v>0</v>
      </c>
      <c r="M38" s="104"/>
      <c r="N38" s="183"/>
    </row>
    <row r="39" spans="2:14" x14ac:dyDescent="0.25">
      <c r="B39" s="58" t="s">
        <v>7</v>
      </c>
      <c r="C39" s="158">
        <f t="shared" ref="C39:L39" si="6">C17/SUM($C17:$L17)</f>
        <v>0.66837110907804909</v>
      </c>
      <c r="D39" s="158">
        <f t="shared" si="6"/>
        <v>0.25598363502350679</v>
      </c>
      <c r="E39" s="158">
        <f t="shared" si="6"/>
        <v>6.2196402070065319E-2</v>
      </c>
      <c r="F39" s="158">
        <f t="shared" si="6"/>
        <v>6.3816912888531949E-3</v>
      </c>
      <c r="G39" s="158">
        <f t="shared" si="6"/>
        <v>2.0759398032753353E-3</v>
      </c>
      <c r="H39" s="158">
        <f t="shared" si="6"/>
        <v>6.9588530157393014E-4</v>
      </c>
      <c r="I39" s="158">
        <f t="shared" si="6"/>
        <v>4.8226415194861991E-4</v>
      </c>
      <c r="J39" s="158">
        <f t="shared" si="6"/>
        <v>4.4410468883228463E-4</v>
      </c>
      <c r="K39" s="158">
        <f t="shared" si="6"/>
        <v>4.441047793498935E-4</v>
      </c>
      <c r="L39" s="158">
        <f t="shared" si="6"/>
        <v>2.9248638145455272E-3</v>
      </c>
      <c r="M39" s="104"/>
      <c r="N39" s="183"/>
    </row>
    <row r="40" spans="2:14" x14ac:dyDescent="0.25">
      <c r="B40" s="58" t="s">
        <v>28</v>
      </c>
      <c r="C40" s="158">
        <f t="shared" ref="C40:L40" si="7">C18/SUM($C18:$L18)</f>
        <v>0.75823320232848035</v>
      </c>
      <c r="D40" s="158">
        <f t="shared" si="7"/>
        <v>0.1905897094902341</v>
      </c>
      <c r="E40" s="158">
        <f t="shared" si="7"/>
        <v>3.7036094814113345E-2</v>
      </c>
      <c r="F40" s="158">
        <f t="shared" si="7"/>
        <v>6.3612693689280315E-3</v>
      </c>
      <c r="G40" s="158">
        <f t="shared" si="7"/>
        <v>3.813806789731936E-3</v>
      </c>
      <c r="H40" s="158">
        <f t="shared" si="7"/>
        <v>1.2274054202737171E-3</v>
      </c>
      <c r="I40" s="158">
        <f t="shared" si="7"/>
        <v>1.0738755660807163E-3</v>
      </c>
      <c r="J40" s="158">
        <f t="shared" si="7"/>
        <v>5.0214068606953656E-4</v>
      </c>
      <c r="K40" s="158">
        <f t="shared" si="7"/>
        <v>1.3550538128121562E-4</v>
      </c>
      <c r="L40" s="158">
        <f t="shared" si="7"/>
        <v>1.0269901548071558E-3</v>
      </c>
      <c r="M40" s="104"/>
      <c r="N40" s="183"/>
    </row>
    <row r="41" spans="2:14" ht="30" x14ac:dyDescent="0.25">
      <c r="B41" s="58" t="s">
        <v>29</v>
      </c>
      <c r="C41" s="158">
        <f t="shared" ref="C41:L41" si="8">C19/SUM($C19:$L19)</f>
        <v>0.41379424670678883</v>
      </c>
      <c r="D41" s="158">
        <f t="shared" si="8"/>
        <v>0.41379424103838452</v>
      </c>
      <c r="E41" s="158">
        <f t="shared" si="8"/>
        <v>0.17241151225482657</v>
      </c>
      <c r="F41" s="158">
        <f t="shared" si="8"/>
        <v>0</v>
      </c>
      <c r="G41" s="158">
        <f t="shared" si="8"/>
        <v>0</v>
      </c>
      <c r="H41" s="158">
        <f t="shared" si="8"/>
        <v>0</v>
      </c>
      <c r="I41" s="158">
        <f t="shared" si="8"/>
        <v>0</v>
      </c>
      <c r="J41" s="158">
        <f t="shared" si="8"/>
        <v>0</v>
      </c>
      <c r="K41" s="158">
        <f t="shared" si="8"/>
        <v>0</v>
      </c>
      <c r="L41" s="158">
        <f t="shared" si="8"/>
        <v>0</v>
      </c>
      <c r="M41" s="104"/>
      <c r="N41" s="183"/>
    </row>
    <row r="42" spans="2:14" x14ac:dyDescent="0.25">
      <c r="B42" s="58" t="s">
        <v>9</v>
      </c>
      <c r="C42" s="158">
        <f t="shared" ref="C42:L44" si="9">C20/SUM($C20:$L20)</f>
        <v>0.99149468186280532</v>
      </c>
      <c r="D42" s="158">
        <f t="shared" ref="D42:L42" si="10">D20/SUM($C20:$L20)</f>
        <v>8.5053181371946857E-3</v>
      </c>
      <c r="E42" s="158">
        <f t="shared" si="10"/>
        <v>0</v>
      </c>
      <c r="F42" s="158">
        <f t="shared" si="10"/>
        <v>0</v>
      </c>
      <c r="G42" s="158">
        <f t="shared" si="10"/>
        <v>0</v>
      </c>
      <c r="H42" s="158">
        <f t="shared" si="10"/>
        <v>0</v>
      </c>
      <c r="I42" s="158">
        <f t="shared" si="10"/>
        <v>0</v>
      </c>
      <c r="J42" s="158">
        <f t="shared" si="10"/>
        <v>0</v>
      </c>
      <c r="K42" s="158">
        <f t="shared" si="10"/>
        <v>0</v>
      </c>
      <c r="L42" s="158">
        <f t="shared" si="10"/>
        <v>0</v>
      </c>
      <c r="M42" s="104"/>
      <c r="N42" s="183"/>
    </row>
    <row r="43" spans="2:14" x14ac:dyDescent="0.25">
      <c r="C43" s="158"/>
      <c r="D43" s="158"/>
      <c r="E43" s="158"/>
      <c r="F43" s="158"/>
      <c r="G43" s="158"/>
      <c r="H43" s="158"/>
      <c r="I43" s="158"/>
      <c r="J43" s="158"/>
      <c r="K43" s="158"/>
      <c r="L43" s="158"/>
      <c r="M43" s="104"/>
      <c r="N43" s="3"/>
    </row>
    <row r="44" spans="2:14" x14ac:dyDescent="0.25">
      <c r="B44" s="51" t="s">
        <v>10</v>
      </c>
      <c r="C44" s="159">
        <f t="shared" si="9"/>
        <v>0.66286126680822821</v>
      </c>
      <c r="D44" s="159">
        <f t="shared" si="9"/>
        <v>0.24175026349871215</v>
      </c>
      <c r="E44" s="159">
        <f t="shared" si="9"/>
        <v>7.3707253260735017E-2</v>
      </c>
      <c r="F44" s="159">
        <f t="shared" si="9"/>
        <v>1.1631921334959985E-2</v>
      </c>
      <c r="G44" s="159">
        <f t="shared" si="9"/>
        <v>5.0215211230813794E-3</v>
      </c>
      <c r="H44" s="159">
        <f t="shared" si="9"/>
        <v>1.5169001666698397E-3</v>
      </c>
      <c r="I44" s="159">
        <f t="shared" si="9"/>
        <v>1.1957907757881379E-3</v>
      </c>
      <c r="J44" s="159">
        <f t="shared" si="9"/>
        <v>7.0756983915401159E-4</v>
      </c>
      <c r="K44" s="159">
        <f t="shared" si="9"/>
        <v>2.7846583829356671E-4</v>
      </c>
      <c r="L44" s="159">
        <f t="shared" si="9"/>
        <v>1.3290473543776243E-3</v>
      </c>
      <c r="M44" s="104"/>
      <c r="N44" s="206"/>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0" t="s">
        <v>288</v>
      </c>
      <c r="C51" s="61"/>
      <c r="D51" s="61"/>
      <c r="E51" s="57"/>
      <c r="F51" s="57"/>
      <c r="G51" s="57"/>
      <c r="H51" s="57"/>
      <c r="I51" s="57"/>
      <c r="J51" s="57"/>
      <c r="K51" s="57"/>
      <c r="L51" s="57"/>
      <c r="M51" s="57"/>
      <c r="N51" s="57"/>
    </row>
    <row r="52" spans="2:14" x14ac:dyDescent="0.25">
      <c r="B52" s="48"/>
      <c r="C52" s="262" t="s">
        <v>286</v>
      </c>
      <c r="D52" s="262"/>
      <c r="E52" s="262"/>
      <c r="F52" s="262"/>
      <c r="G52" s="262"/>
      <c r="H52" s="262"/>
      <c r="I52" s="262"/>
      <c r="J52" s="262"/>
      <c r="K52" s="262"/>
      <c r="L52" s="262"/>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365</v>
      </c>
    </row>
    <row r="54" spans="2:14" x14ac:dyDescent="0.25">
      <c r="C54" s="63"/>
      <c r="D54" s="63"/>
      <c r="E54" s="63"/>
      <c r="F54" s="63"/>
      <c r="G54" s="63"/>
      <c r="H54" s="63"/>
      <c r="I54" s="63"/>
      <c r="J54" s="63"/>
      <c r="K54" s="63"/>
      <c r="L54" s="63"/>
    </row>
    <row r="55" spans="2:14" x14ac:dyDescent="0.25">
      <c r="B55" s="58" t="s">
        <v>1</v>
      </c>
      <c r="C55" s="169">
        <v>1.5490668839999999E-2</v>
      </c>
      <c r="D55" s="169">
        <v>7.8569056819999997E-2</v>
      </c>
      <c r="E55" s="169">
        <v>9.5589011739999993E-2</v>
      </c>
      <c r="F55" s="169">
        <v>2.3039130219999999E-2</v>
      </c>
      <c r="G55" s="169">
        <v>1.418434228E-2</v>
      </c>
      <c r="H55" s="169">
        <v>4.7986843199999997E-3</v>
      </c>
      <c r="I55" s="169">
        <v>4.7299830999999998E-4</v>
      </c>
      <c r="J55" s="169">
        <v>5.2037481800000004E-3</v>
      </c>
      <c r="K55" s="169">
        <v>8.1842967999999996E-4</v>
      </c>
      <c r="L55" s="169">
        <v>1.91317055E-3</v>
      </c>
      <c r="N55" s="183">
        <v>46.53</v>
      </c>
    </row>
    <row r="56" spans="2:14" x14ac:dyDescent="0.25">
      <c r="B56" s="58" t="s">
        <v>2</v>
      </c>
      <c r="C56" s="169">
        <v>0</v>
      </c>
      <c r="D56" s="169">
        <v>0</v>
      </c>
      <c r="E56" s="169">
        <v>0</v>
      </c>
      <c r="F56" s="169">
        <v>0</v>
      </c>
      <c r="G56" s="169">
        <v>0</v>
      </c>
      <c r="H56" s="169">
        <v>0</v>
      </c>
      <c r="I56" s="169">
        <v>0</v>
      </c>
      <c r="J56" s="169">
        <v>0</v>
      </c>
      <c r="K56" s="169">
        <v>0</v>
      </c>
      <c r="L56" s="169">
        <v>0</v>
      </c>
      <c r="N56" s="208">
        <v>0</v>
      </c>
    </row>
    <row r="57" spans="2:14" x14ac:dyDescent="0.25">
      <c r="B57" s="58" t="s">
        <v>3</v>
      </c>
      <c r="C57" s="169">
        <v>0</v>
      </c>
      <c r="D57" s="169">
        <v>8.4302442999999996E-4</v>
      </c>
      <c r="E57" s="169">
        <v>0</v>
      </c>
      <c r="F57" s="169">
        <v>0</v>
      </c>
      <c r="G57" s="169">
        <v>0</v>
      </c>
      <c r="H57" s="169">
        <v>0</v>
      </c>
      <c r="I57" s="169">
        <v>0</v>
      </c>
      <c r="J57" s="169">
        <v>0</v>
      </c>
      <c r="K57" s="169">
        <v>0</v>
      </c>
      <c r="L57" s="169">
        <v>0</v>
      </c>
      <c r="N57" s="183">
        <v>27.84</v>
      </c>
    </row>
    <row r="58" spans="2:14" x14ac:dyDescent="0.25">
      <c r="B58" s="58" t="s">
        <v>4</v>
      </c>
      <c r="C58" s="169">
        <v>1.6940765869999999E-2</v>
      </c>
      <c r="D58" s="169">
        <v>4.74283998E-3</v>
      </c>
      <c r="E58" s="169">
        <v>9.9667661500000004E-3</v>
      </c>
      <c r="F58" s="169">
        <v>3.7159558100000002E-3</v>
      </c>
      <c r="G58" s="169">
        <v>2.0393394600000002E-3</v>
      </c>
      <c r="H58" s="169">
        <v>0</v>
      </c>
      <c r="I58" s="169">
        <v>0</v>
      </c>
      <c r="J58" s="169">
        <v>0</v>
      </c>
      <c r="K58" s="169">
        <v>0</v>
      </c>
      <c r="L58" s="169">
        <v>0</v>
      </c>
      <c r="N58" s="183">
        <v>33.630000000000003</v>
      </c>
    </row>
    <row r="59" spans="2:14" x14ac:dyDescent="0.25">
      <c r="B59" s="58" t="s">
        <v>5</v>
      </c>
      <c r="C59" s="169">
        <v>8.6186721000000004E-3</v>
      </c>
      <c r="D59" s="169">
        <v>2.3882481220000001E-2</v>
      </c>
      <c r="E59" s="169">
        <v>6.2297172390000002E-2</v>
      </c>
      <c r="F59" s="169">
        <v>2.490699402E-2</v>
      </c>
      <c r="G59" s="169">
        <v>7.5191719900000002E-3</v>
      </c>
      <c r="H59" s="169">
        <v>1.7201849100000001E-3</v>
      </c>
      <c r="I59" s="169">
        <v>1.06302924E-3</v>
      </c>
      <c r="J59" s="169">
        <v>1.88929202E-3</v>
      </c>
      <c r="K59" s="169">
        <v>3.8557810600000002E-3</v>
      </c>
      <c r="L59" s="169">
        <v>5.9804875000000004E-4</v>
      </c>
      <c r="N59" s="183">
        <v>51.45</v>
      </c>
    </row>
    <row r="60" spans="2:14" ht="30" x14ac:dyDescent="0.25">
      <c r="B60" s="58" t="s">
        <v>6</v>
      </c>
      <c r="C60" s="169">
        <v>5.3555808999999996E-4</v>
      </c>
      <c r="D60" s="169">
        <v>2.4867979399999999E-3</v>
      </c>
      <c r="E60" s="169">
        <v>8.8758982999999998E-4</v>
      </c>
      <c r="F60" s="169">
        <v>0</v>
      </c>
      <c r="G60" s="169">
        <v>0</v>
      </c>
      <c r="H60" s="169">
        <v>0</v>
      </c>
      <c r="I60" s="169">
        <v>0</v>
      </c>
      <c r="J60" s="169">
        <v>0</v>
      </c>
      <c r="K60" s="169">
        <v>0</v>
      </c>
      <c r="L60" s="169">
        <v>0</v>
      </c>
      <c r="N60" s="183">
        <v>25.46</v>
      </c>
    </row>
    <row r="61" spans="2:14" x14ac:dyDescent="0.25">
      <c r="B61" s="58" t="s">
        <v>7</v>
      </c>
      <c r="C61" s="169">
        <v>5.1807708119999997E-2</v>
      </c>
      <c r="D61" s="169">
        <v>9.2542848839999997E-2</v>
      </c>
      <c r="E61" s="169">
        <v>5.9607449659999999E-2</v>
      </c>
      <c r="F61" s="169">
        <v>1.0587507709999999E-2</v>
      </c>
      <c r="G61" s="169">
        <v>2.84304137E-3</v>
      </c>
      <c r="H61" s="169">
        <v>0</v>
      </c>
      <c r="I61" s="169">
        <v>9.5416317999999999E-4</v>
      </c>
      <c r="J61" s="169">
        <v>0</v>
      </c>
      <c r="K61" s="169">
        <v>0</v>
      </c>
      <c r="L61" s="169">
        <v>2.6087688400000001E-3</v>
      </c>
      <c r="N61" s="183">
        <v>34.619999999999997</v>
      </c>
    </row>
    <row r="62" spans="2:14" x14ac:dyDescent="0.25">
      <c r="B62" s="58" t="s">
        <v>28</v>
      </c>
      <c r="C62" s="169">
        <v>0.26064588100000002</v>
      </c>
      <c r="D62" s="169">
        <v>0.25526149831</v>
      </c>
      <c r="E62" s="169">
        <v>0.102618025</v>
      </c>
      <c r="F62" s="169">
        <v>1.196296063E-2</v>
      </c>
      <c r="G62" s="169">
        <v>1.0287235739999999E-2</v>
      </c>
      <c r="H62" s="169">
        <v>4.2306745099999999E-3</v>
      </c>
      <c r="I62" s="169">
        <v>1.72527583E-3</v>
      </c>
      <c r="J62" s="169">
        <v>9.7232573599999993E-3</v>
      </c>
      <c r="K62" s="169">
        <v>1.3733317199999999E-3</v>
      </c>
      <c r="L62" s="169">
        <v>1.5326135700000001E-3</v>
      </c>
      <c r="N62" s="183">
        <v>28.13</v>
      </c>
    </row>
    <row r="63" spans="2:14" ht="30" x14ac:dyDescent="0.25">
      <c r="B63" s="58" t="s">
        <v>29</v>
      </c>
      <c r="C63" s="169">
        <v>0</v>
      </c>
      <c r="D63" s="169">
        <v>0</v>
      </c>
      <c r="E63" s="169">
        <v>1.76416491E-3</v>
      </c>
      <c r="F63" s="169">
        <v>0</v>
      </c>
      <c r="G63" s="169">
        <v>0</v>
      </c>
      <c r="H63" s="169">
        <v>0</v>
      </c>
      <c r="I63" s="169">
        <v>0</v>
      </c>
      <c r="J63" s="169">
        <v>0</v>
      </c>
      <c r="K63" s="169">
        <v>0</v>
      </c>
      <c r="L63" s="169">
        <v>0</v>
      </c>
      <c r="N63" s="183">
        <v>48.33</v>
      </c>
    </row>
    <row r="64" spans="2:14" x14ac:dyDescent="0.25">
      <c r="B64" s="58" t="s">
        <v>9</v>
      </c>
      <c r="C64" s="169">
        <v>3.0476737599999999E-3</v>
      </c>
      <c r="D64" s="169">
        <v>1.0683022999999999E-4</v>
      </c>
      <c r="E64" s="169">
        <v>0</v>
      </c>
      <c r="F64" s="169">
        <v>0</v>
      </c>
      <c r="G64" s="169">
        <v>0</v>
      </c>
      <c r="H64" s="169">
        <v>0</v>
      </c>
      <c r="I64" s="169">
        <v>0</v>
      </c>
      <c r="J64" s="169">
        <v>0</v>
      </c>
      <c r="K64" s="169">
        <v>0</v>
      </c>
      <c r="L64" s="169">
        <v>0</v>
      </c>
      <c r="N64" s="183">
        <v>6.2</v>
      </c>
    </row>
    <row r="65" spans="2:14" x14ac:dyDescent="0.25">
      <c r="C65" s="169"/>
      <c r="D65" s="169"/>
      <c r="E65" s="169"/>
      <c r="F65" s="169"/>
      <c r="G65" s="169"/>
      <c r="H65" s="169"/>
      <c r="I65" s="169"/>
      <c r="J65" s="169"/>
      <c r="K65" s="169"/>
      <c r="L65" s="169"/>
      <c r="N65" s="183"/>
    </row>
    <row r="66" spans="2:14" x14ac:dyDescent="0.25">
      <c r="B66" s="51" t="s">
        <v>10</v>
      </c>
      <c r="C66" s="170">
        <f>SUM(C55:C64)</f>
        <v>0.35708692778000001</v>
      </c>
      <c r="D66" s="170">
        <f t="shared" ref="D66:L66" si="11">SUM(D55:D64)</f>
        <v>0.45843537776999999</v>
      </c>
      <c r="E66" s="170">
        <f t="shared" si="11"/>
        <v>0.33273017967999996</v>
      </c>
      <c r="F66" s="170">
        <f t="shared" si="11"/>
        <v>7.4212548390000008E-2</v>
      </c>
      <c r="G66" s="170">
        <f t="shared" si="11"/>
        <v>3.6873130839999997E-2</v>
      </c>
      <c r="H66" s="170">
        <f t="shared" si="11"/>
        <v>1.0749543739999999E-2</v>
      </c>
      <c r="I66" s="170">
        <f t="shared" si="11"/>
        <v>4.2154665599999997E-3</v>
      </c>
      <c r="J66" s="170">
        <f t="shared" si="11"/>
        <v>1.6816297559999999E-2</v>
      </c>
      <c r="K66" s="170">
        <f t="shared" si="11"/>
        <v>6.0475424600000003E-3</v>
      </c>
      <c r="L66" s="170">
        <f t="shared" si="11"/>
        <v>6.6526017099999999E-3</v>
      </c>
      <c r="N66" s="65">
        <v>35.18</v>
      </c>
    </row>
    <row r="71" spans="2:14" ht="15.75" x14ac:dyDescent="0.25">
      <c r="B71" s="42" t="s">
        <v>353</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0" t="s">
        <v>289</v>
      </c>
      <c r="C73" s="61"/>
      <c r="D73" s="61"/>
      <c r="E73" s="57"/>
      <c r="F73" s="57"/>
      <c r="G73" s="57"/>
      <c r="H73" s="57"/>
      <c r="I73" s="57"/>
      <c r="J73" s="57"/>
      <c r="K73" s="57"/>
      <c r="L73" s="57"/>
      <c r="N73" s="57"/>
    </row>
    <row r="74" spans="2:14" x14ac:dyDescent="0.25">
      <c r="B74" s="48"/>
      <c r="C74" s="262" t="s">
        <v>27</v>
      </c>
      <c r="D74" s="262"/>
      <c r="E74" s="262"/>
      <c r="F74" s="262"/>
      <c r="G74" s="262"/>
      <c r="H74" s="262"/>
      <c r="I74" s="262"/>
      <c r="J74" s="262"/>
      <c r="K74" s="262"/>
      <c r="L74" s="262"/>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365</v>
      </c>
    </row>
    <row r="76" spans="2:14" x14ac:dyDescent="0.25">
      <c r="C76" s="63"/>
      <c r="D76" s="63"/>
      <c r="E76" s="63"/>
      <c r="F76" s="63"/>
      <c r="G76" s="63"/>
      <c r="H76" s="63"/>
      <c r="I76" s="63"/>
      <c r="J76" s="63"/>
      <c r="K76" s="63"/>
      <c r="L76" s="63"/>
    </row>
    <row r="77" spans="2:14" x14ac:dyDescent="0.25">
      <c r="B77" s="58" t="s">
        <v>1</v>
      </c>
      <c r="C77" s="158">
        <f>C55/SUM($C55:$L55)</f>
        <v>6.4523149853974199E-2</v>
      </c>
      <c r="D77" s="158">
        <f t="shared" ref="D77:L77" si="12">D55/SUM($C55:$L55)</f>
        <v>0.32726301746195446</v>
      </c>
      <c r="E77" s="158">
        <f t="shared" si="12"/>
        <v>0.39815608948834252</v>
      </c>
      <c r="F77" s="158">
        <f t="shared" si="12"/>
        <v>9.5964691198594215E-2</v>
      </c>
      <c r="G77" s="158">
        <f t="shared" si="12"/>
        <v>5.9081919054987823E-2</v>
      </c>
      <c r="H77" s="158">
        <f t="shared" si="12"/>
        <v>1.9987918577263723E-2</v>
      </c>
      <c r="I77" s="158">
        <f t="shared" si="12"/>
        <v>1.9701757975743119E-3</v>
      </c>
      <c r="J77" s="158">
        <f t="shared" si="12"/>
        <v>2.167512759381186E-2</v>
      </c>
      <c r="K77" s="158">
        <f t="shared" si="12"/>
        <v>3.4089981157702002E-3</v>
      </c>
      <c r="L77" s="158">
        <f t="shared" si="12"/>
        <v>7.968912857726565E-3</v>
      </c>
      <c r="M77" s="104"/>
      <c r="N77" s="183">
        <f>+N55</f>
        <v>46.53</v>
      </c>
    </row>
    <row r="78" spans="2:14" x14ac:dyDescent="0.25">
      <c r="B78" s="58" t="s">
        <v>2</v>
      </c>
      <c r="C78" s="169">
        <v>0</v>
      </c>
      <c r="D78" s="169">
        <v>0</v>
      </c>
      <c r="E78" s="169">
        <v>0</v>
      </c>
      <c r="F78" s="169">
        <v>0</v>
      </c>
      <c r="G78" s="169">
        <v>0</v>
      </c>
      <c r="H78" s="169">
        <v>0</v>
      </c>
      <c r="I78" s="169">
        <v>0</v>
      </c>
      <c r="J78" s="169">
        <v>0</v>
      </c>
      <c r="K78" s="169">
        <v>0</v>
      </c>
      <c r="L78" s="169">
        <v>0</v>
      </c>
      <c r="M78" s="104"/>
      <c r="N78" s="183">
        <f>+N56</f>
        <v>0</v>
      </c>
    </row>
    <row r="79" spans="2:14" x14ac:dyDescent="0.25">
      <c r="B79" s="58" t="s">
        <v>3</v>
      </c>
      <c r="C79" s="158">
        <f t="shared" ref="C79:L79" si="13">C57/SUM($C57:$L57)</f>
        <v>0</v>
      </c>
      <c r="D79" s="158">
        <f t="shared" si="13"/>
        <v>1</v>
      </c>
      <c r="E79" s="158">
        <f t="shared" si="13"/>
        <v>0</v>
      </c>
      <c r="F79" s="158">
        <f t="shared" si="13"/>
        <v>0</v>
      </c>
      <c r="G79" s="158">
        <f t="shared" si="13"/>
        <v>0</v>
      </c>
      <c r="H79" s="158">
        <f t="shared" si="13"/>
        <v>0</v>
      </c>
      <c r="I79" s="158">
        <f t="shared" si="13"/>
        <v>0</v>
      </c>
      <c r="J79" s="158">
        <f t="shared" si="13"/>
        <v>0</v>
      </c>
      <c r="K79" s="158">
        <f t="shared" si="13"/>
        <v>0</v>
      </c>
      <c r="L79" s="158">
        <f t="shared" si="13"/>
        <v>0</v>
      </c>
      <c r="M79" s="104"/>
      <c r="N79" s="183">
        <f t="shared" ref="N79:N86" si="14">+N57</f>
        <v>27.84</v>
      </c>
    </row>
    <row r="80" spans="2:14" x14ac:dyDescent="0.25">
      <c r="B80" s="58" t="s">
        <v>4</v>
      </c>
      <c r="C80" s="158">
        <f t="shared" ref="C80:L80" si="15">C58/SUM($C58:$L58)</f>
        <v>0.45289302681646837</v>
      </c>
      <c r="D80" s="158">
        <f t="shared" si="15"/>
        <v>0.1267946898464726</v>
      </c>
      <c r="E80" s="158">
        <f t="shared" si="15"/>
        <v>0.26645069791318826</v>
      </c>
      <c r="F80" s="158">
        <f t="shared" si="15"/>
        <v>9.9342053790342694E-2</v>
      </c>
      <c r="G80" s="158">
        <f t="shared" si="15"/>
        <v>5.4519531633528337E-2</v>
      </c>
      <c r="H80" s="158">
        <f t="shared" si="15"/>
        <v>0</v>
      </c>
      <c r="I80" s="158">
        <f t="shared" si="15"/>
        <v>0</v>
      </c>
      <c r="J80" s="158">
        <f t="shared" si="15"/>
        <v>0</v>
      </c>
      <c r="K80" s="158">
        <f t="shared" si="15"/>
        <v>0</v>
      </c>
      <c r="L80" s="158">
        <f t="shared" si="15"/>
        <v>0</v>
      </c>
      <c r="M80" s="104"/>
      <c r="N80" s="183">
        <f t="shared" si="14"/>
        <v>33.630000000000003</v>
      </c>
    </row>
    <row r="81" spans="2:14" x14ac:dyDescent="0.25">
      <c r="B81" s="58" t="s">
        <v>5</v>
      </c>
      <c r="C81" s="158">
        <f t="shared" ref="C81:L81" si="16">C59/SUM($C59:$L59)</f>
        <v>6.3209532684046915E-2</v>
      </c>
      <c r="D81" s="158">
        <f t="shared" si="16"/>
        <v>0.1751546479244438</v>
      </c>
      <c r="E81" s="158">
        <f t="shared" si="16"/>
        <v>0.45688884652073142</v>
      </c>
      <c r="F81" s="158">
        <f t="shared" si="16"/>
        <v>0.18266844756381334</v>
      </c>
      <c r="G81" s="158">
        <f t="shared" si="16"/>
        <v>5.5145774446956286E-2</v>
      </c>
      <c r="H81" s="158">
        <f t="shared" si="16"/>
        <v>1.261587435160102E-2</v>
      </c>
      <c r="I81" s="158">
        <f t="shared" si="16"/>
        <v>7.7962800661458683E-3</v>
      </c>
      <c r="J81" s="158">
        <f t="shared" si="16"/>
        <v>1.385610965381767E-2</v>
      </c>
      <c r="K81" s="158">
        <f t="shared" si="16"/>
        <v>2.8278383967595085E-2</v>
      </c>
      <c r="L81" s="158">
        <f t="shared" si="16"/>
        <v>4.3861028208485161E-3</v>
      </c>
      <c r="M81" s="104"/>
      <c r="N81" s="183">
        <f t="shared" si="14"/>
        <v>51.45</v>
      </c>
    </row>
    <row r="82" spans="2:14" ht="30" x14ac:dyDescent="0.25">
      <c r="B82" s="58" t="s">
        <v>6</v>
      </c>
      <c r="C82" s="158">
        <f t="shared" ref="C82:L82" si="17">C60/SUM($C60:$L60)</f>
        <v>0.13697327512355886</v>
      </c>
      <c r="D82" s="158">
        <f t="shared" si="17"/>
        <v>0.63601850998519971</v>
      </c>
      <c r="E82" s="158">
        <f t="shared" si="17"/>
        <v>0.22700821489124148</v>
      </c>
      <c r="F82" s="158">
        <f t="shared" si="17"/>
        <v>0</v>
      </c>
      <c r="G82" s="158">
        <f t="shared" si="17"/>
        <v>0</v>
      </c>
      <c r="H82" s="158">
        <f t="shared" si="17"/>
        <v>0</v>
      </c>
      <c r="I82" s="158">
        <f t="shared" si="17"/>
        <v>0</v>
      </c>
      <c r="J82" s="158">
        <f t="shared" si="17"/>
        <v>0</v>
      </c>
      <c r="K82" s="158">
        <v>0</v>
      </c>
      <c r="L82" s="158">
        <f t="shared" si="17"/>
        <v>0</v>
      </c>
      <c r="M82" s="104"/>
      <c r="N82" s="183">
        <f t="shared" si="14"/>
        <v>25.46</v>
      </c>
    </row>
    <row r="83" spans="2:14" x14ac:dyDescent="0.25">
      <c r="B83" s="58" t="s">
        <v>7</v>
      </c>
      <c r="C83" s="158">
        <f t="shared" ref="C83:L83" si="18">C61/SUM($C61:$L61)</f>
        <v>0.23447548896187176</v>
      </c>
      <c r="D83" s="158">
        <f t="shared" si="18"/>
        <v>0.41883786253240624</v>
      </c>
      <c r="E83" s="158">
        <f t="shared" si="18"/>
        <v>0.26977618605373382</v>
      </c>
      <c r="F83" s="158">
        <f t="shared" si="18"/>
        <v>4.7917793264270675E-2</v>
      </c>
      <c r="G83" s="158">
        <f t="shared" si="18"/>
        <v>1.2867265114787706E-2</v>
      </c>
      <c r="H83" s="158">
        <f t="shared" si="18"/>
        <v>0</v>
      </c>
      <c r="I83" s="158">
        <f t="shared" si="18"/>
        <v>4.3184284018452056E-3</v>
      </c>
      <c r="J83" s="158">
        <f t="shared" si="18"/>
        <v>0</v>
      </c>
      <c r="K83" s="158">
        <f t="shared" si="18"/>
        <v>0</v>
      </c>
      <c r="L83" s="158">
        <f t="shared" si="18"/>
        <v>1.1806975671084657E-2</v>
      </c>
      <c r="M83" s="104"/>
      <c r="N83" s="183">
        <f t="shared" si="14"/>
        <v>34.619999999999997</v>
      </c>
    </row>
    <row r="84" spans="2:14" x14ac:dyDescent="0.25">
      <c r="B84" s="58" t="s">
        <v>28</v>
      </c>
      <c r="C84" s="158">
        <f t="shared" ref="C84:L84" si="19">C62/SUM($C62:$L62)</f>
        <v>0.39530087216936377</v>
      </c>
      <c r="D84" s="158">
        <f t="shared" si="19"/>
        <v>0.38713480729511918</v>
      </c>
      <c r="E84" s="158">
        <f t="shared" si="19"/>
        <v>0.15563259479553246</v>
      </c>
      <c r="F84" s="158">
        <f t="shared" si="19"/>
        <v>1.8143270680601169E-2</v>
      </c>
      <c r="G84" s="158">
        <f t="shared" si="19"/>
        <v>1.560183205133347E-2</v>
      </c>
      <c r="H84" s="158">
        <f t="shared" si="19"/>
        <v>6.4163274602743311E-3</v>
      </c>
      <c r="I84" s="158">
        <f t="shared" si="19"/>
        <v>2.6165885979672278E-3</v>
      </c>
      <c r="J84" s="158">
        <f t="shared" si="19"/>
        <v>1.4746490909385155E-2</v>
      </c>
      <c r="K84" s="158">
        <f t="shared" si="19"/>
        <v>2.0828229650552291E-3</v>
      </c>
      <c r="L84" s="158">
        <f t="shared" si="19"/>
        <v>2.3243930753680401E-3</v>
      </c>
      <c r="M84" s="104"/>
      <c r="N84" s="183">
        <f t="shared" si="14"/>
        <v>28.13</v>
      </c>
    </row>
    <row r="85" spans="2:14" ht="30" x14ac:dyDescent="0.25">
      <c r="B85" s="58" t="s">
        <v>29</v>
      </c>
      <c r="C85" s="169">
        <f t="shared" ref="C85:L85" si="20">C63/SUM($C63:$L63)</f>
        <v>0</v>
      </c>
      <c r="D85" s="169">
        <f t="shared" si="20"/>
        <v>0</v>
      </c>
      <c r="E85" s="169">
        <f t="shared" si="20"/>
        <v>1</v>
      </c>
      <c r="F85" s="169">
        <f t="shared" si="20"/>
        <v>0</v>
      </c>
      <c r="G85" s="169">
        <f t="shared" si="20"/>
        <v>0</v>
      </c>
      <c r="H85" s="169">
        <f t="shared" si="20"/>
        <v>0</v>
      </c>
      <c r="I85" s="169">
        <f t="shared" si="20"/>
        <v>0</v>
      </c>
      <c r="J85" s="169">
        <f t="shared" si="20"/>
        <v>0</v>
      </c>
      <c r="K85" s="169">
        <f t="shared" si="20"/>
        <v>0</v>
      </c>
      <c r="L85" s="169">
        <f t="shared" si="20"/>
        <v>0</v>
      </c>
      <c r="M85" s="104"/>
      <c r="N85" s="183">
        <f t="shared" si="14"/>
        <v>48.33</v>
      </c>
    </row>
    <row r="86" spans="2:14" x14ac:dyDescent="0.25">
      <c r="B86" s="58" t="s">
        <v>9</v>
      </c>
      <c r="C86" s="169">
        <f t="shared" ref="C86:L86" si="21">C64/SUM($C64:$L64)</f>
        <v>0.96613406407515756</v>
      </c>
      <c r="D86" s="169">
        <f t="shared" si="21"/>
        <v>3.3865935924842501E-2</v>
      </c>
      <c r="E86" s="169">
        <f t="shared" si="21"/>
        <v>0</v>
      </c>
      <c r="F86" s="169">
        <f t="shared" si="21"/>
        <v>0</v>
      </c>
      <c r="G86" s="169">
        <f t="shared" si="21"/>
        <v>0</v>
      </c>
      <c r="H86" s="169">
        <f t="shared" si="21"/>
        <v>0</v>
      </c>
      <c r="I86" s="169">
        <f t="shared" si="21"/>
        <v>0</v>
      </c>
      <c r="J86" s="169">
        <f t="shared" si="21"/>
        <v>0</v>
      </c>
      <c r="K86" s="169">
        <f t="shared" si="21"/>
        <v>0</v>
      </c>
      <c r="L86" s="169">
        <f t="shared" si="21"/>
        <v>0</v>
      </c>
      <c r="M86" s="104"/>
      <c r="N86" s="183">
        <f t="shared" si="14"/>
        <v>6.2</v>
      </c>
    </row>
    <row r="87" spans="2:14" x14ac:dyDescent="0.25">
      <c r="C87" s="105"/>
      <c r="D87" s="105"/>
      <c r="E87" s="105"/>
      <c r="F87" s="105"/>
      <c r="G87" s="105"/>
      <c r="H87" s="105"/>
      <c r="I87" s="105"/>
      <c r="J87" s="105"/>
      <c r="K87" s="105"/>
      <c r="L87" s="105"/>
      <c r="M87" s="104"/>
      <c r="N87" s="183"/>
    </row>
    <row r="88" spans="2:14" x14ac:dyDescent="0.25">
      <c r="B88" s="51" t="s">
        <v>10</v>
      </c>
      <c r="C88" s="159">
        <f t="shared" ref="C88:L88" si="22">C66/SUM($C66:$L66)</f>
        <v>0.27387755427496191</v>
      </c>
      <c r="D88" s="159">
        <f t="shared" si="22"/>
        <v>0.35160951098753168</v>
      </c>
      <c r="E88" s="159">
        <f t="shared" si="22"/>
        <v>0.25519648229847902</v>
      </c>
      <c r="F88" s="159">
        <f t="shared" si="22"/>
        <v>5.6919337193120992E-2</v>
      </c>
      <c r="G88" s="159">
        <f t="shared" si="22"/>
        <v>2.8280852944417106E-2</v>
      </c>
      <c r="H88" s="159">
        <f t="shared" si="22"/>
        <v>8.2446556287738178E-3</v>
      </c>
      <c r="I88" s="159">
        <f t="shared" si="22"/>
        <v>3.2331670015430629E-3</v>
      </c>
      <c r="J88" s="159">
        <f t="shared" si="22"/>
        <v>1.2897717864738827E-2</v>
      </c>
      <c r="K88" s="159">
        <f t="shared" si="22"/>
        <v>4.6383275596669805E-3</v>
      </c>
      <c r="L88" s="159">
        <f t="shared" si="22"/>
        <v>5.1023942467665912E-3</v>
      </c>
      <c r="M88" s="104"/>
      <c r="N88" s="185">
        <f>+N66</f>
        <v>35.18</v>
      </c>
    </row>
    <row r="95" spans="2:14" x14ac:dyDescent="0.25">
      <c r="N95" s="120"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0" zoomScaleNormal="80" workbookViewId="0"/>
  </sheetViews>
  <sheetFormatPr defaultColWidth="9.140625"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5">
        <f>'Table 1-3 - Lending'!L4</f>
        <v>43921</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7" t="s">
        <v>116</v>
      </c>
      <c r="C7" s="67"/>
      <c r="D7" s="68"/>
      <c r="E7" s="68"/>
      <c r="F7" s="68"/>
      <c r="G7" s="68"/>
      <c r="H7" s="68"/>
      <c r="I7" s="68"/>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1.231599345E-2</v>
      </c>
      <c r="D11" s="62">
        <v>5.4373939920000003E-2</v>
      </c>
      <c r="E11" s="62">
        <v>4.2113235489999998E-2</v>
      </c>
      <c r="F11" s="62">
        <v>5.4847364480000001E-2</v>
      </c>
      <c r="G11" s="62">
        <v>7.2789134559999996E-2</v>
      </c>
      <c r="H11" s="62">
        <v>3.63957304E-3</v>
      </c>
      <c r="I11" s="62">
        <f>SUM(C11:H11)</f>
        <v>0.24007924094000002</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0</v>
      </c>
      <c r="F13" s="62">
        <v>8.4302442999999996E-4</v>
      </c>
      <c r="G13" s="62">
        <v>0</v>
      </c>
      <c r="H13" s="62">
        <v>0</v>
      </c>
      <c r="I13" s="62">
        <f t="shared" si="0"/>
        <v>8.4302442999999996E-4</v>
      </c>
    </row>
    <row r="14" spans="2:10" x14ac:dyDescent="0.25">
      <c r="B14" s="58" t="s">
        <v>4</v>
      </c>
      <c r="C14" s="62">
        <v>1.41737863E-2</v>
      </c>
      <c r="D14" s="62">
        <v>7.7620710199999996E-3</v>
      </c>
      <c r="E14" s="62">
        <v>8.0104339499999996E-3</v>
      </c>
      <c r="F14" s="62">
        <v>7.5438114000000002E-4</v>
      </c>
      <c r="G14" s="62">
        <v>2.7342411100000001E-3</v>
      </c>
      <c r="H14" s="62">
        <v>3.9707537500000001E-3</v>
      </c>
      <c r="I14" s="62">
        <f t="shared" si="0"/>
        <v>3.7405667269999998E-2</v>
      </c>
    </row>
    <row r="15" spans="2:10" x14ac:dyDescent="0.25">
      <c r="B15" s="58" t="s">
        <v>5</v>
      </c>
      <c r="C15" s="62">
        <v>4.2118222800000002E-3</v>
      </c>
      <c r="D15" s="62">
        <v>2.1502007050000001E-2</v>
      </c>
      <c r="E15" s="62">
        <v>2.5493305130000001E-2</v>
      </c>
      <c r="F15" s="62">
        <v>3.8440325470000002E-2</v>
      </c>
      <c r="G15" s="62">
        <v>4.6477913330000002E-2</v>
      </c>
      <c r="H15" s="62">
        <v>2.2545443999999999E-4</v>
      </c>
      <c r="I15" s="62">
        <f t="shared" si="0"/>
        <v>0.13635082770000001</v>
      </c>
    </row>
    <row r="16" spans="2:10" ht="30" x14ac:dyDescent="0.25">
      <c r="B16" s="58" t="s">
        <v>6</v>
      </c>
      <c r="C16" s="62">
        <v>8.8758982999999998E-4</v>
      </c>
      <c r="D16" s="62">
        <v>2.7532831599999998E-3</v>
      </c>
      <c r="E16" s="62">
        <v>1.9555028E-4</v>
      </c>
      <c r="F16" s="62">
        <v>7.3522590000000006E-5</v>
      </c>
      <c r="G16" s="62">
        <v>0</v>
      </c>
      <c r="H16" s="62">
        <v>0</v>
      </c>
      <c r="I16" s="62">
        <f t="shared" si="0"/>
        <v>3.9099458599999998E-3</v>
      </c>
    </row>
    <row r="17" spans="2:9" x14ac:dyDescent="0.25">
      <c r="B17" s="58" t="s">
        <v>7</v>
      </c>
      <c r="C17" s="62">
        <v>2.336834887E-2</v>
      </c>
      <c r="D17" s="62">
        <v>4.0982896739999997E-2</v>
      </c>
      <c r="E17" s="62">
        <v>3.8504632609999999E-2</v>
      </c>
      <c r="F17" s="62">
        <v>4.5899745800000002E-2</v>
      </c>
      <c r="G17" s="62">
        <v>7.2195863700000001E-2</v>
      </c>
      <c r="H17" s="62">
        <v>0</v>
      </c>
      <c r="I17" s="62">
        <f t="shared" si="0"/>
        <v>0.22095148772000001</v>
      </c>
    </row>
    <row r="18" spans="2:9" x14ac:dyDescent="0.25">
      <c r="B18" s="58" t="s">
        <v>28</v>
      </c>
      <c r="C18" s="62">
        <v>4.2109897510000001E-2</v>
      </c>
      <c r="D18" s="62">
        <v>9.1932015680000007E-2</v>
      </c>
      <c r="E18" s="62">
        <v>0.12881115892</v>
      </c>
      <c r="F18" s="62">
        <v>0.18955835349</v>
      </c>
      <c r="G18" s="62">
        <v>0.20694932806999999</v>
      </c>
      <c r="H18" s="62">
        <v>0</v>
      </c>
      <c r="I18" s="62">
        <f t="shared" si="0"/>
        <v>0.65936075366999991</v>
      </c>
    </row>
    <row r="19" spans="2:9" ht="30" x14ac:dyDescent="0.25">
      <c r="B19" s="58" t="s">
        <v>29</v>
      </c>
      <c r="C19" s="62">
        <v>0</v>
      </c>
      <c r="D19" s="62">
        <v>0</v>
      </c>
      <c r="E19" s="62">
        <v>0</v>
      </c>
      <c r="F19" s="62">
        <v>0</v>
      </c>
      <c r="G19" s="62">
        <v>1.76416491E-3</v>
      </c>
      <c r="H19" s="62">
        <v>0</v>
      </c>
      <c r="I19" s="62">
        <f t="shared" si="0"/>
        <v>1.76416491E-3</v>
      </c>
    </row>
    <row r="20" spans="2:9" x14ac:dyDescent="0.25">
      <c r="B20" s="58" t="s">
        <v>9</v>
      </c>
      <c r="C20" s="62">
        <v>0</v>
      </c>
      <c r="D20" s="62">
        <v>3.0476737599999999E-3</v>
      </c>
      <c r="E20" s="62">
        <v>1.0683022999999999E-4</v>
      </c>
      <c r="F20" s="62">
        <v>0</v>
      </c>
      <c r="G20" s="62">
        <v>0</v>
      </c>
      <c r="H20" s="62">
        <v>0</v>
      </c>
      <c r="I20" s="62">
        <f t="shared" si="0"/>
        <v>3.1545039899999999E-3</v>
      </c>
    </row>
    <row r="21" spans="2:9" x14ac:dyDescent="0.25">
      <c r="C21" s="62"/>
      <c r="D21" s="62"/>
      <c r="E21" s="62"/>
      <c r="F21" s="62"/>
      <c r="G21" s="62"/>
      <c r="H21" s="62"/>
      <c r="I21" s="62"/>
    </row>
    <row r="22" spans="2:9" x14ac:dyDescent="0.25">
      <c r="B22" s="51" t="s">
        <v>10</v>
      </c>
      <c r="C22" s="54">
        <f>SUM(C11:C20)</f>
        <v>9.7067438239999998E-2</v>
      </c>
      <c r="D22" s="54">
        <f t="shared" ref="D22:I22" si="1">SUM(D11:D20)</f>
        <v>0.22235388733</v>
      </c>
      <c r="E22" s="54">
        <f t="shared" si="1"/>
        <v>0.24323514660999998</v>
      </c>
      <c r="F22" s="54">
        <f t="shared" si="1"/>
        <v>0.3304167174</v>
      </c>
      <c r="G22" s="54">
        <f t="shared" si="1"/>
        <v>0.40291064567999996</v>
      </c>
      <c r="H22" s="54">
        <f t="shared" si="1"/>
        <v>7.8357812299999999E-3</v>
      </c>
      <c r="I22" s="54">
        <f t="shared" si="1"/>
        <v>1.30381961649</v>
      </c>
    </row>
    <row r="23" spans="2:9" x14ac:dyDescent="0.25">
      <c r="B23" s="47" t="s">
        <v>252</v>
      </c>
    </row>
    <row r="31" spans="2:9" x14ac:dyDescent="0.25">
      <c r="I31" s="120"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80" zoomScaleNormal="80" workbookViewId="0"/>
  </sheetViews>
  <sheetFormatPr defaultColWidth="9.140625"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5">
        <f>'Table 1-3 - Lending'!L4</f>
        <v>43921</v>
      </c>
      <c r="M4" s="43"/>
    </row>
    <row r="5" spans="2:13" ht="15.75" x14ac:dyDescent="0.25">
      <c r="B5" s="42" t="s">
        <v>354</v>
      </c>
      <c r="C5" s="43"/>
      <c r="D5" s="43"/>
      <c r="E5" s="43"/>
      <c r="F5" s="43"/>
      <c r="G5" s="43"/>
      <c r="H5" s="43"/>
      <c r="I5" s="43"/>
      <c r="J5" s="43"/>
      <c r="K5" s="43"/>
      <c r="L5" s="43"/>
      <c r="M5" s="43"/>
    </row>
    <row r="6" spans="2:13" x14ac:dyDescent="0.25">
      <c r="B6" s="67" t="s">
        <v>117</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c r="D9" s="62"/>
      <c r="E9" s="62"/>
      <c r="F9" s="62"/>
      <c r="G9" s="62"/>
      <c r="H9" s="62"/>
      <c r="I9" s="62"/>
      <c r="J9" s="62"/>
      <c r="K9" s="62"/>
      <c r="L9" s="62"/>
      <c r="M9" s="62">
        <f>SUM(C9:L9)</f>
        <v>0</v>
      </c>
    </row>
    <row r="10" spans="2:13" x14ac:dyDescent="0.25">
      <c r="B10" s="44" t="s">
        <v>238</v>
      </c>
      <c r="C10" s="62"/>
      <c r="D10" s="62"/>
      <c r="E10" s="62"/>
      <c r="F10" s="62"/>
      <c r="G10" s="62"/>
      <c r="H10" s="62"/>
      <c r="I10" s="62"/>
      <c r="J10" s="62"/>
      <c r="K10" s="62"/>
      <c r="L10" s="62"/>
      <c r="M10" s="62">
        <f t="shared" ref="M10:M19" si="0">SUM(C10:L10)</f>
        <v>0</v>
      </c>
    </row>
    <row r="11" spans="2:13" ht="30" customHeight="1" x14ac:dyDescent="0.25">
      <c r="B11" s="162" t="s">
        <v>242</v>
      </c>
      <c r="C11" s="62"/>
      <c r="D11" s="62"/>
      <c r="E11" s="62"/>
      <c r="F11" s="62"/>
      <c r="G11" s="62"/>
      <c r="H11" s="62"/>
      <c r="I11" s="62"/>
      <c r="J11" s="62"/>
      <c r="K11" s="62"/>
      <c r="L11" s="62"/>
      <c r="M11" s="62">
        <f t="shared" si="0"/>
        <v>0</v>
      </c>
    </row>
    <row r="12" spans="2:13" x14ac:dyDescent="0.25">
      <c r="B12" s="163" t="s">
        <v>253</v>
      </c>
      <c r="C12" s="62"/>
      <c r="D12" s="62"/>
      <c r="E12" s="62"/>
      <c r="F12" s="62"/>
      <c r="G12" s="62"/>
      <c r="H12" s="62"/>
      <c r="I12" s="62"/>
      <c r="J12" s="62"/>
      <c r="K12" s="62"/>
      <c r="L12" s="62"/>
      <c r="M12" s="62">
        <f t="shared" si="0"/>
        <v>0</v>
      </c>
    </row>
    <row r="13" spans="2:13" x14ac:dyDescent="0.25">
      <c r="B13" s="163" t="s">
        <v>254</v>
      </c>
      <c r="C13" s="62"/>
      <c r="D13" s="62"/>
      <c r="E13" s="62"/>
      <c r="F13" s="62"/>
      <c r="G13" s="62"/>
      <c r="H13" s="62"/>
      <c r="I13" s="62"/>
      <c r="J13" s="62"/>
      <c r="K13" s="62"/>
      <c r="L13" s="62"/>
      <c r="M13" s="62">
        <f t="shared" si="0"/>
        <v>0</v>
      </c>
    </row>
    <row r="14" spans="2:13" x14ac:dyDescent="0.25">
      <c r="B14" s="164" t="s">
        <v>239</v>
      </c>
      <c r="C14" s="62"/>
      <c r="D14" s="62"/>
      <c r="E14" s="62"/>
      <c r="F14" s="62"/>
      <c r="G14" s="62"/>
      <c r="H14" s="62"/>
      <c r="I14" s="62"/>
      <c r="J14" s="62"/>
      <c r="K14" s="62"/>
      <c r="L14" s="62"/>
      <c r="M14" s="62">
        <f t="shared" si="0"/>
        <v>0</v>
      </c>
    </row>
    <row r="15" spans="2:13" x14ac:dyDescent="0.25">
      <c r="B15" s="164" t="s">
        <v>240</v>
      </c>
      <c r="C15" s="62"/>
      <c r="D15" s="62"/>
      <c r="E15" s="62"/>
      <c r="F15" s="62"/>
      <c r="G15" s="62"/>
      <c r="H15" s="62"/>
      <c r="I15" s="62"/>
      <c r="J15" s="62"/>
      <c r="K15" s="62"/>
      <c r="L15" s="62"/>
      <c r="M15" s="62">
        <f t="shared" si="0"/>
        <v>0</v>
      </c>
    </row>
    <row r="16" spans="2:13" x14ac:dyDescent="0.25">
      <c r="B16" s="44" t="s">
        <v>38</v>
      </c>
      <c r="C16" s="62"/>
      <c r="D16" s="62"/>
      <c r="E16" s="62"/>
      <c r="F16" s="62"/>
      <c r="G16" s="62"/>
      <c r="H16" s="62"/>
      <c r="I16" s="62"/>
      <c r="J16" s="62"/>
      <c r="K16" s="62"/>
      <c r="L16" s="62"/>
      <c r="M16" s="62">
        <f t="shared" si="0"/>
        <v>0</v>
      </c>
    </row>
    <row r="17" spans="2:13" x14ac:dyDescent="0.25">
      <c r="B17" s="192" t="s">
        <v>290</v>
      </c>
      <c r="C17" s="62"/>
      <c r="D17" s="62"/>
      <c r="E17" s="62"/>
      <c r="F17" s="62"/>
      <c r="G17" s="62"/>
      <c r="H17" s="62"/>
      <c r="I17" s="62"/>
      <c r="J17" s="62"/>
      <c r="K17" s="62"/>
      <c r="L17" s="62"/>
      <c r="M17" s="62">
        <f t="shared" si="0"/>
        <v>0</v>
      </c>
    </row>
    <row r="18" spans="2:13" x14ac:dyDescent="0.25">
      <c r="B18" s="192" t="s">
        <v>291</v>
      </c>
      <c r="C18" s="62"/>
      <c r="D18" s="62"/>
      <c r="E18" s="62"/>
      <c r="F18" s="62"/>
      <c r="G18" s="62"/>
      <c r="H18" s="62"/>
      <c r="I18" s="62"/>
      <c r="J18" s="62"/>
      <c r="K18" s="62"/>
      <c r="L18" s="62"/>
      <c r="M18" s="62">
        <f t="shared" si="0"/>
        <v>0</v>
      </c>
    </row>
    <row r="19" spans="2:13" x14ac:dyDescent="0.25">
      <c r="B19" s="44" t="s">
        <v>9</v>
      </c>
      <c r="C19" s="62"/>
      <c r="D19" s="62"/>
      <c r="E19" s="62"/>
      <c r="F19" s="62"/>
      <c r="G19" s="62"/>
      <c r="H19" s="62"/>
      <c r="I19" s="62"/>
      <c r="J19" s="62"/>
      <c r="K19" s="62"/>
      <c r="L19" s="62"/>
      <c r="M19" s="62">
        <f t="shared" si="0"/>
        <v>0</v>
      </c>
    </row>
    <row r="20" spans="2:13" x14ac:dyDescent="0.25">
      <c r="B20" s="69" t="s">
        <v>10</v>
      </c>
      <c r="C20" s="54">
        <f t="shared" ref="C20:L20" si="1">SUM(C9:C11)+C16+C19</f>
        <v>0</v>
      </c>
      <c r="D20" s="54">
        <f t="shared" si="1"/>
        <v>0</v>
      </c>
      <c r="E20" s="54">
        <f t="shared" si="1"/>
        <v>0</v>
      </c>
      <c r="F20" s="54">
        <f t="shared" si="1"/>
        <v>0</v>
      </c>
      <c r="G20" s="54">
        <f t="shared" si="1"/>
        <v>0</v>
      </c>
      <c r="H20" s="54">
        <f t="shared" si="1"/>
        <v>0</v>
      </c>
      <c r="I20" s="54">
        <f t="shared" si="1"/>
        <v>0</v>
      </c>
      <c r="J20" s="54">
        <f t="shared" si="1"/>
        <v>0</v>
      </c>
      <c r="K20" s="54">
        <f t="shared" si="1"/>
        <v>0</v>
      </c>
      <c r="L20" s="54">
        <f t="shared" si="1"/>
        <v>0</v>
      </c>
      <c r="M20" s="54">
        <f>SUM(M9:M11)+M16+M19</f>
        <v>0</v>
      </c>
    </row>
    <row r="21" spans="2:13" x14ac:dyDescent="0.25">
      <c r="B21" s="47" t="s">
        <v>41</v>
      </c>
    </row>
    <row r="25" spans="2:13" ht="15.75" x14ac:dyDescent="0.25">
      <c r="B25" s="42" t="s">
        <v>355</v>
      </c>
      <c r="C25" s="43"/>
      <c r="D25" s="43"/>
      <c r="E25" s="43"/>
      <c r="F25" s="43"/>
      <c r="G25" s="43"/>
      <c r="H25" s="43"/>
      <c r="I25" s="43"/>
      <c r="J25" s="43"/>
      <c r="K25" s="43"/>
      <c r="L25" s="43"/>
      <c r="M25" s="43"/>
    </row>
    <row r="26" spans="2:13" x14ac:dyDescent="0.25">
      <c r="B26" s="67" t="s">
        <v>118</v>
      </c>
      <c r="C26" s="68"/>
      <c r="D26" s="68"/>
      <c r="E26" s="68"/>
      <c r="F26" s="68"/>
      <c r="G26" s="68"/>
      <c r="H26" s="68"/>
      <c r="I26" s="68"/>
      <c r="J26" s="68"/>
      <c r="K26" s="68"/>
      <c r="L26" s="68"/>
      <c r="M26" s="68"/>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4.4547449E-4</v>
      </c>
      <c r="K29" s="62">
        <v>0</v>
      </c>
      <c r="L29" s="62">
        <v>0</v>
      </c>
      <c r="M29" s="62">
        <f>SUM(C29:L29)</f>
        <v>4.4547449E-4</v>
      </c>
    </row>
    <row r="30" spans="2:13" x14ac:dyDescent="0.25">
      <c r="B30" s="161" t="s">
        <v>238</v>
      </c>
      <c r="C30" s="62">
        <v>9.7984675110000002E-2</v>
      </c>
      <c r="D30" s="62">
        <v>0</v>
      </c>
      <c r="E30" s="62">
        <v>8.4302442999999996E-4</v>
      </c>
      <c r="F30" s="62">
        <v>8.4185861700000007E-3</v>
      </c>
      <c r="G30" s="62">
        <v>4.995109708E-2</v>
      </c>
      <c r="H30" s="62">
        <v>3.0223560299999998E-3</v>
      </c>
      <c r="I30" s="62">
        <v>0.11433094664</v>
      </c>
      <c r="J30" s="62">
        <v>0.23540647371000001</v>
      </c>
      <c r="K30" s="62">
        <v>0</v>
      </c>
      <c r="L30" s="62">
        <v>3.1545039899999999E-3</v>
      </c>
      <c r="M30" s="62">
        <f t="shared" ref="M30:M39" si="2">SUM(C30:L30)</f>
        <v>0.51311166316000001</v>
      </c>
    </row>
    <row r="31" spans="2:13" ht="30" x14ac:dyDescent="0.25">
      <c r="B31" s="162" t="s">
        <v>242</v>
      </c>
      <c r="C31" s="62">
        <v>0</v>
      </c>
      <c r="D31" s="62">
        <v>0</v>
      </c>
      <c r="E31" s="62">
        <v>0</v>
      </c>
      <c r="F31" s="62">
        <v>0</v>
      </c>
      <c r="G31" s="62">
        <v>0</v>
      </c>
      <c r="H31" s="62">
        <v>0</v>
      </c>
      <c r="I31" s="62">
        <v>0</v>
      </c>
      <c r="J31" s="62">
        <v>0</v>
      </c>
      <c r="K31" s="62">
        <v>0</v>
      </c>
      <c r="L31" s="62">
        <v>0</v>
      </c>
      <c r="M31" s="62">
        <f t="shared" si="2"/>
        <v>0</v>
      </c>
    </row>
    <row r="32" spans="2:13" x14ac:dyDescent="0.25">
      <c r="B32" s="163" t="s">
        <v>253</v>
      </c>
      <c r="C32" s="62">
        <v>0</v>
      </c>
      <c r="D32" s="62">
        <v>0</v>
      </c>
      <c r="E32" s="62">
        <v>0</v>
      </c>
      <c r="F32" s="62">
        <v>0</v>
      </c>
      <c r="G32" s="62">
        <v>0</v>
      </c>
      <c r="H32" s="62">
        <v>0</v>
      </c>
      <c r="I32" s="62">
        <v>0</v>
      </c>
      <c r="J32" s="62">
        <v>0</v>
      </c>
      <c r="K32" s="62">
        <v>0</v>
      </c>
      <c r="L32" s="62">
        <v>0</v>
      </c>
      <c r="M32" s="62">
        <f t="shared" si="2"/>
        <v>0</v>
      </c>
    </row>
    <row r="33" spans="2:13" x14ac:dyDescent="0.25">
      <c r="B33" s="163" t="s">
        <v>254</v>
      </c>
      <c r="C33" s="62">
        <v>0</v>
      </c>
      <c r="D33" s="62">
        <v>0</v>
      </c>
      <c r="E33" s="62">
        <v>0</v>
      </c>
      <c r="F33" s="62">
        <v>0</v>
      </c>
      <c r="G33" s="62">
        <v>0</v>
      </c>
      <c r="H33" s="62">
        <v>0</v>
      </c>
      <c r="I33" s="62">
        <v>0</v>
      </c>
      <c r="J33" s="62">
        <v>0</v>
      </c>
      <c r="K33" s="62">
        <v>0</v>
      </c>
      <c r="L33" s="62">
        <v>0</v>
      </c>
      <c r="M33" s="62">
        <f t="shared" si="2"/>
        <v>0</v>
      </c>
    </row>
    <row r="34" spans="2:13" x14ac:dyDescent="0.25">
      <c r="B34" s="164" t="s">
        <v>239</v>
      </c>
      <c r="C34" s="62">
        <v>0</v>
      </c>
      <c r="D34" s="62">
        <v>0</v>
      </c>
      <c r="E34" s="62">
        <v>0</v>
      </c>
      <c r="F34" s="62">
        <v>0</v>
      </c>
      <c r="G34" s="62">
        <v>0</v>
      </c>
      <c r="H34" s="62">
        <v>0</v>
      </c>
      <c r="I34" s="62">
        <v>0</v>
      </c>
      <c r="J34" s="62">
        <v>0</v>
      </c>
      <c r="K34" s="62">
        <v>0</v>
      </c>
      <c r="L34" s="62">
        <v>0</v>
      </c>
      <c r="M34" s="62">
        <f t="shared" si="2"/>
        <v>0</v>
      </c>
    </row>
    <row r="35" spans="2:13" x14ac:dyDescent="0.25">
      <c r="B35" s="164"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v>
      </c>
      <c r="D36" s="62">
        <v>0</v>
      </c>
      <c r="E36" s="62">
        <v>0</v>
      </c>
      <c r="F36" s="62">
        <v>0</v>
      </c>
      <c r="G36" s="62">
        <v>0</v>
      </c>
      <c r="H36" s="62">
        <v>0</v>
      </c>
      <c r="I36" s="62">
        <v>0</v>
      </c>
      <c r="J36" s="62">
        <v>0</v>
      </c>
      <c r="K36" s="62">
        <v>0</v>
      </c>
      <c r="L36" s="62">
        <v>0</v>
      </c>
      <c r="M36" s="62">
        <f t="shared" si="2"/>
        <v>0</v>
      </c>
    </row>
    <row r="37" spans="2:13" x14ac:dyDescent="0.25">
      <c r="B37" s="192" t="s">
        <v>290</v>
      </c>
      <c r="C37" s="62">
        <v>0</v>
      </c>
      <c r="D37" s="62">
        <v>0</v>
      </c>
      <c r="E37" s="62">
        <v>0</v>
      </c>
      <c r="F37" s="62">
        <v>0</v>
      </c>
      <c r="G37" s="62">
        <v>0</v>
      </c>
      <c r="H37" s="62">
        <v>0</v>
      </c>
      <c r="I37" s="62">
        <v>0</v>
      </c>
      <c r="J37" s="62">
        <v>0</v>
      </c>
      <c r="K37" s="62">
        <v>0</v>
      </c>
      <c r="L37" s="62">
        <v>0</v>
      </c>
      <c r="M37" s="62">
        <f t="shared" si="2"/>
        <v>0</v>
      </c>
    </row>
    <row r="38" spans="2:13" x14ac:dyDescent="0.25">
      <c r="B38" s="192" t="s">
        <v>291</v>
      </c>
      <c r="C38" s="62">
        <v>0.14209456582999999</v>
      </c>
      <c r="D38" s="62">
        <v>0</v>
      </c>
      <c r="E38" s="62">
        <v>0</v>
      </c>
      <c r="F38" s="62">
        <v>2.8987081099999999E-2</v>
      </c>
      <c r="G38" s="62">
        <v>8.6399730620000004E-2</v>
      </c>
      <c r="H38" s="62">
        <v>8.8758982999999998E-4</v>
      </c>
      <c r="I38" s="62">
        <v>0.10662054108000001</v>
      </c>
      <c r="J38" s="62">
        <v>0.42350880547000003</v>
      </c>
      <c r="K38" s="62">
        <v>1.76416491E-3</v>
      </c>
      <c r="L38" s="62">
        <v>0</v>
      </c>
      <c r="M38" s="62">
        <f t="shared" si="2"/>
        <v>0.79026247884</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69" t="s">
        <v>10</v>
      </c>
      <c r="C40" s="54">
        <f t="shared" ref="C40:L40" si="3">C29+C30+C31+C38+C39</f>
        <v>0.24007924093999999</v>
      </c>
      <c r="D40" s="54">
        <f t="shared" si="3"/>
        <v>0</v>
      </c>
      <c r="E40" s="54">
        <f t="shared" si="3"/>
        <v>8.4302442999999996E-4</v>
      </c>
      <c r="F40" s="54">
        <f>F29+F30+F31+F38+F39</f>
        <v>3.7405667269999998E-2</v>
      </c>
      <c r="G40" s="54">
        <f t="shared" si="3"/>
        <v>0.13635082770000001</v>
      </c>
      <c r="H40" s="54">
        <f t="shared" si="3"/>
        <v>3.9099458599999998E-3</v>
      </c>
      <c r="I40" s="54">
        <f t="shared" si="3"/>
        <v>0.22095148772000001</v>
      </c>
      <c r="J40" s="54">
        <f t="shared" si="3"/>
        <v>0.65936075367000002</v>
      </c>
      <c r="K40" s="54">
        <f t="shared" si="3"/>
        <v>1.76416491E-3</v>
      </c>
      <c r="L40" s="54">
        <f t="shared" si="3"/>
        <v>3.1545039899999999E-3</v>
      </c>
      <c r="M40" s="54">
        <f>M29+M30+M31+M38+M39</f>
        <v>1.30381961649</v>
      </c>
    </row>
    <row r="45" spans="2:13" ht="15.75" x14ac:dyDescent="0.25">
      <c r="B45" s="42" t="s">
        <v>356</v>
      </c>
      <c r="C45" s="43"/>
      <c r="D45" s="43"/>
      <c r="E45" s="43"/>
      <c r="F45" s="43"/>
      <c r="G45" s="43"/>
      <c r="H45" s="43"/>
      <c r="I45" s="43"/>
      <c r="J45" s="43"/>
      <c r="K45" s="43"/>
      <c r="L45" s="43"/>
      <c r="M45" s="43"/>
    </row>
    <row r="46" spans="2:13" x14ac:dyDescent="0.25">
      <c r="B46" s="67" t="s">
        <v>119</v>
      </c>
      <c r="C46" s="68"/>
      <c r="D46" s="68"/>
      <c r="E46" s="68"/>
      <c r="F46" s="68"/>
      <c r="G46" s="68"/>
      <c r="H46" s="68"/>
      <c r="I46" s="68"/>
      <c r="J46" s="68"/>
      <c r="K46" s="68"/>
      <c r="L46" s="68"/>
      <c r="M46" s="68"/>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4.4547449E-4</v>
      </c>
      <c r="K49" s="62">
        <v>0</v>
      </c>
      <c r="L49" s="62">
        <v>0</v>
      </c>
      <c r="M49" s="62">
        <f>SUM(C49:L49)</f>
        <v>4.4547449E-4</v>
      </c>
    </row>
    <row r="50" spans="2:15" x14ac:dyDescent="0.25">
      <c r="B50" s="44" t="s">
        <v>238</v>
      </c>
      <c r="C50" s="62">
        <v>9.7984675110000002E-2</v>
      </c>
      <c r="D50" s="62">
        <v>0</v>
      </c>
      <c r="E50" s="62">
        <v>8.4302442999999996E-4</v>
      </c>
      <c r="F50" s="62">
        <v>8.4185861700000007E-3</v>
      </c>
      <c r="G50" s="62">
        <v>4.995109708E-2</v>
      </c>
      <c r="H50" s="62">
        <v>3.0223560299999998E-3</v>
      </c>
      <c r="I50" s="62">
        <v>0.11433094664</v>
      </c>
      <c r="J50" s="62">
        <v>0.23540647371000001</v>
      </c>
      <c r="K50" s="62">
        <v>0</v>
      </c>
      <c r="L50" s="62">
        <v>3.1545039899999999E-3</v>
      </c>
      <c r="M50" s="62">
        <f t="shared" ref="M50:M59" si="4">SUM(C50:L50)</f>
        <v>0.51311166316000001</v>
      </c>
      <c r="O50" s="193"/>
    </row>
    <row r="51" spans="2:15" ht="30" x14ac:dyDescent="0.25">
      <c r="B51" s="162" t="s">
        <v>242</v>
      </c>
      <c r="C51" s="62">
        <v>0</v>
      </c>
      <c r="D51" s="62">
        <v>0</v>
      </c>
      <c r="E51" s="62">
        <v>0</v>
      </c>
      <c r="F51" s="62">
        <v>0</v>
      </c>
      <c r="G51" s="62">
        <v>0</v>
      </c>
      <c r="H51" s="62">
        <v>0</v>
      </c>
      <c r="I51" s="62">
        <v>0</v>
      </c>
      <c r="J51" s="62">
        <v>0</v>
      </c>
      <c r="K51" s="62">
        <v>0</v>
      </c>
      <c r="L51" s="62">
        <v>0</v>
      </c>
      <c r="M51" s="62">
        <f t="shared" si="4"/>
        <v>0</v>
      </c>
      <c r="O51" s="193"/>
    </row>
    <row r="52" spans="2:15" x14ac:dyDescent="0.25">
      <c r="B52" s="163" t="s">
        <v>253</v>
      </c>
      <c r="C52" s="62">
        <v>0</v>
      </c>
      <c r="D52" s="62">
        <v>0</v>
      </c>
      <c r="E52" s="62">
        <v>0</v>
      </c>
      <c r="F52" s="62">
        <v>0</v>
      </c>
      <c r="G52" s="62">
        <v>0</v>
      </c>
      <c r="H52" s="62">
        <v>0</v>
      </c>
      <c r="I52" s="62">
        <v>0</v>
      </c>
      <c r="J52" s="62">
        <v>0</v>
      </c>
      <c r="K52" s="62">
        <v>0</v>
      </c>
      <c r="L52" s="62">
        <v>0</v>
      </c>
      <c r="M52" s="62">
        <f t="shared" si="4"/>
        <v>0</v>
      </c>
      <c r="O52" s="193"/>
    </row>
    <row r="53" spans="2:15" x14ac:dyDescent="0.25">
      <c r="B53" s="163" t="s">
        <v>254</v>
      </c>
      <c r="C53" s="62">
        <v>0</v>
      </c>
      <c r="D53" s="62">
        <v>0</v>
      </c>
      <c r="E53" s="62">
        <v>0</v>
      </c>
      <c r="F53" s="62">
        <v>0</v>
      </c>
      <c r="G53" s="62">
        <v>0</v>
      </c>
      <c r="H53" s="62">
        <v>0</v>
      </c>
      <c r="I53" s="62">
        <v>0</v>
      </c>
      <c r="J53" s="62">
        <v>0</v>
      </c>
      <c r="K53" s="62">
        <v>0</v>
      </c>
      <c r="L53" s="62">
        <v>0</v>
      </c>
      <c r="M53" s="62">
        <f t="shared" si="4"/>
        <v>0</v>
      </c>
      <c r="O53" s="193"/>
    </row>
    <row r="54" spans="2:15" x14ac:dyDescent="0.25">
      <c r="B54" s="164" t="s">
        <v>239</v>
      </c>
      <c r="C54" s="62">
        <v>0</v>
      </c>
      <c r="D54" s="62">
        <v>0</v>
      </c>
      <c r="E54" s="62">
        <v>0</v>
      </c>
      <c r="F54" s="62">
        <v>0</v>
      </c>
      <c r="G54" s="62">
        <v>0</v>
      </c>
      <c r="H54" s="62">
        <v>0</v>
      </c>
      <c r="I54" s="62">
        <v>0</v>
      </c>
      <c r="J54" s="62">
        <v>0</v>
      </c>
      <c r="K54" s="62">
        <v>0</v>
      </c>
      <c r="L54" s="62">
        <v>0</v>
      </c>
      <c r="M54" s="62">
        <f t="shared" si="4"/>
        <v>0</v>
      </c>
      <c r="O54" s="193"/>
    </row>
    <row r="55" spans="2:15" x14ac:dyDescent="0.25">
      <c r="B55" s="164" t="s">
        <v>240</v>
      </c>
      <c r="C55" s="62">
        <v>0</v>
      </c>
      <c r="D55" s="62">
        <v>0</v>
      </c>
      <c r="E55" s="62">
        <v>0</v>
      </c>
      <c r="F55" s="62">
        <v>0</v>
      </c>
      <c r="G55" s="62">
        <v>0</v>
      </c>
      <c r="H55" s="62">
        <v>0</v>
      </c>
      <c r="I55" s="62">
        <v>0</v>
      </c>
      <c r="J55" s="62">
        <v>0</v>
      </c>
      <c r="K55" s="62">
        <v>0</v>
      </c>
      <c r="L55" s="62">
        <v>0</v>
      </c>
      <c r="M55" s="62">
        <f t="shared" si="4"/>
        <v>0</v>
      </c>
      <c r="O55" s="193"/>
    </row>
    <row r="56" spans="2:15" x14ac:dyDescent="0.25">
      <c r="B56" s="44" t="s">
        <v>38</v>
      </c>
      <c r="C56" s="62">
        <v>0</v>
      </c>
      <c r="D56" s="62">
        <v>0</v>
      </c>
      <c r="E56" s="62">
        <v>0</v>
      </c>
      <c r="F56" s="62">
        <v>0</v>
      </c>
      <c r="G56" s="62">
        <v>0</v>
      </c>
      <c r="H56" s="62">
        <v>0</v>
      </c>
      <c r="I56" s="62">
        <v>0</v>
      </c>
      <c r="J56" s="62">
        <v>0</v>
      </c>
      <c r="K56" s="62">
        <v>0</v>
      </c>
      <c r="L56" s="62">
        <v>0</v>
      </c>
      <c r="M56" s="62">
        <f t="shared" si="4"/>
        <v>0</v>
      </c>
      <c r="O56" s="193"/>
    </row>
    <row r="57" spans="2:15" x14ac:dyDescent="0.25">
      <c r="B57" s="192" t="s">
        <v>290</v>
      </c>
      <c r="C57" s="62">
        <v>0</v>
      </c>
      <c r="D57" s="62">
        <v>0</v>
      </c>
      <c r="E57" s="62">
        <v>0</v>
      </c>
      <c r="F57" s="62">
        <v>0</v>
      </c>
      <c r="G57" s="62">
        <v>0</v>
      </c>
      <c r="H57" s="62">
        <v>0</v>
      </c>
      <c r="I57" s="62">
        <v>0</v>
      </c>
      <c r="J57" s="62">
        <v>0</v>
      </c>
      <c r="K57" s="62">
        <v>0</v>
      </c>
      <c r="L57" s="62">
        <v>0</v>
      </c>
      <c r="M57" s="62">
        <f t="shared" si="4"/>
        <v>0</v>
      </c>
      <c r="O57" s="193"/>
    </row>
    <row r="58" spans="2:15" x14ac:dyDescent="0.25">
      <c r="B58" s="192" t="s">
        <v>291</v>
      </c>
      <c r="C58" s="62">
        <v>0.14209456582999999</v>
      </c>
      <c r="D58" s="62">
        <v>0</v>
      </c>
      <c r="E58" s="62">
        <v>0</v>
      </c>
      <c r="F58" s="62">
        <v>2.8987081099999999E-2</v>
      </c>
      <c r="G58" s="62">
        <v>8.6399730620000004E-2</v>
      </c>
      <c r="H58" s="62">
        <v>8.8758982999999998E-4</v>
      </c>
      <c r="I58" s="62">
        <v>0.10662054108000001</v>
      </c>
      <c r="J58" s="62">
        <v>0.42350880547000003</v>
      </c>
      <c r="K58" s="62">
        <v>1.76416491E-3</v>
      </c>
      <c r="L58" s="62">
        <v>0</v>
      </c>
      <c r="M58" s="62">
        <f t="shared" si="4"/>
        <v>0.79026247884</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69" t="s">
        <v>10</v>
      </c>
      <c r="C60" s="249">
        <f>SUM(C49:C51)+C58+C59</f>
        <v>0.24007924093999999</v>
      </c>
      <c r="D60" s="249">
        <f t="shared" ref="D60:L60" si="5">SUM(D49:D51)+D58+D59</f>
        <v>0</v>
      </c>
      <c r="E60" s="249">
        <f t="shared" si="5"/>
        <v>8.4302442999999996E-4</v>
      </c>
      <c r="F60" s="249">
        <f t="shared" si="5"/>
        <v>3.7405667269999998E-2</v>
      </c>
      <c r="G60" s="249">
        <f t="shared" si="5"/>
        <v>0.13635082770000001</v>
      </c>
      <c r="H60" s="249">
        <f t="shared" si="5"/>
        <v>3.9099458599999998E-3</v>
      </c>
      <c r="I60" s="249">
        <f t="shared" si="5"/>
        <v>0.22095148772000001</v>
      </c>
      <c r="J60" s="249">
        <f t="shared" si="5"/>
        <v>0.65936075367000002</v>
      </c>
      <c r="K60" s="249">
        <f t="shared" si="5"/>
        <v>1.76416491E-3</v>
      </c>
      <c r="L60" s="249">
        <f t="shared" si="5"/>
        <v>3.1545039899999999E-3</v>
      </c>
      <c r="M60" s="249">
        <f>SUM(M49:M51)+M58+M59</f>
        <v>1.30381961649</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0"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0" zoomScaleNormal="80" zoomScaleSheetLayoutView="100" workbookViewId="0"/>
  </sheetViews>
  <sheetFormatPr defaultColWidth="9.140625"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5">
        <f>'Table 1-3 - Lending'!L4</f>
        <v>43921</v>
      </c>
      <c r="M4" s="43"/>
    </row>
    <row r="5" spans="2:13" ht="15.75" x14ac:dyDescent="0.25">
      <c r="B5" s="42" t="s">
        <v>357</v>
      </c>
      <c r="C5" s="43"/>
      <c r="D5" s="43"/>
      <c r="E5" s="43"/>
      <c r="F5" s="43"/>
      <c r="G5" s="43"/>
      <c r="H5" s="43"/>
      <c r="I5" s="43"/>
      <c r="J5" s="43"/>
      <c r="K5" s="43"/>
      <c r="L5" s="43"/>
      <c r="M5" s="43"/>
    </row>
    <row r="6" spans="2:13" x14ac:dyDescent="0.25">
      <c r="B6" s="67" t="s">
        <v>120</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137</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0.24007924093999999</v>
      </c>
      <c r="D13" s="62">
        <v>0</v>
      </c>
      <c r="E13" s="62">
        <v>8.4302442999999996E-4</v>
      </c>
      <c r="F13" s="62">
        <v>3.7405667269999998E-2</v>
      </c>
      <c r="G13" s="62">
        <v>0.13635082770000001</v>
      </c>
      <c r="H13" s="62">
        <v>3.9099458599999998E-3</v>
      </c>
      <c r="I13" s="62">
        <v>0.22095148772000001</v>
      </c>
      <c r="J13" s="62">
        <v>0.65936075367000002</v>
      </c>
      <c r="K13" s="62">
        <v>1.76416491E-3</v>
      </c>
      <c r="L13" s="62">
        <v>3.1545039899999999E-3</v>
      </c>
      <c r="M13" s="62">
        <f t="shared" si="0"/>
        <v>1.30381961649</v>
      </c>
    </row>
    <row r="14" spans="2:13" x14ac:dyDescent="0.25">
      <c r="B14" s="69" t="s">
        <v>10</v>
      </c>
      <c r="C14" s="54">
        <f>SUM(C9:C13)</f>
        <v>0.24007924093999999</v>
      </c>
      <c r="D14" s="54">
        <f t="shared" ref="D14:M14" si="1">SUM(D9:D13)</f>
        <v>0</v>
      </c>
      <c r="E14" s="54">
        <f t="shared" si="1"/>
        <v>8.4302442999999996E-4</v>
      </c>
      <c r="F14" s="54">
        <f t="shared" si="1"/>
        <v>3.7405667269999998E-2</v>
      </c>
      <c r="G14" s="54">
        <f t="shared" si="1"/>
        <v>0.13635082770000001</v>
      </c>
      <c r="H14" s="54">
        <f t="shared" si="1"/>
        <v>3.9099458599999998E-3</v>
      </c>
      <c r="I14" s="54">
        <f t="shared" si="1"/>
        <v>0.22095148772000001</v>
      </c>
      <c r="J14" s="54">
        <f t="shared" si="1"/>
        <v>0.65936075367000002</v>
      </c>
      <c r="K14" s="54">
        <f t="shared" si="1"/>
        <v>1.76416491E-3</v>
      </c>
      <c r="L14" s="54">
        <f t="shared" si="1"/>
        <v>3.1545039899999999E-3</v>
      </c>
      <c r="M14" s="54">
        <f t="shared" si="1"/>
        <v>1.30381961649</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358</v>
      </c>
      <c r="C19" s="43"/>
      <c r="D19" s="43"/>
      <c r="E19" s="43"/>
      <c r="F19" s="43"/>
      <c r="G19" s="43"/>
      <c r="H19" s="43"/>
      <c r="I19" s="43"/>
      <c r="J19" s="43"/>
      <c r="K19" s="43"/>
      <c r="L19" s="43"/>
      <c r="M19" s="43"/>
    </row>
    <row r="20" spans="2:13" x14ac:dyDescent="0.25">
      <c r="B20" s="67" t="s">
        <v>121</v>
      </c>
      <c r="C20" s="67"/>
      <c r="D20" s="68"/>
      <c r="E20" s="68"/>
      <c r="F20" s="68"/>
      <c r="G20" s="68"/>
      <c r="H20" s="68"/>
      <c r="I20" s="68"/>
      <c r="J20" s="68"/>
      <c r="K20" s="68"/>
      <c r="L20" s="68"/>
      <c r="M20" s="68"/>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5.151921E-5</v>
      </c>
      <c r="D23" s="62">
        <v>0</v>
      </c>
      <c r="E23" s="62">
        <v>0</v>
      </c>
      <c r="F23" s="62">
        <v>0</v>
      </c>
      <c r="G23" s="62">
        <v>0</v>
      </c>
      <c r="H23" s="62">
        <v>0</v>
      </c>
      <c r="I23" s="62">
        <v>1.0936536000000001E-4</v>
      </c>
      <c r="J23" s="62">
        <v>1.67849855E-3</v>
      </c>
      <c r="K23" s="62">
        <v>0</v>
      </c>
      <c r="L23" s="62">
        <v>0</v>
      </c>
      <c r="M23" s="62">
        <f>SUM(C23:L23)</f>
        <v>1.8393831199999999E-3</v>
      </c>
    </row>
    <row r="24" spans="2:13" x14ac:dyDescent="0.25">
      <c r="B24" s="44" t="s">
        <v>138</v>
      </c>
      <c r="C24" s="62">
        <v>1.01445099E-3</v>
      </c>
      <c r="D24" s="62">
        <v>0</v>
      </c>
      <c r="E24" s="62">
        <v>0</v>
      </c>
      <c r="F24" s="62">
        <v>2.3352955E-4</v>
      </c>
      <c r="G24" s="62">
        <v>1.4442012299999999E-3</v>
      </c>
      <c r="H24" s="62">
        <v>0</v>
      </c>
      <c r="I24" s="62">
        <v>2.6541942900000001E-3</v>
      </c>
      <c r="J24" s="62">
        <v>1.2479587320000001E-2</v>
      </c>
      <c r="K24" s="62">
        <v>0</v>
      </c>
      <c r="L24" s="62">
        <v>0</v>
      </c>
      <c r="M24" s="62">
        <f t="shared" ref="M24:M28" si="2">SUM(C24:L24)</f>
        <v>1.782596338E-2</v>
      </c>
    </row>
    <row r="25" spans="2:13" x14ac:dyDescent="0.25">
      <c r="B25" s="44" t="s">
        <v>47</v>
      </c>
      <c r="C25" s="62">
        <v>6.1297572800000002E-3</v>
      </c>
      <c r="D25" s="62">
        <v>0</v>
      </c>
      <c r="E25" s="62">
        <v>0</v>
      </c>
      <c r="F25" s="62">
        <v>4.2815604999999997E-4</v>
      </c>
      <c r="G25" s="62">
        <v>3.3364590299999998E-3</v>
      </c>
      <c r="H25" s="62">
        <v>7.0710151000000004E-4</v>
      </c>
      <c r="I25" s="62">
        <v>2.248596412E-2</v>
      </c>
      <c r="J25" s="62">
        <v>4.470547381E-2</v>
      </c>
      <c r="K25" s="62">
        <v>0</v>
      </c>
      <c r="L25" s="62">
        <v>0</v>
      </c>
      <c r="M25" s="62">
        <f t="shared" si="2"/>
        <v>7.7792911800000003E-2</v>
      </c>
    </row>
    <row r="26" spans="2:13" x14ac:dyDescent="0.25">
      <c r="B26" s="44" t="s">
        <v>48</v>
      </c>
      <c r="C26" s="62">
        <v>1.0961640349999999E-2</v>
      </c>
      <c r="D26" s="62">
        <v>0</v>
      </c>
      <c r="E26" s="62">
        <v>0</v>
      </c>
      <c r="F26" s="62">
        <v>1.8934309500000001E-3</v>
      </c>
      <c r="G26" s="62">
        <v>1.079648276E-2</v>
      </c>
      <c r="H26" s="62">
        <v>3.2028443500000002E-3</v>
      </c>
      <c r="I26" s="62">
        <v>7.2241760909999994E-2</v>
      </c>
      <c r="J26" s="62">
        <v>6.3522349059999997E-2</v>
      </c>
      <c r="K26" s="62">
        <v>0</v>
      </c>
      <c r="L26" s="62">
        <v>3.0476737599999999E-3</v>
      </c>
      <c r="M26" s="62">
        <f t="shared" si="2"/>
        <v>0.16566618213999998</v>
      </c>
    </row>
    <row r="27" spans="2:13" x14ac:dyDescent="0.25">
      <c r="B27" s="44" t="s">
        <v>50</v>
      </c>
      <c r="C27" s="62">
        <v>0.22192187311</v>
      </c>
      <c r="D27" s="62">
        <v>0</v>
      </c>
      <c r="E27" s="62">
        <v>8.4302442999999996E-4</v>
      </c>
      <c r="F27" s="62">
        <v>3.4850550719999998E-2</v>
      </c>
      <c r="G27" s="62">
        <v>0.12077368468000001</v>
      </c>
      <c r="H27" s="62">
        <v>0</v>
      </c>
      <c r="I27" s="62">
        <v>0.12346020303999999</v>
      </c>
      <c r="J27" s="62">
        <v>0.53697484493000003</v>
      </c>
      <c r="K27" s="62">
        <v>1.76416491E-3</v>
      </c>
      <c r="L27" s="62">
        <v>1.0683022999999999E-4</v>
      </c>
      <c r="M27" s="62">
        <f t="shared" si="2"/>
        <v>1.0406951760500001</v>
      </c>
    </row>
    <row r="28" spans="2:13" x14ac:dyDescent="0.25">
      <c r="B28" s="44" t="s">
        <v>49</v>
      </c>
      <c r="C28" s="62">
        <v>0</v>
      </c>
      <c r="D28" s="62">
        <v>0</v>
      </c>
      <c r="E28" s="62">
        <v>0</v>
      </c>
      <c r="F28" s="62">
        <v>0</v>
      </c>
      <c r="G28" s="62">
        <v>0</v>
      </c>
      <c r="H28" s="62">
        <v>0</v>
      </c>
      <c r="I28" s="62">
        <v>0</v>
      </c>
      <c r="J28" s="62">
        <v>0</v>
      </c>
      <c r="K28" s="62">
        <v>0</v>
      </c>
      <c r="L28" s="62">
        <v>0</v>
      </c>
      <c r="M28" s="62">
        <f t="shared" si="2"/>
        <v>0</v>
      </c>
    </row>
    <row r="29" spans="2:13" x14ac:dyDescent="0.25">
      <c r="B29" s="69" t="s">
        <v>10</v>
      </c>
      <c r="C29" s="54">
        <f>SUM(C23:C28)</f>
        <v>0.24007924093999999</v>
      </c>
      <c r="D29" s="54">
        <f t="shared" ref="D29:M29" si="3">SUM(D23:D28)</f>
        <v>0</v>
      </c>
      <c r="E29" s="54">
        <f t="shared" si="3"/>
        <v>8.4302442999999996E-4</v>
      </c>
      <c r="F29" s="54">
        <f t="shared" si="3"/>
        <v>3.7405667269999998E-2</v>
      </c>
      <c r="G29" s="54">
        <f t="shared" si="3"/>
        <v>0.13635082770000001</v>
      </c>
      <c r="H29" s="54">
        <f t="shared" si="3"/>
        <v>3.9099458599999998E-3</v>
      </c>
      <c r="I29" s="54">
        <f t="shared" si="3"/>
        <v>0.22095148772000001</v>
      </c>
      <c r="J29" s="54">
        <f t="shared" si="3"/>
        <v>0.65936075367000002</v>
      </c>
      <c r="K29" s="54">
        <f t="shared" si="3"/>
        <v>1.76416491E-3</v>
      </c>
      <c r="L29" s="54">
        <f t="shared" si="3"/>
        <v>3.1545039899999999E-3</v>
      </c>
      <c r="M29" s="54">
        <f t="shared" si="3"/>
        <v>1.30381961649</v>
      </c>
    </row>
    <row r="34" spans="2:13" ht="15.75" x14ac:dyDescent="0.25">
      <c r="B34" s="42" t="s">
        <v>359</v>
      </c>
      <c r="C34" s="43"/>
      <c r="D34" s="43"/>
      <c r="E34" s="43"/>
      <c r="F34" s="43"/>
      <c r="G34" s="43"/>
      <c r="H34" s="43"/>
      <c r="I34" s="43"/>
      <c r="J34" s="43"/>
      <c r="K34" s="43"/>
      <c r="L34" s="43"/>
      <c r="M34" s="43"/>
    </row>
    <row r="35" spans="2:13" x14ac:dyDescent="0.25">
      <c r="B35" s="166" t="s">
        <v>262</v>
      </c>
      <c r="C35" s="68"/>
      <c r="D35" s="68"/>
      <c r="E35" s="68"/>
      <c r="F35" s="68"/>
      <c r="G35" s="68"/>
      <c r="H35" s="68"/>
      <c r="I35" s="68"/>
      <c r="J35" s="68"/>
      <c r="K35" s="68"/>
      <c r="L35" s="68"/>
      <c r="M35" s="68"/>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1">
        <v>4</v>
      </c>
      <c r="D38" s="71">
        <v>0</v>
      </c>
      <c r="E38" s="71">
        <v>0</v>
      </c>
      <c r="F38" s="71">
        <v>0</v>
      </c>
      <c r="G38" s="71">
        <v>1.8</v>
      </c>
      <c r="H38" s="71">
        <v>0</v>
      </c>
      <c r="I38" s="71">
        <v>2.2999999999999998</v>
      </c>
      <c r="J38" s="71">
        <v>3.3</v>
      </c>
      <c r="K38" s="71">
        <v>0</v>
      </c>
      <c r="L38" s="71">
        <v>0</v>
      </c>
      <c r="M38" s="70">
        <v>2.99</v>
      </c>
    </row>
    <row r="39" spans="2:13" x14ac:dyDescent="0.25">
      <c r="B39" s="47" t="s">
        <v>325</v>
      </c>
    </row>
    <row r="40" spans="2:13" x14ac:dyDescent="0.25">
      <c r="J40" s="72"/>
    </row>
    <row r="44" spans="2:13" ht="15.75" x14ac:dyDescent="0.25">
      <c r="B44" s="42" t="s">
        <v>360</v>
      </c>
      <c r="C44" s="43"/>
      <c r="D44" s="43"/>
      <c r="E44" s="43"/>
      <c r="F44" s="43"/>
      <c r="G44" s="43"/>
      <c r="H44" s="43"/>
      <c r="I44" s="43"/>
      <c r="J44" s="43"/>
      <c r="K44" s="43"/>
      <c r="L44" s="43"/>
      <c r="M44" s="43"/>
    </row>
    <row r="45" spans="2:13" x14ac:dyDescent="0.25">
      <c r="B45" s="166" t="s">
        <v>190</v>
      </c>
      <c r="C45" s="166"/>
      <c r="D45" s="68"/>
      <c r="E45" s="68"/>
      <c r="F45" s="68"/>
      <c r="G45" s="68"/>
      <c r="H45" s="68"/>
      <c r="I45" s="68"/>
      <c r="J45" s="68"/>
      <c r="K45" s="68"/>
      <c r="L45" s="68"/>
      <c r="M45" s="68"/>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1">
        <v>4.2</v>
      </c>
      <c r="D48" s="201">
        <v>0</v>
      </c>
      <c r="E48" s="201">
        <v>0</v>
      </c>
      <c r="F48" s="201">
        <v>0</v>
      </c>
      <c r="G48" s="201">
        <v>2.2999999999999998</v>
      </c>
      <c r="H48" s="201">
        <v>0</v>
      </c>
      <c r="I48" s="201">
        <v>2.9</v>
      </c>
      <c r="J48" s="201">
        <v>3.6</v>
      </c>
      <c r="K48" s="201">
        <v>0</v>
      </c>
      <c r="L48" s="201">
        <v>0</v>
      </c>
      <c r="M48" s="209">
        <v>3.33</v>
      </c>
    </row>
    <row r="49" spans="2:13" x14ac:dyDescent="0.25">
      <c r="B49" s="47" t="s">
        <v>326</v>
      </c>
    </row>
    <row r="50" spans="2:13" x14ac:dyDescent="0.25">
      <c r="M50" s="210"/>
    </row>
    <row r="54" spans="2:13" ht="15.75" x14ac:dyDescent="0.25">
      <c r="B54" s="42" t="s">
        <v>361</v>
      </c>
      <c r="C54" s="43"/>
      <c r="D54" s="43"/>
      <c r="E54" s="43"/>
      <c r="F54" s="43"/>
      <c r="G54" s="43"/>
      <c r="H54" s="43"/>
      <c r="I54" s="43"/>
      <c r="J54" s="43"/>
      <c r="K54" s="43"/>
      <c r="L54" s="43"/>
      <c r="M54" s="43"/>
    </row>
    <row r="55" spans="2:13" x14ac:dyDescent="0.25">
      <c r="B55" s="166" t="s">
        <v>173</v>
      </c>
      <c r="C55" s="68"/>
      <c r="D55" s="68"/>
      <c r="E55" s="68"/>
      <c r="F55" s="68"/>
      <c r="G55" s="68"/>
      <c r="H55" s="68"/>
      <c r="I55" s="68"/>
      <c r="J55" s="68"/>
      <c r="K55" s="68"/>
      <c r="L55" s="68"/>
      <c r="M55" s="68"/>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86">
        <v>3.96</v>
      </c>
      <c r="D58" s="62">
        <v>0</v>
      </c>
      <c r="E58" s="62">
        <v>0</v>
      </c>
      <c r="F58" s="62">
        <v>0</v>
      </c>
      <c r="G58" s="186">
        <v>2.57</v>
      </c>
      <c r="H58" s="186">
        <v>0</v>
      </c>
      <c r="I58" s="186">
        <v>2.69</v>
      </c>
      <c r="J58" s="186">
        <v>3.38</v>
      </c>
      <c r="K58" s="62">
        <v>0</v>
      </c>
      <c r="L58" s="62">
        <v>0</v>
      </c>
      <c r="M58" s="186">
        <v>3.16</v>
      </c>
    </row>
    <row r="59" spans="2:13" x14ac:dyDescent="0.25">
      <c r="B59" s="44" t="s">
        <v>244</v>
      </c>
      <c r="C59" s="186">
        <v>0</v>
      </c>
      <c r="D59" s="62">
        <v>0</v>
      </c>
      <c r="E59" s="62">
        <v>0</v>
      </c>
      <c r="F59" s="62">
        <v>0</v>
      </c>
      <c r="G59" s="186">
        <v>0</v>
      </c>
      <c r="H59" s="62">
        <v>0</v>
      </c>
      <c r="I59" s="186">
        <v>8.61</v>
      </c>
      <c r="J59" s="186">
        <v>0</v>
      </c>
      <c r="K59" s="62">
        <v>0</v>
      </c>
      <c r="L59" s="62">
        <v>0</v>
      </c>
      <c r="M59" s="186">
        <v>1.23</v>
      </c>
    </row>
    <row r="60" spans="2:13" x14ac:dyDescent="0.25">
      <c r="B60" s="44" t="s">
        <v>245</v>
      </c>
      <c r="C60" s="186">
        <v>4.07</v>
      </c>
      <c r="D60" s="62">
        <v>0</v>
      </c>
      <c r="E60" s="62">
        <v>0</v>
      </c>
      <c r="F60" s="62">
        <v>0</v>
      </c>
      <c r="G60" s="186">
        <v>9.4600000000000009</v>
      </c>
      <c r="H60" s="62">
        <v>0</v>
      </c>
      <c r="I60" s="186">
        <v>0</v>
      </c>
      <c r="J60" s="186">
        <v>0</v>
      </c>
      <c r="K60" s="62">
        <v>0</v>
      </c>
      <c r="L60" s="62">
        <v>0</v>
      </c>
      <c r="M60" s="186">
        <v>3.49</v>
      </c>
    </row>
    <row r="61" spans="2:13" x14ac:dyDescent="0.25">
      <c r="B61" s="3" t="s">
        <v>167</v>
      </c>
      <c r="C61" s="186">
        <v>13.65</v>
      </c>
      <c r="D61" s="62">
        <v>0</v>
      </c>
      <c r="E61" s="62">
        <v>0</v>
      </c>
      <c r="F61" s="62">
        <v>0</v>
      </c>
      <c r="G61" s="186">
        <v>0</v>
      </c>
      <c r="H61" s="62">
        <v>0</v>
      </c>
      <c r="I61" s="186">
        <v>0</v>
      </c>
      <c r="J61" s="186">
        <v>50.04</v>
      </c>
      <c r="K61" s="62">
        <v>0</v>
      </c>
      <c r="L61" s="62">
        <v>0</v>
      </c>
      <c r="M61" s="186">
        <v>24.72</v>
      </c>
    </row>
    <row r="62" spans="2:13" x14ac:dyDescent="0.25">
      <c r="B62" s="3" t="s">
        <v>168</v>
      </c>
      <c r="C62" s="186">
        <v>19.62</v>
      </c>
      <c r="D62" s="62">
        <v>0</v>
      </c>
      <c r="E62" s="62">
        <v>0</v>
      </c>
      <c r="F62" s="62">
        <v>0</v>
      </c>
      <c r="G62" s="186">
        <v>0</v>
      </c>
      <c r="H62" s="62">
        <v>0</v>
      </c>
      <c r="I62" s="186">
        <v>0</v>
      </c>
      <c r="J62" s="186">
        <v>0</v>
      </c>
      <c r="K62" s="62">
        <v>0</v>
      </c>
      <c r="L62" s="62">
        <v>0</v>
      </c>
      <c r="M62" s="186">
        <v>5.17</v>
      </c>
    </row>
    <row r="63" spans="2:13" x14ac:dyDescent="0.25">
      <c r="B63" s="28" t="s">
        <v>169</v>
      </c>
      <c r="C63" s="202">
        <v>0</v>
      </c>
      <c r="D63" s="203">
        <v>0</v>
      </c>
      <c r="E63" s="203">
        <v>0</v>
      </c>
      <c r="F63" s="203">
        <v>0</v>
      </c>
      <c r="G63" s="202">
        <v>0</v>
      </c>
      <c r="H63" s="203">
        <v>0</v>
      </c>
      <c r="I63" s="202">
        <v>0</v>
      </c>
      <c r="J63" s="202">
        <v>0</v>
      </c>
      <c r="K63" s="203">
        <v>0</v>
      </c>
      <c r="L63" s="203">
        <v>0</v>
      </c>
      <c r="M63" s="202">
        <v>0</v>
      </c>
    </row>
    <row r="64" spans="2:13" x14ac:dyDescent="0.25">
      <c r="B64" s="47" t="s">
        <v>327</v>
      </c>
    </row>
    <row r="68" spans="2:13" ht="15.75" x14ac:dyDescent="0.25">
      <c r="B68" s="42" t="s">
        <v>362</v>
      </c>
      <c r="C68" s="43"/>
      <c r="D68" s="43"/>
      <c r="E68" s="43"/>
      <c r="F68" s="43"/>
      <c r="G68" s="43"/>
      <c r="H68" s="43"/>
      <c r="I68" s="43"/>
      <c r="J68" s="43"/>
      <c r="K68" s="43"/>
      <c r="L68" s="43"/>
      <c r="M68" s="43"/>
    </row>
    <row r="69" spans="2:13" x14ac:dyDescent="0.25">
      <c r="B69" s="166" t="s">
        <v>328</v>
      </c>
      <c r="C69" s="68"/>
      <c r="D69" s="68"/>
      <c r="E69" s="68"/>
      <c r="F69" s="68"/>
      <c r="G69" s="68"/>
      <c r="H69" s="68"/>
      <c r="I69" s="68"/>
      <c r="J69" s="68"/>
      <c r="K69" s="68"/>
      <c r="L69" s="68"/>
      <c r="M69" s="68"/>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277</v>
      </c>
      <c r="C72" s="201">
        <v>1.6</v>
      </c>
      <c r="D72" s="201">
        <v>0</v>
      </c>
      <c r="E72" s="201">
        <v>0</v>
      </c>
      <c r="F72" s="201">
        <v>0</v>
      </c>
      <c r="G72" s="201">
        <v>0.9</v>
      </c>
      <c r="H72" s="201">
        <v>0</v>
      </c>
      <c r="I72" s="201">
        <v>0.2</v>
      </c>
      <c r="J72" s="201">
        <v>8.9</v>
      </c>
      <c r="K72" s="201">
        <v>0</v>
      </c>
      <c r="L72" s="201">
        <v>0</v>
      </c>
      <c r="M72" s="170">
        <f>SUM(C72:L72)</f>
        <v>11.600000000000001</v>
      </c>
    </row>
    <row r="73" spans="2:13" x14ac:dyDescent="0.25">
      <c r="B73" s="194" t="s">
        <v>364</v>
      </c>
      <c r="C73" s="177"/>
      <c r="D73" s="177"/>
      <c r="E73" s="177"/>
      <c r="F73" s="177"/>
    </row>
    <row r="77" spans="2:13" ht="15.75" x14ac:dyDescent="0.25">
      <c r="B77" s="42" t="s">
        <v>363</v>
      </c>
      <c r="C77" s="43"/>
      <c r="D77" s="43"/>
      <c r="E77" s="43"/>
      <c r="F77" s="43"/>
      <c r="G77" s="43"/>
      <c r="H77" s="43"/>
      <c r="I77" s="43"/>
      <c r="J77" s="43"/>
      <c r="K77" s="43"/>
      <c r="L77" s="43"/>
      <c r="M77" s="43"/>
    </row>
    <row r="78" spans="2:13" x14ac:dyDescent="0.25">
      <c r="B78" s="166" t="s">
        <v>171</v>
      </c>
      <c r="C78" s="68"/>
      <c r="D78" s="68"/>
      <c r="E78" s="68"/>
      <c r="F78" s="68"/>
      <c r="G78" s="68"/>
      <c r="H78" s="68"/>
      <c r="I78" s="68"/>
      <c r="J78" s="68"/>
      <c r="K78" s="68"/>
      <c r="L78" s="68"/>
      <c r="M78" s="68"/>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292</v>
      </c>
      <c r="C81" s="201">
        <v>1.8904569503252656E-4</v>
      </c>
      <c r="D81" s="201">
        <v>0</v>
      </c>
      <c r="E81" s="201">
        <v>0</v>
      </c>
      <c r="F81" s="201">
        <v>0</v>
      </c>
      <c r="G81" s="201">
        <v>2.9505311174190839E-5</v>
      </c>
      <c r="H81" s="201">
        <v>0</v>
      </c>
      <c r="I81" s="201">
        <v>7.5389756581750942E-6</v>
      </c>
      <c r="J81" s="201">
        <v>9.9535668463076384E-5</v>
      </c>
      <c r="K81" s="201">
        <v>0</v>
      </c>
      <c r="L81" s="201">
        <v>0</v>
      </c>
      <c r="M81" s="170">
        <f>SUM(C81:L81)</f>
        <v>3.2562565032796884E-4</v>
      </c>
    </row>
    <row r="82" spans="2:14" x14ac:dyDescent="0.25">
      <c r="B82" s="47" t="s">
        <v>366</v>
      </c>
    </row>
    <row r="83" spans="2:14" x14ac:dyDescent="0.25">
      <c r="B83" s="177"/>
    </row>
    <row r="87" spans="2:14" x14ac:dyDescent="0.25">
      <c r="N87" s="120"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Contents!Print_Area</vt:lpstr>
      <vt:lpstr>Frontpage!Print_Area</vt:lpstr>
      <vt:lpstr>'Table 4 - LTV'!Print_Area</vt:lpstr>
      <vt:lpstr>'Table 6-8 - Lending by loan'!Print_Area</vt:lpstr>
      <vt:lpstr>'Table 9-13 - Lending'!Print_Area</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Jakob Kongsgaard Olsson</cp:lastModifiedBy>
  <cp:lastPrinted>2014-12-03T10:23:51Z</cp:lastPrinted>
  <dcterms:created xsi:type="dcterms:W3CDTF">2012-10-17T07:59:56Z</dcterms:created>
  <dcterms:modified xsi:type="dcterms:W3CDTF">2020-05-12T13:27:20Z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