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15600" windowHeight="11640" tabRatio="975" activeTab="8"/>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Contents!$A$1:$F$54</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Lending'!$A$1:$U$84</definedName>
  </definedNames>
  <calcPr calcId="145621"/>
</workbook>
</file>

<file path=xl/calcChain.xml><?xml version="1.0" encoding="utf-8"?>
<calcChain xmlns="http://schemas.openxmlformats.org/spreadsheetml/2006/main">
  <c r="M81" i="5" l="1"/>
  <c r="M60" i="16"/>
  <c r="M40" i="16"/>
  <c r="M20" i="16"/>
  <c r="M72" i="5" l="1"/>
  <c r="C40" i="6" l="1"/>
  <c r="D40" i="16"/>
  <c r="E40" i="16"/>
  <c r="F40" i="16"/>
  <c r="G40" i="16"/>
  <c r="H40" i="16"/>
  <c r="I40" i="16"/>
  <c r="J40" i="16"/>
  <c r="K40" i="16"/>
  <c r="L40" i="16"/>
  <c r="C40" i="16"/>
  <c r="C20" i="16"/>
  <c r="D60" i="16"/>
  <c r="E60" i="16"/>
  <c r="F60" i="16"/>
  <c r="G60" i="16"/>
  <c r="H60" i="16"/>
  <c r="I60" i="16"/>
  <c r="J60" i="16"/>
  <c r="K60" i="16"/>
  <c r="L60" i="16"/>
  <c r="C60" i="16"/>
  <c r="D20" i="16" l="1"/>
  <c r="E20" i="16"/>
  <c r="F20" i="16"/>
  <c r="G20" i="16"/>
  <c r="H20" i="16"/>
  <c r="I20" i="16"/>
  <c r="J20" i="16"/>
  <c r="K20" i="16"/>
  <c r="L2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9" i="5" s="1"/>
  <c r="M27" i="5"/>
  <c r="M28" i="5"/>
  <c r="M23" i="5"/>
  <c r="D14" i="5"/>
  <c r="E14" i="5"/>
  <c r="F14" i="5"/>
  <c r="G14" i="5"/>
  <c r="H14" i="5"/>
  <c r="I14" i="5"/>
  <c r="J14" i="5"/>
  <c r="K14" i="5"/>
  <c r="L14" i="5"/>
  <c r="C14" i="5"/>
  <c r="M10" i="5"/>
  <c r="M11" i="5"/>
  <c r="M12" i="5"/>
  <c r="M13" i="5"/>
  <c r="M9" i="5"/>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15" i="15"/>
  <c r="I16" i="15"/>
  <c r="I17" i="15"/>
  <c r="I18" i="15"/>
  <c r="I19" i="15"/>
  <c r="I20" i="15"/>
  <c r="I11" i="15"/>
  <c r="D66" i="2"/>
  <c r="E66" i="2"/>
  <c r="F66" i="2"/>
  <c r="G66" i="2"/>
  <c r="H66" i="2"/>
  <c r="I66" i="2"/>
  <c r="J66" i="2"/>
  <c r="K66" i="2"/>
  <c r="L66" i="2"/>
  <c r="C66" i="2"/>
  <c r="D22" i="2"/>
  <c r="E22" i="2"/>
  <c r="F22" i="2"/>
  <c r="G22" i="2"/>
  <c r="H22" i="2"/>
  <c r="I22" i="2"/>
  <c r="J22" i="2"/>
  <c r="K22" i="2"/>
  <c r="L22" i="2"/>
  <c r="C22" i="2"/>
  <c r="I26" i="1"/>
  <c r="M18" i="1"/>
  <c r="M19" i="1" s="1"/>
  <c r="M11" i="1"/>
  <c r="M12" i="1" s="1"/>
  <c r="C88" i="2" l="1"/>
  <c r="L88" i="2"/>
  <c r="K88" i="2"/>
  <c r="I88" i="2"/>
  <c r="G88" i="2"/>
  <c r="E88" i="2"/>
  <c r="J88" i="2"/>
  <c r="H88" i="2"/>
  <c r="F88" i="2"/>
  <c r="D88" i="2"/>
  <c r="I22" i="15"/>
  <c r="M14" i="5"/>
  <c r="L4" i="5"/>
  <c r="L4" i="16"/>
  <c r="H4" i="15"/>
  <c r="D33" i="2"/>
  <c r="E33" i="2"/>
  <c r="F33" i="2"/>
  <c r="G33" i="2"/>
  <c r="H33" i="2"/>
  <c r="I33" i="2"/>
  <c r="J33" i="2"/>
  <c r="K33" i="2"/>
  <c r="L33" i="2"/>
  <c r="D35" i="2"/>
  <c r="E35" i="2"/>
  <c r="F35" i="2"/>
  <c r="G35" i="2"/>
  <c r="H35" i="2"/>
  <c r="I35" i="2"/>
  <c r="J35" i="2"/>
  <c r="K35" i="2"/>
  <c r="L35" i="2"/>
  <c r="D36" i="2"/>
  <c r="E36" i="2"/>
  <c r="F36" i="2"/>
  <c r="G36" i="2"/>
  <c r="H36" i="2"/>
  <c r="I36" i="2"/>
  <c r="J36" i="2"/>
  <c r="K36" i="2"/>
  <c r="L36" i="2"/>
  <c r="D37" i="2"/>
  <c r="E37" i="2"/>
  <c r="F37" i="2"/>
  <c r="G37" i="2"/>
  <c r="H37" i="2"/>
  <c r="I37" i="2"/>
  <c r="J37" i="2"/>
  <c r="K37" i="2"/>
  <c r="L37" i="2"/>
  <c r="D38" i="2"/>
  <c r="E38" i="2"/>
  <c r="F38" i="2"/>
  <c r="G38" i="2"/>
  <c r="H38" i="2"/>
  <c r="I38" i="2"/>
  <c r="J38" i="2"/>
  <c r="K38" i="2"/>
  <c r="L38" i="2"/>
  <c r="D39" i="2"/>
  <c r="E39" i="2"/>
  <c r="F39" i="2"/>
  <c r="G39" i="2"/>
  <c r="H39" i="2"/>
  <c r="I39" i="2"/>
  <c r="J39" i="2"/>
  <c r="K39" i="2"/>
  <c r="L39" i="2"/>
  <c r="D40" i="2"/>
  <c r="E40" i="2"/>
  <c r="F40" i="2"/>
  <c r="G40" i="2"/>
  <c r="H40" i="2"/>
  <c r="I40" i="2"/>
  <c r="J40" i="2"/>
  <c r="K40" i="2"/>
  <c r="L40" i="2"/>
  <c r="D41" i="2"/>
  <c r="E41" i="2"/>
  <c r="F41" i="2"/>
  <c r="G41" i="2"/>
  <c r="H41" i="2"/>
  <c r="I41" i="2"/>
  <c r="J41" i="2"/>
  <c r="K41" i="2"/>
  <c r="L41" i="2"/>
  <c r="D42" i="2"/>
  <c r="E42" i="2"/>
  <c r="F42" i="2"/>
  <c r="G42" i="2"/>
  <c r="H42" i="2"/>
  <c r="I42" i="2"/>
  <c r="J42" i="2"/>
  <c r="K42" i="2"/>
  <c r="L42" i="2"/>
  <c r="D44" i="2"/>
  <c r="E44" i="2"/>
  <c r="F44" i="2"/>
  <c r="G44" i="2"/>
  <c r="H44" i="2"/>
  <c r="I44" i="2"/>
  <c r="J44" i="2"/>
  <c r="K44" i="2"/>
  <c r="L44" i="2"/>
  <c r="C35" i="2"/>
  <c r="C36" i="2"/>
  <c r="C37" i="2"/>
  <c r="C38" i="2"/>
  <c r="C39" i="2"/>
  <c r="C40" i="2"/>
  <c r="C41" i="2"/>
  <c r="C42" i="2"/>
  <c r="C44" i="2"/>
  <c r="C33"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 r="N44" i="2"/>
  <c r="N42" i="2"/>
  <c r="N41" i="2"/>
  <c r="N40" i="2"/>
  <c r="N39" i="2"/>
  <c r="N38" i="2"/>
  <c r="N37" i="2"/>
  <c r="N36" i="2"/>
  <c r="N35" i="2"/>
  <c r="N33" i="2"/>
</calcChain>
</file>

<file path=xl/sharedStrings.xml><?xml version="1.0" encoding="utf-8"?>
<sst xmlns="http://schemas.openxmlformats.org/spreadsheetml/2006/main" count="833" uniqueCount="411">
  <si>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</si>
  <si>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</si>
  <si>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</si>
  <si>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</si>
  <si>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</si>
  <si>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</si>
  <si>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</si>
  <si>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</si>
  <si>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</si>
  <si>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</si>
  <si>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</si>
  <si>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</si>
  <si>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</si>
  <si>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</si>
  <si>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</si>
  <si>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</si>
  <si>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</si>
  <si>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</si>
  <si>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</si>
  <si>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</si>
  <si>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</si>
  <si>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</si>
  <si>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</si>
  <si>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</si>
  <si>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</si>
  <si>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</si>
  <si>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</si>
  <si>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</si>
  <si>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</si>
  <si>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</si>
  <si>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</si>
  <si>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</si>
  <si>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</si>
  <si>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</si>
  <si>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</si>
  <si>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</si>
  <si>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</si>
  <si>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</si>
  <si>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</si>
  <si>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</si>
  <si>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</si>
  <si>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</si>
  <si>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</si>
  <si>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</si>
  <si>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</si>
  <si>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</si>
  <si>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</si>
  <si>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</si>
  <si>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</si>
  <si>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</si>
  <si>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</si>
  <si>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</si>
  <si>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</si>
  <si>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</si>
  <si>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</si>
  <si>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</si>
  <si>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</si>
  <si>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</si>
  <si>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</si>
  <si>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</si>
  <si>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</si>
  <si>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</si>
  <si>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</si>
  <si>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</si>
  <si>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customer type</t>
  </si>
  <si>
    <t>eligibility as covered bond collateral</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</si>
  <si>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</si>
  <si>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</si>
  <si>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</si>
  <si>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</si>
  <si>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</si>
  <si>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</si>
  <si>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</si>
  <si>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</si>
  <si>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</si>
  <si>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</si>
  <si>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</si>
  <si>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</si>
  <si>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</si>
  <si>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</si>
  <si>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</si>
  <si>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</si>
  <si>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</si>
  <si>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</si>
  <si>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</si>
  <si>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</si>
  <si>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</si>
  <si>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</si>
  <si>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</si>
  <si>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</si>
  <si>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</si>
  <si>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</si>
  <si>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</si>
  <si>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</si>
  <si>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</si>
  <si>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</si>
  <si>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</si>
  <si>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</si>
  <si>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</si>
  <si>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</si>
  <si>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</si>
  <si>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</si>
  <si>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</si>
  <si>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</si>
  <si>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</si>
  <si>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</si>
  <si>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</si>
  <si>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</si>
  <si>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</si>
  <si>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</si>
  <si>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</si>
  <si>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</si>
  <si>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</si>
  <si>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</si>
  <si>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</si>
  <si>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</si>
  <si>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</si>
  <si>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</si>
  <si>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</si>
  <si>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</si>
  <si>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</si>
  <si>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</si>
  <si>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</si>
  <si>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</si>
  <si>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</si>
  <si>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</si>
  <si>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</si>
  <si>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</si>
  <si>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</si>
  <si>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</si>
  <si>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</si>
  <si>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</si>
  <si>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</si>
  <si>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</si>
  <si>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</si>
  <si>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</si>
  <si>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</si>
  <si>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</si>
  <si>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</si>
  <si>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</si>
  <si>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</si>
  <si>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</si>
  <si>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Q2 2013</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</si>
  <si>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</si>
  <si>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</si>
  <si>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</si>
  <si>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</si>
  <si>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</si>
  <si>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</si>
  <si>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</si>
  <si>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</si>
  <si>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</si>
  <si>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</si>
  <si>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</si>
  <si>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</si>
  <si>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</si>
  <si>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</si>
  <si>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</si>
  <si>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</si>
  <si>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</si>
  <si>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</si>
  <si>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</si>
  <si>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</si>
  <si>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</si>
  <si>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</si>
  <si>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</si>
  <si>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</si>
  <si>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</si>
  <si>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</si>
  <si>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</si>
  <si>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</si>
  <si>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</si>
  <si>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</si>
  <si>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</si>
  <si>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</si>
  <si>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</si>
  <si>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</si>
  <si>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</si>
  <si>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</si>
  <si>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</si>
  <si>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</si>
  <si>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</si>
  <si>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</si>
  <si>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</si>
  <si>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</si>
  <si>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</si>
  <si>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</si>
  <si>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</si>
  <si>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</si>
  <si>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</si>
  <si>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</si>
  <si>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</si>
  <si>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</si>
  <si>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</si>
  <si>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</si>
  <si>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</si>
  <si>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</si>
  <si>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</si>
  <si>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</si>
  <si>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</si>
  <si>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</si>
  <si>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</si>
  <si>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</si>
  <si>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</si>
  <si>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</si>
  <si>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</si>
  <si>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</si>
  <si>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</si>
  <si>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</si>
  <si>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</si>
  <si>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</si>
  <si>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</si>
  <si>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</si>
  <si>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</si>
  <si>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</si>
  <si>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</si>
  <si>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</si>
  <si>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</si>
  <si>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</si>
  <si>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</si>
  <si>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</si>
  <si>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</si>
  <si>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</si>
  <si>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</si>
  <si>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</si>
  <si>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</si>
  <si>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</si>
  <si>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</si>
  <si>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</si>
  <si>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</si>
  <si>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</si>
  <si>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</si>
  <si>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</si>
  <si>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</si>
  <si>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</si>
  <si>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</si>
  <si>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</si>
  <si>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</si>
  <si>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</si>
  <si>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</si>
  <si>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</si>
  <si>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</si>
  <si>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Specialised finance institutes</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</si>
  <si>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</si>
  <si>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</si>
  <si>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</si>
  <si>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</si>
  <si>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</si>
  <si>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</si>
  <si>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</si>
  <si>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</si>
  <si>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</si>
  <si>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</si>
  <si>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</si>
  <si>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</si>
  <si>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</si>
  <si>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</si>
  <si>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</si>
  <si>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</si>
  <si>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</si>
  <si>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</si>
  <si>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</si>
  <si>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</si>
  <si>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</si>
  <si>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</si>
  <si>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</si>
  <si>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</si>
  <si>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</si>
  <si>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</si>
  <si>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</si>
  <si>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</si>
  <si>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</si>
  <si>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</si>
  <si>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</si>
  <si>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</si>
  <si>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</si>
  <si>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</si>
  <si>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</si>
  <si>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</si>
  <si>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</si>
  <si>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</si>
  <si>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Table M6/B6</t>
  </si>
  <si>
    <t>Table M7/B7</t>
  </si>
  <si>
    <t>Table M8/B8</t>
  </si>
  <si>
    <t>Bullet</t>
  </si>
  <si>
    <t>Annuity</t>
  </si>
  <si>
    <t>Liquidity due to be paid out next day in connection with refinancing</t>
  </si>
  <si>
    <t>Q3 2013</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</si>
  <si>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</si>
  <si>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</si>
  <si>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</si>
  <si>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</si>
  <si>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</si>
  <si>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</si>
  <si>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</si>
  <si>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</si>
  <si>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</si>
  <si>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</si>
  <si>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</si>
  <si>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</si>
  <si>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</si>
  <si>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</si>
  <si>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</si>
  <si>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</si>
  <si>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</si>
  <si>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</si>
  <si>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</si>
  <si>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</si>
  <si>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</si>
  <si>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</si>
  <si>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Q1 2014</t>
  </si>
  <si>
    <t>Q4 2013</t>
  </si>
  <si>
    <t>31 March 2014</t>
  </si>
  <si>
    <t>.</t>
  </si>
  <si>
    <t>77.4%</t>
  </si>
  <si>
    <t>22.6%</t>
  </si>
  <si>
    <t>96.3%</t>
  </si>
  <si>
    <t>3.70%</t>
  </si>
  <si>
    <t>87.1%</t>
  </si>
  <si>
    <t>12.9%</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</si>
  <si>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</si>
  <si>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</si>
  <si>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</si>
  <si>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</si>
  <si>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</si>
  <si>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r>
      <t>Table G1.1 – DLR Capital Centre B, General cover pool information</t>
    </r>
    <r>
      <rPr>
        <b/>
        <sz val="12"/>
        <color theme="1"/>
        <rFont val="Calibri"/>
        <family val="2"/>
        <scheme val="minor"/>
      </rPr>
      <t xml:space="preserve"> </t>
    </r>
  </si>
  <si>
    <t>DLR Capital center B</t>
  </si>
  <si>
    <t>Table G2 – DLR Capital Centre B, Outstanding CBs</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</si>
  <si>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</si>
  <si>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</si>
  <si>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</si>
  <si>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</si>
  <si>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</si>
  <si>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</si>
  <si>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 The Danish Label Template has been upgraded as from Q1 2014 to include more  information on the OC and capital composition</t>
  </si>
  <si>
    <t>* The Danish Label Template has been upgraded as from Q1 2014 to include more  information on the maturity profile of issued CBs</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</si>
  <si>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</si>
  <si>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</si>
  <si>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</si>
  <si>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</si>
  <si>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</si>
  <si>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91.3%</t>
  </si>
  <si>
    <t>89.4%</t>
  </si>
  <si>
    <t>88.3%</t>
  </si>
  <si>
    <t>8.67%</t>
  </si>
  <si>
    <t>10.6%</t>
  </si>
  <si>
    <t>11.7%</t>
  </si>
  <si>
    <t>98.3%</t>
  </si>
  <si>
    <t>97.9%</t>
  </si>
  <si>
    <t>97.5%</t>
  </si>
  <si>
    <t>1.69%</t>
  </si>
  <si>
    <t>2.13%</t>
  </si>
  <si>
    <t>2.49%</t>
  </si>
  <si>
    <t>72.3%</t>
  </si>
  <si>
    <t>79.8%</t>
  </si>
  <si>
    <t>76.6%</t>
  </si>
  <si>
    <t>27.7%</t>
  </si>
  <si>
    <t>20.2%</t>
  </si>
  <si>
    <t>23.4%</t>
  </si>
  <si>
    <t>na</t>
  </si>
  <si>
    <t>Core tier 1 capital invested in gilt-edged securities*</t>
  </si>
  <si>
    <t>Total  capital coverage (rating compliant capital)*</t>
  </si>
  <si>
    <r>
      <t>Proceeds from senior unsecured debt</t>
    </r>
    <r>
      <rPr>
        <vertAlign val="superscript"/>
        <sz val="11"/>
        <color rgb="FF000000"/>
        <rFont val="Calibri"/>
        <family val="2"/>
        <scheme val="minor"/>
      </rPr>
      <t>1)</t>
    </r>
  </si>
  <si>
    <r>
      <rPr>
        <vertAlign val="superscript"/>
        <sz val="11"/>
        <rFont val="Calibri"/>
        <family val="2"/>
        <scheme val="minor"/>
      </rPr>
      <t>1)</t>
    </r>
    <r>
      <rPr>
        <sz val="11"/>
        <rFont val="Calibri"/>
        <family val="2"/>
        <scheme val="minor"/>
      </rPr>
      <t xml:space="preserve"> Government-guaranteed senior debt</t>
    </r>
  </si>
  <si>
    <t>Maturity of issued CBs*</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</si>
  <si>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</si>
  <si>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</si>
  <si>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</si>
  <si>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</si>
  <si>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</si>
  <si>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</si>
  <si>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</si>
  <si>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</si>
  <si>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</si>
  <si>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</si>
  <si>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</si>
  <si>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</si>
  <si>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</si>
  <si>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</si>
  <si>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DLR Kredit A/S's loans to agricultural properties are covered by a joint guarantee and loss deduction agreement with the loan distributing banks.</t>
  </si>
  <si>
    <t>The guarantors are at the same time shareholders of DLR Kredit A/S.</t>
  </si>
  <si>
    <t>The loans to urban trade properties, e.g. private rental and cooperative housing properties, and office and business properties, are covered by individual bank guarantees from the loan distributing banks, covering the outermost 25 - 50 % of the fair value of the loan, depending on the property category.</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</si>
  <si>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</si>
  <si>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</si>
  <si>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</si>
  <si>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</si>
  <si>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</si>
  <si>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</si>
  <si>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</si>
  <si>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</si>
  <si>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</si>
  <si>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</si>
  <si>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</si>
  <si>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</si>
  <si>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</si>
  <si>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</si>
  <si>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</si>
  <si>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</si>
  <si>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</si>
  <si>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</si>
  <si>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Realised losses (DKK mill.)</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</si>
  <si>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</si>
  <si>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</si>
  <si>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</si>
  <si>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</si>
  <si>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</si>
  <si>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</si>
  <si>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</si>
  <si>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</si>
  <si>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Note: Losses are reported on a company level, i.e. as the total realised losses on DLR's total lending</t>
  </si>
  <si>
    <t>Note: Losses are reported on a company level, as the annualised loss as percentage of  average total outstanding lending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</si>
</sst>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color rgb="FF000000"/>
      <name val="Calibri"/>
      <family val="2"/>
      <scheme val="minor"/>
    </font>
    <font>
      <vertAlign val="superscript"/>
      <sz val="11"/>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57">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0" fillId="3" borderId="0" xfId="0" applyFont="1" applyFill="1" applyBorder="1" applyAlignment="1">
      <alignment horizontal="center" vertical="top"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15" fontId="34" fillId="3" borderId="0" xfId="0" quotePrefix="1" applyNumberFormat="1"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165" fontId="46" fillId="3" borderId="0" xfId="1" applyNumberFormat="1" applyFont="1" applyFill="1" applyBorder="1" applyAlignment="1">
      <alignment horizontal="right"/>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165" fontId="46" fillId="3" borderId="2" xfId="1" applyNumberFormat="1" applyFont="1" applyFill="1" applyBorder="1" applyAlignment="1">
      <alignment horizontal="right"/>
    </xf>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1" applyNumberFormat="1" applyFont="1" applyFill="1" applyBorder="1" applyAlignment="1">
      <alignment horizontal="right"/>
    </xf>
    <xf numFmtId="166" fontId="0" fillId="3" borderId="0" xfId="0" applyNumberFormat="1" applyFont="1" applyFill="1" applyAlignment="1">
      <alignment horizontal="right"/>
    </xf>
    <xf numFmtId="166" fontId="0" fillId="3" borderId="0" xfId="1" applyNumberFormat="1" applyFont="1" applyFill="1" applyBorder="1"/>
    <xf numFmtId="166" fontId="0" fillId="3" borderId="0" xfId="0" applyNumberFormat="1" applyFill="1" applyBorder="1" applyAlignment="1">
      <alignment vertical="top" wrapText="1"/>
    </xf>
    <xf numFmtId="165" fontId="2" fillId="3" borderId="2" xfId="1" applyNumberFormat="1" applyFont="1" applyFill="1" applyBorder="1" applyAlignment="1">
      <alignment horizontal="right"/>
    </xf>
    <xf numFmtId="166" fontId="0" fillId="3" borderId="0" xfId="1" applyNumberFormat="1" applyFont="1" applyFill="1" applyAlignment="1">
      <alignment horizontal="right"/>
    </xf>
    <xf numFmtId="166" fontId="2" fillId="3" borderId="2" xfId="1" applyNumberFormat="1" applyFont="1" applyFill="1" applyBorder="1" applyAlignment="1">
      <alignment horizontal="right"/>
    </xf>
    <xf numFmtId="0" fontId="0" fillId="3" borderId="0" xfId="0" applyFont="1" applyFill="1" applyAlignment="1">
      <alignment horizontal="right"/>
    </xf>
    <xf numFmtId="43" fontId="46" fillId="3" borderId="2" xfId="1" applyFont="1" applyFill="1" applyBorder="1" applyAlignment="1">
      <alignment horizontal="right"/>
    </xf>
    <xf numFmtId="43" fontId="49" fillId="3" borderId="2" xfId="1" applyFont="1" applyFill="1" applyBorder="1" applyAlignment="1">
      <alignment horizontal="right"/>
    </xf>
    <xf numFmtId="0" fontId="46" fillId="3" borderId="0" xfId="0" applyFont="1" applyFill="1" applyAlignment="1">
      <alignment horizontal="right"/>
    </xf>
    <xf numFmtId="0" fontId="46" fillId="3" borderId="1" xfId="0" applyFont="1" applyFill="1" applyBorder="1" applyAlignment="1">
      <alignment horizontal="right"/>
    </xf>
    <xf numFmtId="2" fontId="46" fillId="3" borderId="0" xfId="0" applyNumberFormat="1" applyFont="1" applyFill="1" applyAlignment="1">
      <alignment horizontal="right"/>
    </xf>
    <xf numFmtId="10" fontId="46" fillId="3" borderId="2" xfId="2" applyNumberFormat="1" applyFont="1" applyFill="1" applyBorder="1" applyAlignment="1">
      <alignment horizontal="right"/>
    </xf>
    <xf numFmtId="0" fontId="0" fillId="3" borderId="0" xfId="0" applyFont="1" applyFill="1" applyBorder="1" applyAlignment="1">
      <alignment horizontal="left" vertical="top" wrapText="1"/>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0" borderId="1" xfId="1" applyNumberFormat="1" applyFont="1" applyFill="1" applyBorder="1" applyAlignment="1">
      <alignment horizontal="right"/>
    </xf>
    <xf numFmtId="165" fontId="46" fillId="3" borderId="1" xfId="1" applyNumberFormat="1" applyFont="1" applyFill="1" applyBorder="1" applyAlignment="1">
      <alignment horizontal="right"/>
    </xf>
    <xf numFmtId="0" fontId="46" fillId="3" borderId="0" xfId="0" applyFont="1" applyFill="1" applyBorder="1" applyAlignment="1">
      <alignment horizontal="left" vertical="center"/>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1171575</xdr:colOff>
      <xdr:row>5</xdr:row>
      <xdr:rowOff>1152525</xdr:rowOff>
    </xdr:from>
    <xdr:to>
      <xdr:col>2</xdr:col>
      <xdr:colOff>5657850</xdr:colOff>
      <xdr:row>5</xdr:row>
      <xdr:rowOff>1409700</xdr:rowOff>
    </xdr:to>
    <xdr:sp macro="" textlink="">
      <xdr:nvSpPr>
        <xdr:cNvPr id="3" name="TextBox 33"/>
        <xdr:cNvSpPr txBox="1"/>
      </xdr:nvSpPr>
      <xdr:spPr>
        <a:xfrm>
          <a:off x="1400175" y="4238625"/>
          <a:ext cx="5734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19 June 2014  </a:t>
          </a:r>
          <a:r>
            <a:rPr lang="da-DK" sz="1100" b="1">
              <a:latin typeface="Arial"/>
              <a:cs typeface="Arial"/>
            </a:rPr>
            <a:t>●</a:t>
          </a:r>
          <a:r>
            <a:rPr lang="da-DK" sz="1600" b="1">
              <a:latin typeface="Arial"/>
              <a:cs typeface="Arial"/>
            </a:rPr>
            <a:t>  Data per 31 March 2014</a:t>
          </a:r>
          <a:endParaRPr lang="da-DK" sz="1600" b="1">
            <a:latin typeface="Arial" pitchFamily="34" charset="0"/>
            <a:cs typeface="Arial" pitchFamily="34" charset="0"/>
          </a:endParaRPr>
        </a:p>
      </xdr:txBody>
    </xdr:sp>
    <xdr:clientData/>
  </xdr:twoCellAnchor>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B, Q1 2014</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10976</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9</xdr:col>
      <xdr:colOff>22412</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547337</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503465</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zoomScaleNormal="100" zoomScaleSheetLayoutView="90" workbookViewId="0">
      <selection activeCell="C31" sqref="C31"/>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5"/>
      <c r="C4" s="112"/>
    </row>
    <row r="5" spans="2:4" ht="191.25" customHeight="1" x14ac:dyDescent="0.25">
      <c r="B5" s="113"/>
      <c r="C5" s="225" t="s">
        <v>324</v>
      </c>
      <c r="D5" s="225"/>
    </row>
    <row r="6" spans="2:4" ht="191.25" customHeight="1" x14ac:dyDescent="0.25">
      <c r="B6" s="113"/>
      <c r="C6" s="114"/>
      <c r="D6" s="114"/>
    </row>
    <row r="7" spans="2:4" ht="124.5" customHeight="1" x14ac:dyDescent="0.25">
      <c r="C7" s="115"/>
    </row>
    <row r="8" spans="2:4" ht="27.75" customHeight="1" x14ac:dyDescent="0.25">
      <c r="B8" s="116"/>
      <c r="C8" s="117"/>
    </row>
    <row r="9" spans="2:4" ht="27.75" customHeight="1" x14ac:dyDescent="0.25">
      <c r="C9" s="117"/>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K9" sqref="K9"/>
    </sheetView>
  </sheetViews>
  <sheetFormatPr defaultRowHeight="15" x14ac:dyDescent="0.25"/>
  <cols>
    <col min="1" max="1" width="4.7109375" style="46" customWidth="1"/>
    <col min="2" max="2" width="71.140625" style="46" customWidth="1"/>
    <col min="3" max="3" width="1.7109375" style="46" customWidth="1"/>
    <col min="4" max="4" width="97.42578125" style="46" customWidth="1"/>
    <col min="5" max="5" width="49.5703125" style="46" customWidth="1"/>
    <col min="6" max="16384" width="9.140625" style="46"/>
  </cols>
  <sheetData>
    <row r="5" spans="2:5" ht="15.75" x14ac:dyDescent="0.25">
      <c r="B5" s="91" t="s">
        <v>143</v>
      </c>
      <c r="C5" s="91"/>
      <c r="D5" s="60"/>
      <c r="E5" s="60"/>
    </row>
    <row r="6" spans="2:5" x14ac:dyDescent="0.25">
      <c r="B6" s="92" t="s">
        <v>144</v>
      </c>
      <c r="C6" s="92"/>
      <c r="D6" s="93" t="s">
        <v>145</v>
      </c>
      <c r="E6" s="94" t="s">
        <v>146</v>
      </c>
    </row>
    <row r="7" spans="2:5" x14ac:dyDescent="0.25">
      <c r="B7" s="95"/>
      <c r="C7" s="95"/>
      <c r="D7" s="96"/>
      <c r="E7" s="97"/>
    </row>
    <row r="8" spans="2:5" x14ac:dyDescent="0.25">
      <c r="B8" s="73" t="s">
        <v>147</v>
      </c>
      <c r="C8" s="73"/>
      <c r="D8" s="98"/>
      <c r="E8" s="98"/>
    </row>
    <row r="9" spans="2:5" ht="30" x14ac:dyDescent="0.25">
      <c r="B9" s="10" t="s">
        <v>148</v>
      </c>
      <c r="C9" s="151"/>
      <c r="D9" s="10" t="s">
        <v>149</v>
      </c>
      <c r="E9" s="237"/>
    </row>
    <row r="10" spans="2:5" ht="6" customHeight="1" x14ac:dyDescent="0.25">
      <c r="B10" s="27"/>
      <c r="C10" s="27"/>
      <c r="D10" s="10"/>
      <c r="E10" s="237"/>
    </row>
    <row r="11" spans="2:5" ht="59.25" customHeight="1" x14ac:dyDescent="0.25">
      <c r="B11" s="27"/>
      <c r="C11" s="27"/>
      <c r="D11" s="10" t="s">
        <v>150</v>
      </c>
      <c r="E11" s="237"/>
    </row>
    <row r="12" spans="2:5" ht="30" x14ac:dyDescent="0.25">
      <c r="B12" s="177" t="s">
        <v>151</v>
      </c>
      <c r="C12" s="150"/>
      <c r="D12" s="178" t="s">
        <v>152</v>
      </c>
      <c r="E12" s="237"/>
    </row>
    <row r="13" spans="2:5" ht="15" customHeight="1" x14ac:dyDescent="0.25">
      <c r="B13" s="240" t="s">
        <v>153</v>
      </c>
      <c r="C13" s="150"/>
      <c r="D13" s="99" t="s">
        <v>301</v>
      </c>
      <c r="E13" s="237"/>
    </row>
    <row r="14" spans="2:5" x14ac:dyDescent="0.25">
      <c r="B14" s="240"/>
      <c r="C14" s="150"/>
      <c r="D14" s="99" t="s">
        <v>302</v>
      </c>
      <c r="E14" s="237"/>
    </row>
    <row r="15" spans="2:5" x14ac:dyDescent="0.25">
      <c r="B15" s="100"/>
      <c r="C15" s="100"/>
      <c r="D15" s="99" t="s">
        <v>303</v>
      </c>
      <c r="E15" s="237"/>
    </row>
    <row r="16" spans="2:5" x14ac:dyDescent="0.25">
      <c r="B16" s="100"/>
      <c r="C16" s="100"/>
      <c r="D16" s="99" t="s">
        <v>304</v>
      </c>
      <c r="E16" s="237"/>
    </row>
    <row r="17" spans="2:5" x14ac:dyDescent="0.25">
      <c r="B17" s="100"/>
      <c r="C17" s="100"/>
      <c r="D17" s="99" t="s">
        <v>305</v>
      </c>
      <c r="E17" s="237"/>
    </row>
    <row r="18" spans="2:5" x14ac:dyDescent="0.25">
      <c r="B18" s="100"/>
      <c r="C18" s="100"/>
      <c r="D18" s="99" t="s">
        <v>306</v>
      </c>
      <c r="E18" s="237"/>
    </row>
    <row r="19" spans="2:5" x14ac:dyDescent="0.25">
      <c r="B19" s="100"/>
      <c r="C19" s="100"/>
      <c r="D19" s="99" t="s">
        <v>307</v>
      </c>
      <c r="E19" s="237"/>
    </row>
    <row r="20" spans="2:5" x14ac:dyDescent="0.25">
      <c r="B20" s="100"/>
      <c r="C20" s="100"/>
      <c r="D20" s="99" t="s">
        <v>308</v>
      </c>
      <c r="E20" s="237"/>
    </row>
    <row r="21" spans="2:5" x14ac:dyDescent="0.25">
      <c r="B21" s="100"/>
      <c r="C21" s="100"/>
      <c r="D21" s="99" t="s">
        <v>309</v>
      </c>
      <c r="E21" s="237"/>
    </row>
    <row r="22" spans="2:5" x14ac:dyDescent="0.25">
      <c r="B22" s="100"/>
      <c r="C22" s="100"/>
      <c r="D22" s="99"/>
      <c r="E22" s="10"/>
    </row>
    <row r="23" spans="2:5" x14ac:dyDescent="0.25">
      <c r="B23" s="73" t="s">
        <v>154</v>
      </c>
      <c r="C23" s="73"/>
      <c r="D23" s="54"/>
      <c r="E23" s="54"/>
    </row>
    <row r="24" spans="2:5" ht="30" x14ac:dyDescent="0.25">
      <c r="B24" s="238" t="s">
        <v>155</v>
      </c>
      <c r="C24" s="177"/>
      <c r="D24" s="10" t="s">
        <v>156</v>
      </c>
      <c r="E24" s="237"/>
    </row>
    <row r="25" spans="2:5" x14ac:dyDescent="0.25">
      <c r="B25" s="239"/>
      <c r="C25" s="177"/>
      <c r="D25" s="10"/>
      <c r="E25" s="237"/>
    </row>
    <row r="26" spans="2:5" ht="30" x14ac:dyDescent="0.25">
      <c r="B26" s="239"/>
      <c r="C26" s="177"/>
      <c r="D26" s="10" t="s">
        <v>157</v>
      </c>
      <c r="E26" s="237"/>
    </row>
    <row r="27" spans="2:5" x14ac:dyDescent="0.25">
      <c r="B27" s="239"/>
      <c r="C27" s="177"/>
      <c r="D27" s="11"/>
      <c r="E27" s="237"/>
    </row>
    <row r="28" spans="2:5" x14ac:dyDescent="0.25">
      <c r="B28" s="239" t="s">
        <v>158</v>
      </c>
      <c r="C28" s="177"/>
      <c r="D28" s="10" t="s">
        <v>300</v>
      </c>
      <c r="E28" s="237"/>
    </row>
    <row r="29" spans="2:5" x14ac:dyDescent="0.25">
      <c r="B29" s="239"/>
      <c r="C29" s="177"/>
      <c r="D29" s="10"/>
      <c r="E29" s="237"/>
    </row>
    <row r="30" spans="2:5" x14ac:dyDescent="0.25">
      <c r="B30" s="239" t="s">
        <v>159</v>
      </c>
      <c r="C30" s="177"/>
      <c r="D30" s="10" t="s">
        <v>374</v>
      </c>
      <c r="E30" s="237"/>
    </row>
    <row r="31" spans="2:5" x14ac:dyDescent="0.25">
      <c r="B31" s="239"/>
      <c r="C31" s="177"/>
      <c r="D31" s="10"/>
      <c r="E31" s="237"/>
    </row>
    <row r="32" spans="2:5" ht="30" x14ac:dyDescent="0.25">
      <c r="B32" s="239" t="s">
        <v>160</v>
      </c>
      <c r="C32" s="177"/>
      <c r="D32" s="10" t="s">
        <v>375</v>
      </c>
      <c r="E32" s="237"/>
    </row>
    <row r="33" spans="2:5" x14ac:dyDescent="0.25">
      <c r="B33" s="239"/>
      <c r="C33" s="177"/>
      <c r="D33" s="10"/>
      <c r="E33" s="237"/>
    </row>
    <row r="34" spans="2:5" ht="45" x14ac:dyDescent="0.25">
      <c r="B34" s="17" t="s">
        <v>161</v>
      </c>
      <c r="C34" s="150"/>
      <c r="D34" s="178" t="s">
        <v>376</v>
      </c>
      <c r="E34" s="10"/>
    </row>
    <row r="35" spans="2:5" x14ac:dyDescent="0.25">
      <c r="B35" s="6"/>
      <c r="C35" s="6"/>
      <c r="D35" s="6"/>
      <c r="E35" s="6"/>
    </row>
    <row r="37" spans="2:5" ht="15.75" x14ac:dyDescent="0.25">
      <c r="B37" s="91" t="s">
        <v>213</v>
      </c>
      <c r="C37" s="91"/>
      <c r="D37" s="60"/>
      <c r="E37" s="60"/>
    </row>
    <row r="38" spans="2:5" x14ac:dyDescent="0.25">
      <c r="B38" s="245" t="s">
        <v>214</v>
      </c>
      <c r="C38" s="152"/>
      <c r="D38" s="246" t="s">
        <v>215</v>
      </c>
      <c r="E38" s="246"/>
    </row>
    <row r="39" spans="2:5" x14ac:dyDescent="0.25">
      <c r="B39" s="245"/>
      <c r="C39" s="152"/>
      <c r="D39" s="247" t="s">
        <v>216</v>
      </c>
      <c r="E39" s="247"/>
    </row>
    <row r="40" spans="2:5" x14ac:dyDescent="0.25">
      <c r="B40" s="130"/>
      <c r="C40" s="152"/>
      <c r="D40" s="131"/>
      <c r="E40" s="131"/>
    </row>
    <row r="41" spans="2:5" x14ac:dyDescent="0.25">
      <c r="B41" s="101" t="s">
        <v>217</v>
      </c>
      <c r="C41" s="101"/>
      <c r="D41" s="248"/>
      <c r="E41" s="248"/>
    </row>
    <row r="42" spans="2:5" x14ac:dyDescent="0.25">
      <c r="B42" s="106" t="s">
        <v>218</v>
      </c>
      <c r="C42" s="151"/>
      <c r="D42" s="249" t="s">
        <v>379</v>
      </c>
      <c r="E42" s="249"/>
    </row>
    <row r="43" spans="2:5" ht="37.5" customHeight="1" x14ac:dyDescent="0.25">
      <c r="B43" s="107" t="s">
        <v>219</v>
      </c>
      <c r="C43" s="150"/>
      <c r="D43" s="243" t="s">
        <v>381</v>
      </c>
      <c r="E43" s="243"/>
    </row>
    <row r="44" spans="2:5" ht="30" customHeight="1" x14ac:dyDescent="0.25">
      <c r="B44" s="107"/>
      <c r="C44" s="150"/>
      <c r="D44" s="210" t="s">
        <v>380</v>
      </c>
      <c r="E44" s="102"/>
    </row>
    <row r="45" spans="2:5" ht="15" customHeight="1" x14ac:dyDescent="0.25">
      <c r="B45" s="101" t="s">
        <v>162</v>
      </c>
      <c r="C45" s="101"/>
      <c r="D45" s="244" t="s">
        <v>163</v>
      </c>
      <c r="E45" s="244"/>
    </row>
    <row r="46" spans="2:5" ht="36" customHeight="1" x14ac:dyDescent="0.25">
      <c r="B46" s="177" t="s">
        <v>164</v>
      </c>
      <c r="C46" s="150"/>
      <c r="D46" s="243" t="s">
        <v>370</v>
      </c>
      <c r="E46" s="243"/>
    </row>
    <row r="47" spans="2:5" ht="179.25" customHeight="1" x14ac:dyDescent="0.25">
      <c r="C47" s="150"/>
      <c r="D47" s="243" t="s">
        <v>372</v>
      </c>
      <c r="E47" s="243"/>
    </row>
    <row r="48" spans="2:5" ht="15.75" x14ac:dyDescent="0.25">
      <c r="B48" s="103"/>
      <c r="C48" s="103"/>
      <c r="D48" s="220" t="s">
        <v>371</v>
      </c>
      <c r="E48" s="104"/>
    </row>
    <row r="49" spans="2:5" x14ac:dyDescent="0.25">
      <c r="D49" s="46" t="s">
        <v>373</v>
      </c>
    </row>
    <row r="50" spans="2:5" ht="13.5" customHeight="1" x14ac:dyDescent="0.25">
      <c r="E50" s="128" t="s">
        <v>279</v>
      </c>
    </row>
    <row r="51" spans="2:5" ht="69" customHeight="1" x14ac:dyDescent="0.25">
      <c r="B51" s="177" t="s">
        <v>165</v>
      </c>
      <c r="D51" s="241" t="s">
        <v>377</v>
      </c>
      <c r="E51" s="241"/>
    </row>
    <row r="52" spans="2:5" ht="33.75" customHeight="1" x14ac:dyDescent="0.25">
      <c r="D52" s="242" t="s">
        <v>378</v>
      </c>
      <c r="E52" s="242"/>
    </row>
  </sheetData>
  <mergeCells count="22">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8"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40" zoomScale="85" zoomScaleNormal="85" workbookViewId="0">
      <selection activeCell="C63" sqref="C63:D63"/>
    </sheetView>
  </sheetViews>
  <sheetFormatPr defaultRowHeight="15" x14ac:dyDescent="0.25"/>
  <cols>
    <col min="1" max="1" width="4.7109375" style="47" customWidth="1"/>
    <col min="2" max="2" width="71.140625" style="47" customWidth="1"/>
    <col min="3" max="3" width="68.140625" style="47" customWidth="1"/>
    <col min="4" max="4" width="80.28515625" style="47" customWidth="1"/>
    <col min="5" max="16384" width="9.140625" style="47"/>
  </cols>
  <sheetData>
    <row r="1" spans="2:4" s="132" customFormat="1" x14ac:dyDescent="0.25"/>
    <row r="2" spans="2:4" s="132" customFormat="1" x14ac:dyDescent="0.25"/>
    <row r="3" spans="2:4" s="132" customFormat="1" x14ac:dyDescent="0.25"/>
    <row r="4" spans="2:4" s="132" customFormat="1" x14ac:dyDescent="0.25"/>
    <row r="5" spans="2:4" s="132" customFormat="1" ht="15.75" x14ac:dyDescent="0.25">
      <c r="B5" s="133" t="s">
        <v>198</v>
      </c>
    </row>
    <row r="6" spans="2:4" s="132" customFormat="1" x14ac:dyDescent="0.25">
      <c r="B6" s="221" t="s">
        <v>199</v>
      </c>
      <c r="C6" s="251" t="s">
        <v>145</v>
      </c>
      <c r="D6" s="251"/>
    </row>
    <row r="7" spans="2:4" s="132" customFormat="1" x14ac:dyDescent="0.25">
      <c r="B7" s="221" t="s">
        <v>200</v>
      </c>
      <c r="C7" s="251"/>
      <c r="D7" s="251"/>
    </row>
    <row r="8" spans="2:4" s="132" customFormat="1" x14ac:dyDescent="0.25">
      <c r="B8" s="139" t="s">
        <v>54</v>
      </c>
      <c r="C8" s="253" t="s">
        <v>226</v>
      </c>
      <c r="D8" s="253"/>
    </row>
    <row r="9" spans="2:4" s="132" customFormat="1" x14ac:dyDescent="0.25">
      <c r="B9" s="139" t="s">
        <v>124</v>
      </c>
      <c r="C9" s="255" t="s">
        <v>382</v>
      </c>
      <c r="D9" s="255"/>
    </row>
    <row r="10" spans="2:4" s="132" customFormat="1" x14ac:dyDescent="0.25">
      <c r="B10" s="139" t="s">
        <v>56</v>
      </c>
      <c r="C10" s="253" t="s">
        <v>227</v>
      </c>
      <c r="D10" s="253"/>
    </row>
    <row r="11" spans="2:4" s="132" customFormat="1" x14ac:dyDescent="0.25">
      <c r="B11" s="139" t="s">
        <v>57</v>
      </c>
      <c r="C11" s="253" t="s">
        <v>228</v>
      </c>
      <c r="D11" s="253"/>
    </row>
    <row r="12" spans="2:4" s="132" customFormat="1" x14ac:dyDescent="0.25">
      <c r="B12" s="139" t="s">
        <v>125</v>
      </c>
      <c r="C12" s="253" t="s">
        <v>229</v>
      </c>
      <c r="D12" s="253"/>
    </row>
    <row r="13" spans="2:4" s="132" customFormat="1" x14ac:dyDescent="0.25">
      <c r="B13" s="139" t="s">
        <v>58</v>
      </c>
      <c r="C13" s="253" t="s">
        <v>230</v>
      </c>
      <c r="D13" s="253"/>
    </row>
    <row r="14" spans="2:4" s="132" customFormat="1" x14ac:dyDescent="0.25">
      <c r="B14" s="139" t="s">
        <v>201</v>
      </c>
      <c r="C14" s="253" t="s">
        <v>383</v>
      </c>
      <c r="D14" s="253"/>
    </row>
    <row r="15" spans="2:4" s="132" customFormat="1" x14ac:dyDescent="0.25">
      <c r="B15" s="139" t="s">
        <v>126</v>
      </c>
      <c r="C15" s="253" t="s">
        <v>231</v>
      </c>
      <c r="D15" s="253"/>
    </row>
    <row r="16" spans="2:4" s="132" customFormat="1" x14ac:dyDescent="0.25">
      <c r="B16" s="138" t="s">
        <v>127</v>
      </c>
      <c r="C16" s="253" t="s">
        <v>232</v>
      </c>
      <c r="D16" s="253"/>
    </row>
    <row r="17" spans="2:4" s="132" customFormat="1" ht="30" customHeight="1" x14ac:dyDescent="0.25">
      <c r="B17" s="222" t="s">
        <v>128</v>
      </c>
      <c r="C17" s="252" t="s">
        <v>233</v>
      </c>
      <c r="D17" s="252"/>
    </row>
    <row r="18" spans="2:4" s="132" customFormat="1" x14ac:dyDescent="0.25">
      <c r="B18" s="137" t="s">
        <v>129</v>
      </c>
      <c r="C18" s="255" t="s">
        <v>384</v>
      </c>
      <c r="D18" s="255"/>
    </row>
    <row r="19" spans="2:4" s="132" customFormat="1" x14ac:dyDescent="0.25">
      <c r="B19" s="139" t="s">
        <v>61</v>
      </c>
      <c r="C19" s="253" t="s">
        <v>234</v>
      </c>
      <c r="D19" s="253"/>
    </row>
    <row r="20" spans="2:4" s="132" customFormat="1" x14ac:dyDescent="0.25">
      <c r="B20" s="139" t="s">
        <v>131</v>
      </c>
      <c r="C20" s="253" t="s">
        <v>235</v>
      </c>
      <c r="D20" s="253"/>
    </row>
    <row r="21" spans="2:4" s="132" customFormat="1" ht="30" x14ac:dyDescent="0.25">
      <c r="B21" s="139" t="s">
        <v>132</v>
      </c>
      <c r="C21" s="253" t="s">
        <v>385</v>
      </c>
      <c r="D21" s="253"/>
    </row>
    <row r="22" spans="2:4" s="132" customFormat="1" x14ac:dyDescent="0.25">
      <c r="B22" s="134"/>
      <c r="C22" s="135"/>
      <c r="D22" s="136"/>
    </row>
    <row r="23" spans="2:4" s="132" customFormat="1" x14ac:dyDescent="0.25">
      <c r="B23" s="221" t="s">
        <v>199</v>
      </c>
      <c r="C23" s="254" t="s">
        <v>145</v>
      </c>
      <c r="D23" s="254"/>
    </row>
    <row r="24" spans="2:4" s="132" customFormat="1" x14ac:dyDescent="0.25">
      <c r="B24" s="221" t="s">
        <v>202</v>
      </c>
      <c r="C24" s="254"/>
      <c r="D24" s="254"/>
    </row>
    <row r="25" spans="2:4" s="132" customFormat="1" x14ac:dyDescent="0.25">
      <c r="B25" s="140" t="s">
        <v>133</v>
      </c>
      <c r="C25" s="252" t="s">
        <v>236</v>
      </c>
      <c r="D25" s="252"/>
    </row>
    <row r="26" spans="2:4" s="132" customFormat="1" ht="36" customHeight="1" x14ac:dyDescent="0.25">
      <c r="B26" s="139" t="s">
        <v>134</v>
      </c>
      <c r="C26" s="256" t="s">
        <v>286</v>
      </c>
      <c r="D26" s="256"/>
    </row>
    <row r="27" spans="2:4" s="132" customFormat="1" x14ac:dyDescent="0.25">
      <c r="B27" s="140" t="s">
        <v>67</v>
      </c>
      <c r="C27" s="252" t="s">
        <v>386</v>
      </c>
      <c r="D27" s="252"/>
    </row>
    <row r="28" spans="2:4" s="132" customFormat="1" x14ac:dyDescent="0.25">
      <c r="B28" s="140" t="s">
        <v>203</v>
      </c>
      <c r="C28" s="252" t="s">
        <v>269</v>
      </c>
      <c r="D28" s="252"/>
    </row>
    <row r="29" spans="2:4" s="132" customFormat="1" x14ac:dyDescent="0.25">
      <c r="B29" s="140" t="s">
        <v>204</v>
      </c>
      <c r="C29" s="255" t="s">
        <v>387</v>
      </c>
      <c r="D29" s="255"/>
    </row>
    <row r="30" spans="2:4" s="132" customFormat="1" x14ac:dyDescent="0.25">
      <c r="B30" s="140" t="s">
        <v>70</v>
      </c>
      <c r="C30" s="256" t="s">
        <v>270</v>
      </c>
      <c r="D30" s="256"/>
    </row>
    <row r="31" spans="2:4" s="132" customFormat="1" x14ac:dyDescent="0.25">
      <c r="B31" s="140" t="s">
        <v>136</v>
      </c>
      <c r="C31" s="252" t="s">
        <v>237</v>
      </c>
      <c r="D31" s="252"/>
    </row>
    <row r="32" spans="2:4" s="132" customFormat="1" x14ac:dyDescent="0.25">
      <c r="B32" s="140" t="s">
        <v>71</v>
      </c>
      <c r="C32" s="252" t="s">
        <v>238</v>
      </c>
      <c r="D32" s="252"/>
    </row>
    <row r="33" spans="2:4" s="132" customFormat="1" x14ac:dyDescent="0.25">
      <c r="B33" s="137"/>
      <c r="C33" s="138"/>
      <c r="D33" s="139"/>
    </row>
    <row r="34" spans="2:4" s="132" customFormat="1" x14ac:dyDescent="0.25">
      <c r="B34" s="221" t="s">
        <v>199</v>
      </c>
      <c r="C34" s="251" t="s">
        <v>145</v>
      </c>
      <c r="D34" s="251"/>
    </row>
    <row r="35" spans="2:4" s="132" customFormat="1" x14ac:dyDescent="0.25">
      <c r="B35" s="221" t="s">
        <v>205</v>
      </c>
      <c r="C35" s="251"/>
      <c r="D35" s="251"/>
    </row>
    <row r="36" spans="2:4" s="132" customFormat="1" ht="52.5" customHeight="1" x14ac:dyDescent="0.25">
      <c r="B36" s="223" t="s">
        <v>95</v>
      </c>
      <c r="C36" s="252" t="s">
        <v>239</v>
      </c>
      <c r="D36" s="252"/>
    </row>
    <row r="37" spans="2:4" s="132" customFormat="1" ht="169.5" customHeight="1" x14ac:dyDescent="0.25">
      <c r="B37" s="223" t="s">
        <v>97</v>
      </c>
      <c r="C37" s="252" t="s">
        <v>240</v>
      </c>
      <c r="D37" s="252"/>
    </row>
    <row r="38" spans="2:4" s="132" customFormat="1" x14ac:dyDescent="0.25">
      <c r="B38" s="140"/>
      <c r="C38" s="139"/>
      <c r="D38" s="139"/>
    </row>
    <row r="39" spans="2:4" s="132" customFormat="1" x14ac:dyDescent="0.25">
      <c r="B39" s="221" t="s">
        <v>199</v>
      </c>
      <c r="C39" s="251" t="s">
        <v>145</v>
      </c>
      <c r="D39" s="251"/>
    </row>
    <row r="40" spans="2:4" s="132" customFormat="1" x14ac:dyDescent="0.25">
      <c r="B40" s="221" t="s">
        <v>206</v>
      </c>
      <c r="C40" s="251"/>
      <c r="D40" s="251"/>
    </row>
    <row r="41" spans="2:4" s="132" customFormat="1" ht="75" customHeight="1" x14ac:dyDescent="0.25">
      <c r="B41" s="134" t="s">
        <v>100</v>
      </c>
      <c r="C41" s="252" t="s">
        <v>388</v>
      </c>
      <c r="D41" s="252"/>
    </row>
    <row r="42" spans="2:4" s="132" customFormat="1" ht="32.25" customHeight="1" x14ac:dyDescent="0.25">
      <c r="B42" s="223" t="s">
        <v>101</v>
      </c>
      <c r="C42" s="252" t="s">
        <v>222</v>
      </c>
      <c r="D42" s="252"/>
    </row>
    <row r="43" spans="2:4" s="132" customFormat="1" x14ac:dyDescent="0.25">
      <c r="B43" s="223" t="s">
        <v>102</v>
      </c>
      <c r="C43" s="252" t="s">
        <v>221</v>
      </c>
      <c r="D43" s="252"/>
    </row>
    <row r="44" spans="2:4" s="132" customFormat="1" x14ac:dyDescent="0.25">
      <c r="B44" s="141"/>
      <c r="C44" s="142"/>
      <c r="D44" s="139"/>
    </row>
    <row r="45" spans="2:4" s="132" customFormat="1" x14ac:dyDescent="0.25">
      <c r="B45" s="221" t="s">
        <v>199</v>
      </c>
      <c r="C45" s="251" t="s">
        <v>145</v>
      </c>
      <c r="D45" s="251"/>
    </row>
    <row r="46" spans="2:4" s="132" customFormat="1" x14ac:dyDescent="0.25">
      <c r="B46" s="221" t="s">
        <v>207</v>
      </c>
      <c r="C46" s="251"/>
      <c r="D46" s="251"/>
    </row>
    <row r="47" spans="2:4" s="132" customFormat="1" x14ac:dyDescent="0.25">
      <c r="B47" s="138" t="s">
        <v>1</v>
      </c>
      <c r="C47" s="250" t="s">
        <v>391</v>
      </c>
      <c r="D47" s="250"/>
    </row>
    <row r="48" spans="2:4" s="132" customFormat="1" x14ac:dyDescent="0.25">
      <c r="B48" s="141" t="s">
        <v>2</v>
      </c>
      <c r="C48" s="250" t="s">
        <v>390</v>
      </c>
      <c r="D48" s="250"/>
    </row>
    <row r="49" spans="2:4" s="132" customFormat="1" ht="15.75" customHeight="1" x14ac:dyDescent="0.25">
      <c r="B49" s="141" t="s">
        <v>3</v>
      </c>
      <c r="C49" s="250" t="s">
        <v>392</v>
      </c>
      <c r="D49" s="250"/>
    </row>
    <row r="50" spans="2:4" s="132" customFormat="1" ht="14.25" customHeight="1" x14ac:dyDescent="0.25">
      <c r="B50" s="141" t="s">
        <v>4</v>
      </c>
      <c r="C50" s="250" t="s">
        <v>389</v>
      </c>
      <c r="D50" s="250"/>
    </row>
    <row r="51" spans="2:4" s="132" customFormat="1" x14ac:dyDescent="0.25">
      <c r="B51" s="141" t="s">
        <v>5</v>
      </c>
      <c r="C51" s="250" t="s">
        <v>393</v>
      </c>
      <c r="D51" s="250"/>
    </row>
    <row r="52" spans="2:4" s="132" customFormat="1" x14ac:dyDescent="0.25">
      <c r="B52" s="141" t="s">
        <v>6</v>
      </c>
      <c r="C52" s="250" t="s">
        <v>394</v>
      </c>
      <c r="D52" s="250"/>
    </row>
    <row r="53" spans="2:4" s="132" customFormat="1" x14ac:dyDescent="0.25">
      <c r="B53" s="141" t="s">
        <v>7</v>
      </c>
      <c r="C53" s="250" t="s">
        <v>395</v>
      </c>
      <c r="D53" s="250"/>
    </row>
    <row r="54" spans="2:4" s="132" customFormat="1" x14ac:dyDescent="0.25">
      <c r="B54" s="141" t="s">
        <v>52</v>
      </c>
      <c r="C54" s="250" t="s">
        <v>396</v>
      </c>
      <c r="D54" s="250"/>
    </row>
    <row r="55" spans="2:4" s="132" customFormat="1" x14ac:dyDescent="0.25">
      <c r="B55" s="141" t="s">
        <v>8</v>
      </c>
      <c r="C55" s="250" t="s">
        <v>397</v>
      </c>
      <c r="D55" s="250"/>
    </row>
    <row r="56" spans="2:4" s="132" customFormat="1" x14ac:dyDescent="0.25">
      <c r="B56" s="132" t="s">
        <v>9</v>
      </c>
      <c r="C56" s="250" t="s">
        <v>398</v>
      </c>
      <c r="D56" s="250"/>
    </row>
    <row r="57" spans="2:4" s="132" customFormat="1" x14ac:dyDescent="0.25"/>
    <row r="58" spans="2:4" s="132" customFormat="1" x14ac:dyDescent="0.25">
      <c r="B58" s="221" t="s">
        <v>199</v>
      </c>
      <c r="C58" s="143" t="s">
        <v>145</v>
      </c>
      <c r="D58" s="224"/>
    </row>
    <row r="59" spans="2:4" s="132" customFormat="1" x14ac:dyDescent="0.25">
      <c r="B59" s="221" t="s">
        <v>208</v>
      </c>
      <c r="C59" s="143"/>
      <c r="D59" s="224"/>
    </row>
    <row r="60" spans="2:4" s="132" customFormat="1" ht="53.25" customHeight="1" x14ac:dyDescent="0.25">
      <c r="B60" s="223" t="s">
        <v>36</v>
      </c>
      <c r="C60" s="250" t="s">
        <v>401</v>
      </c>
      <c r="D60" s="250"/>
    </row>
    <row r="61" spans="2:4" s="132" customFormat="1" ht="64.5" customHeight="1" x14ac:dyDescent="0.25">
      <c r="B61" s="223" t="s">
        <v>37</v>
      </c>
      <c r="C61" s="250" t="s">
        <v>402</v>
      </c>
      <c r="D61" s="250"/>
    </row>
    <row r="62" spans="2:4" s="132" customFormat="1" ht="101.25" customHeight="1" x14ac:dyDescent="0.25">
      <c r="B62" s="223" t="s">
        <v>241</v>
      </c>
      <c r="C62" s="250" t="s">
        <v>403</v>
      </c>
      <c r="D62" s="250"/>
    </row>
    <row r="63" spans="2:4" s="132" customFormat="1" ht="49.5" customHeight="1" x14ac:dyDescent="0.25">
      <c r="B63" s="223" t="s">
        <v>38</v>
      </c>
      <c r="C63" s="250" t="s">
        <v>404</v>
      </c>
      <c r="D63" s="250"/>
    </row>
    <row r="64" spans="2:4" s="132" customFormat="1" ht="15" customHeight="1" x14ac:dyDescent="0.25">
      <c r="B64" s="223" t="s">
        <v>39</v>
      </c>
      <c r="C64" s="250" t="s">
        <v>223</v>
      </c>
      <c r="D64" s="250"/>
    </row>
    <row r="65" spans="1:4" s="132" customFormat="1" x14ac:dyDescent="0.25">
      <c r="B65" s="223" t="s">
        <v>40</v>
      </c>
      <c r="C65" s="250" t="s">
        <v>224</v>
      </c>
      <c r="D65" s="250"/>
    </row>
    <row r="66" spans="1:4" s="132" customFormat="1" x14ac:dyDescent="0.25">
      <c r="B66" s="223" t="s">
        <v>9</v>
      </c>
      <c r="C66" s="250" t="s">
        <v>220</v>
      </c>
      <c r="D66" s="250"/>
    </row>
    <row r="67" spans="1:4" s="132" customFormat="1" x14ac:dyDescent="0.25"/>
    <row r="68" spans="1:4" s="132" customFormat="1" x14ac:dyDescent="0.25">
      <c r="B68" s="221" t="s">
        <v>199</v>
      </c>
      <c r="C68" s="251" t="s">
        <v>145</v>
      </c>
      <c r="D68" s="251"/>
    </row>
    <row r="69" spans="1:4" s="132" customFormat="1" x14ac:dyDescent="0.25">
      <c r="B69" s="221" t="s">
        <v>209</v>
      </c>
      <c r="C69" s="251"/>
      <c r="D69" s="251"/>
    </row>
    <row r="70" spans="1:4" s="132" customFormat="1" x14ac:dyDescent="0.25">
      <c r="B70" s="141" t="s">
        <v>210</v>
      </c>
      <c r="C70" s="250" t="s">
        <v>274</v>
      </c>
      <c r="D70" s="250"/>
    </row>
    <row r="71" spans="1:4" s="132" customFormat="1" x14ac:dyDescent="0.25">
      <c r="B71" s="141"/>
      <c r="C71" s="139"/>
      <c r="D71" s="139"/>
    </row>
    <row r="72" spans="1:4" s="132" customFormat="1" x14ac:dyDescent="0.25">
      <c r="B72" s="144"/>
      <c r="C72" s="145"/>
      <c r="D72" s="145"/>
    </row>
    <row r="73" spans="1:4" s="132" customFormat="1" x14ac:dyDescent="0.25">
      <c r="B73" s="144"/>
      <c r="C73" s="145"/>
      <c r="D73" s="146" t="s">
        <v>166</v>
      </c>
    </row>
    <row r="74" spans="1:4" s="132" customFormat="1" x14ac:dyDescent="0.25">
      <c r="B74" s="141"/>
      <c r="C74" s="145"/>
      <c r="D74" s="145"/>
    </row>
    <row r="75" spans="1:4" x14ac:dyDescent="0.25">
      <c r="A75" s="46"/>
      <c r="B75" s="6"/>
      <c r="C75" s="6"/>
      <c r="D75" s="6"/>
    </row>
    <row r="76" spans="1:4" x14ac:dyDescent="0.25">
      <c r="A76" s="46"/>
      <c r="B76" s="46"/>
      <c r="C76" s="46"/>
      <c r="D76" s="46"/>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85" zoomScaleNormal="85" workbookViewId="0">
      <selection activeCell="H39" sqref="H39"/>
    </sheetView>
  </sheetViews>
  <sheetFormatPr defaultColWidth="15.85546875" defaultRowHeight="15.75" x14ac:dyDescent="0.25"/>
  <cols>
    <col min="1" max="1" width="3.42578125" style="3"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3" customFormat="1" ht="12" customHeight="1" x14ac:dyDescent="0.25">
      <c r="C1" s="118"/>
    </row>
    <row r="2" spans="2:6" s="3" customFormat="1" ht="12" customHeight="1" x14ac:dyDescent="0.25">
      <c r="C2" s="118"/>
    </row>
    <row r="3" spans="2:6" s="3" customFormat="1" ht="12" customHeight="1" x14ac:dyDescent="0.25">
      <c r="C3" s="118"/>
    </row>
    <row r="4" spans="2:6" s="3" customFormat="1" ht="15.75" customHeight="1" x14ac:dyDescent="0.25">
      <c r="C4" s="118"/>
    </row>
    <row r="5" spans="2:6" s="3" customFormat="1" ht="24" customHeight="1" x14ac:dyDescent="0.4">
      <c r="B5" s="226" t="s">
        <v>181</v>
      </c>
      <c r="C5" s="226"/>
      <c r="D5" s="226"/>
    </row>
    <row r="6" spans="2:6" s="3" customFormat="1" ht="6" customHeight="1" x14ac:dyDescent="0.25">
      <c r="C6" s="118"/>
    </row>
    <row r="7" spans="2:6" s="3" customFormat="1" ht="15.75" customHeight="1" x14ac:dyDescent="0.25">
      <c r="B7" s="119" t="s">
        <v>179</v>
      </c>
      <c r="C7" s="120"/>
      <c r="D7" s="121" t="s">
        <v>312</v>
      </c>
    </row>
    <row r="8" spans="2:6" ht="11.25" customHeight="1" x14ac:dyDescent="0.25"/>
    <row r="10" spans="2:6" x14ac:dyDescent="0.25">
      <c r="B10" s="147" t="s">
        <v>242</v>
      </c>
      <c r="C10" s="124"/>
      <c r="D10" s="125"/>
      <c r="E10" s="125"/>
      <c r="F10" s="125"/>
    </row>
    <row r="11" spans="2:6" x14ac:dyDescent="0.25">
      <c r="B11" s="127" t="s">
        <v>182</v>
      </c>
      <c r="C11" s="127"/>
      <c r="D11" s="127"/>
      <c r="E11" s="125"/>
      <c r="F11" s="125"/>
    </row>
    <row r="12" spans="2:6" x14ac:dyDescent="0.25">
      <c r="B12" s="126" t="s">
        <v>180</v>
      </c>
      <c r="C12" s="124"/>
      <c r="D12" s="129" t="s">
        <v>182</v>
      </c>
      <c r="E12" s="125"/>
      <c r="F12" s="125"/>
    </row>
    <row r="13" spans="2:6" x14ac:dyDescent="0.25">
      <c r="B13" s="126"/>
      <c r="C13" s="124"/>
      <c r="D13" s="125"/>
      <c r="E13" s="125"/>
      <c r="F13" s="125"/>
    </row>
    <row r="14" spans="2:6" x14ac:dyDescent="0.25">
      <c r="B14" s="127" t="s">
        <v>184</v>
      </c>
      <c r="C14" s="127"/>
      <c r="D14" s="125"/>
      <c r="E14" s="125"/>
      <c r="F14" s="125"/>
    </row>
    <row r="15" spans="2:6" x14ac:dyDescent="0.25">
      <c r="B15" s="126" t="s">
        <v>183</v>
      </c>
      <c r="C15" s="124"/>
      <c r="D15" s="129" t="s">
        <v>187</v>
      </c>
      <c r="E15" s="125"/>
      <c r="F15" s="125"/>
    </row>
    <row r="16" spans="2:6" x14ac:dyDescent="0.25">
      <c r="B16" s="126" t="s">
        <v>185</v>
      </c>
      <c r="C16" s="124"/>
      <c r="D16" s="129" t="s">
        <v>186</v>
      </c>
      <c r="E16" s="125"/>
      <c r="F16" s="125"/>
    </row>
    <row r="17" spans="2:6" x14ac:dyDescent="0.25">
      <c r="B17" s="126" t="s">
        <v>188</v>
      </c>
      <c r="C17" s="124"/>
      <c r="D17" s="129" t="s">
        <v>190</v>
      </c>
      <c r="E17" s="125"/>
      <c r="F17" s="125"/>
    </row>
    <row r="18" spans="2:6" x14ac:dyDescent="0.25">
      <c r="B18" s="126" t="s">
        <v>189</v>
      </c>
      <c r="C18" s="124"/>
      <c r="D18" s="129" t="s">
        <v>191</v>
      </c>
      <c r="E18" s="125"/>
      <c r="F18" s="125"/>
    </row>
    <row r="19" spans="2:6" x14ac:dyDescent="0.25">
      <c r="B19" s="126"/>
      <c r="C19" s="124"/>
      <c r="D19" s="125"/>
      <c r="E19" s="125"/>
      <c r="F19" s="125"/>
    </row>
    <row r="20" spans="2:6" x14ac:dyDescent="0.25">
      <c r="B20" s="126" t="s">
        <v>251</v>
      </c>
      <c r="C20" s="124"/>
      <c r="D20" s="129" t="s">
        <v>0</v>
      </c>
      <c r="E20" s="125"/>
      <c r="F20" s="125"/>
    </row>
    <row r="21" spans="2:6" x14ac:dyDescent="0.25">
      <c r="B21" s="126" t="s">
        <v>252</v>
      </c>
      <c r="C21" s="124"/>
      <c r="D21" s="129" t="s">
        <v>115</v>
      </c>
      <c r="E21" s="125"/>
      <c r="F21" s="125"/>
    </row>
    <row r="22" spans="2:6" x14ac:dyDescent="0.25">
      <c r="B22" s="126" t="s">
        <v>253</v>
      </c>
      <c r="C22" s="124"/>
      <c r="D22" s="129" t="s">
        <v>116</v>
      </c>
      <c r="E22" s="125"/>
      <c r="F22" s="125"/>
    </row>
    <row r="23" spans="2:6" x14ac:dyDescent="0.25">
      <c r="B23" s="126" t="s">
        <v>254</v>
      </c>
      <c r="C23" s="124"/>
      <c r="D23" s="129" t="s">
        <v>117</v>
      </c>
      <c r="E23" s="125"/>
      <c r="F23" s="125"/>
    </row>
    <row r="24" spans="2:6" x14ac:dyDescent="0.25">
      <c r="B24" s="126" t="s">
        <v>255</v>
      </c>
      <c r="C24" s="124"/>
      <c r="D24" s="129" t="s">
        <v>192</v>
      </c>
      <c r="E24" s="125"/>
      <c r="F24" s="125"/>
    </row>
    <row r="25" spans="2:6" x14ac:dyDescent="0.25">
      <c r="B25" s="126" t="s">
        <v>256</v>
      </c>
      <c r="C25" s="124"/>
      <c r="D25" s="129" t="s">
        <v>177</v>
      </c>
      <c r="E25" s="125"/>
      <c r="F25" s="125"/>
    </row>
    <row r="26" spans="2:6" x14ac:dyDescent="0.25">
      <c r="B26" s="126" t="s">
        <v>257</v>
      </c>
      <c r="C26" s="124"/>
      <c r="D26" s="129" t="s">
        <v>193</v>
      </c>
      <c r="E26" s="125"/>
      <c r="F26" s="125"/>
    </row>
    <row r="27" spans="2:6" x14ac:dyDescent="0.25">
      <c r="B27" s="126" t="s">
        <v>258</v>
      </c>
      <c r="C27" s="124"/>
      <c r="D27" s="129" t="s">
        <v>118</v>
      </c>
      <c r="E27" s="125"/>
      <c r="F27" s="125"/>
    </row>
    <row r="28" spans="2:6" x14ac:dyDescent="0.25">
      <c r="B28" s="126" t="s">
        <v>259</v>
      </c>
      <c r="C28" s="124"/>
      <c r="D28" s="129" t="s">
        <v>119</v>
      </c>
      <c r="E28" s="125"/>
      <c r="F28" s="125"/>
    </row>
    <row r="29" spans="2:6" x14ac:dyDescent="0.25">
      <c r="B29" s="126" t="s">
        <v>260</v>
      </c>
      <c r="C29" s="124"/>
      <c r="D29" s="129" t="s">
        <v>120</v>
      </c>
      <c r="E29" s="125"/>
      <c r="F29" s="125"/>
    </row>
    <row r="30" spans="2:6" x14ac:dyDescent="0.25">
      <c r="B30" s="126" t="s">
        <v>261</v>
      </c>
      <c r="C30" s="124"/>
      <c r="D30" s="129" t="s">
        <v>121</v>
      </c>
      <c r="E30" s="125"/>
      <c r="F30" s="125"/>
    </row>
    <row r="31" spans="2:6" x14ac:dyDescent="0.25">
      <c r="B31" s="126" t="s">
        <v>262</v>
      </c>
      <c r="C31" s="124"/>
      <c r="D31" s="129" t="s">
        <v>194</v>
      </c>
      <c r="E31" s="125"/>
      <c r="F31" s="125"/>
    </row>
    <row r="32" spans="2:6" x14ac:dyDescent="0.25">
      <c r="B32" s="126" t="s">
        <v>263</v>
      </c>
      <c r="C32" s="124"/>
      <c r="D32" s="129" t="s">
        <v>123</v>
      </c>
      <c r="E32" s="125"/>
      <c r="F32" s="125"/>
    </row>
    <row r="33" spans="2:6" x14ac:dyDescent="0.25">
      <c r="B33" s="126" t="s">
        <v>264</v>
      </c>
      <c r="C33" s="124"/>
      <c r="D33" s="129" t="s">
        <v>195</v>
      </c>
      <c r="E33" s="125"/>
      <c r="F33" s="125"/>
    </row>
    <row r="34" spans="2:6" x14ac:dyDescent="0.25">
      <c r="B34" s="126" t="s">
        <v>265</v>
      </c>
      <c r="C34" s="124"/>
      <c r="D34" s="129" t="s">
        <v>196</v>
      </c>
      <c r="E34" s="125"/>
      <c r="F34" s="125"/>
    </row>
    <row r="35" spans="2:6" x14ac:dyDescent="0.25">
      <c r="B35" s="126" t="s">
        <v>266</v>
      </c>
      <c r="C35" s="124"/>
      <c r="D35" s="129" t="s">
        <v>178</v>
      </c>
      <c r="E35" s="125"/>
      <c r="F35" s="125"/>
    </row>
    <row r="36" spans="2:6" x14ac:dyDescent="0.25">
      <c r="B36" s="126" t="s">
        <v>267</v>
      </c>
      <c r="C36" s="124"/>
      <c r="D36" s="129" t="s">
        <v>175</v>
      </c>
      <c r="E36" s="125"/>
      <c r="F36" s="125"/>
    </row>
    <row r="37" spans="2:6" x14ac:dyDescent="0.25">
      <c r="B37" s="126" t="s">
        <v>268</v>
      </c>
      <c r="C37" s="124"/>
      <c r="D37" s="129" t="s">
        <v>176</v>
      </c>
      <c r="E37" s="125"/>
      <c r="F37" s="125"/>
    </row>
    <row r="38" spans="2:6" x14ac:dyDescent="0.25">
      <c r="E38" s="123"/>
    </row>
    <row r="39" spans="2:6" x14ac:dyDescent="0.25">
      <c r="E39" s="123"/>
    </row>
    <row r="40" spans="2:6" x14ac:dyDescent="0.25">
      <c r="B40" s="147" t="s">
        <v>197</v>
      </c>
      <c r="C40" s="124"/>
      <c r="D40" s="125"/>
      <c r="E40" s="123"/>
    </row>
    <row r="41" spans="2:6" x14ac:dyDescent="0.25">
      <c r="B41" s="126" t="s">
        <v>212</v>
      </c>
      <c r="C41" s="124"/>
      <c r="D41" s="129" t="s">
        <v>144</v>
      </c>
      <c r="E41" s="123"/>
    </row>
    <row r="42" spans="2:6" x14ac:dyDescent="0.25">
      <c r="B42" s="126" t="s">
        <v>211</v>
      </c>
      <c r="C42" s="124"/>
      <c r="D42" s="129" t="s">
        <v>199</v>
      </c>
    </row>
    <row r="43" spans="2:6" x14ac:dyDescent="0.25">
      <c r="B43" s="125"/>
      <c r="C43" s="124"/>
      <c r="D43" s="125"/>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7" location="'G1-G4 - Cover pool inform.'!B61" display="Legal ALM (balance principle) adherence"/>
    <hyperlink ref="D18" location="'G1-G4 - Cover pool inform.'!B70" display="Additional characteristics of ALM business model for issued CBs"/>
    <hyperlink ref="D20" location="'Table 1-3 - Lending'!B7" display="Number of loans by property category"/>
    <hyperlink ref="D21" location="'Table 1-3 - Lending'!B16" display="Lending by property category, DKKbn"/>
    <hyperlink ref="D22" location="'Table 1-3 - Lending'!B23" display="Lending, by loan size, DKKbn"/>
    <hyperlink ref="D23" location="'Table 4 - LTV'!B7" display="Lending, by-loan to-value (LTV), current property value, DKKbn"/>
    <hyperlink ref="D24" location="'Table 4 - LTV'!B29" display="Lending, by-loan to-value (LTV), current property value, Per cent"/>
    <hyperlink ref="D25" location="'Table 4 - LTV'!B51" display="Lending, by-loan to-value (LTV), current property value, DKKbn (&quot;Sidste krone&quot;)"/>
    <hyperlink ref="D26" location="'Table 4 - LTV'!B73" display="Lending, by-loan to-value (LTV), current property value, Per cent (&quot;Sidste krone&quot;)"/>
    <hyperlink ref="D27" location="'Table 5 - Lending by region'!B7" display="Lending by region, DKKbn"/>
    <hyperlink ref="D28" location="'Table 6-8 - Lending by loantype'!B6" display="Lending by loan type - IO Loans, DKKbn"/>
    <hyperlink ref="D29" location="'Table 6-8 - Lending by loantype'!B23" display="Lending by loan type - Repayment Loans / Amortizing Loans, DKKbn"/>
    <hyperlink ref="D30" location="'Table 6-8 - Lending by loantype'!B40" display="Lending by loan type - All loans, DKKbn"/>
    <hyperlink ref="D31" location="'Table 9-11 - Lending'!B6" display="Lending by Seasoning, DKKbn (Seasoning defined by duration of customer relationship)"/>
    <hyperlink ref="D32" location="'Table 9-11 - Lending'!B20" display="Lending by remaining maturity, DKKbn"/>
    <hyperlink ref="D33" location="'Table 9-11 - Lending'!B35" display="90 day Non-performing loans by property type, as percentage of instalments payments, %"/>
    <hyperlink ref="D34" location="'Table 9-11 - Lending'!B45" display="90 day Non-performing loans by property type, as percentage of lending, %"/>
    <hyperlink ref="D35" location="'Table 9-11 - Lending'!B55" display="90 day Non-performing loans by property type, as percentage of lending, by continous LTV bracket, %"/>
    <hyperlink ref="D36" location="'Table 9-11 - Lending'!B67" display="Realised losses (DKKm)"/>
    <hyperlink ref="D37"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I35" sqref="I35"/>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280</v>
      </c>
      <c r="C4" s="227"/>
      <c r="D4" s="227"/>
    </row>
    <row r="5" spans="2:6" ht="15.75" x14ac:dyDescent="0.25">
      <c r="B5" s="44"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329</v>
      </c>
      <c r="C9" s="63" t="s">
        <v>310</v>
      </c>
      <c r="D9" s="63" t="s">
        <v>311</v>
      </c>
      <c r="E9" s="63" t="s">
        <v>287</v>
      </c>
      <c r="F9" s="63" t="s">
        <v>142</v>
      </c>
    </row>
    <row r="10" spans="2:6" x14ac:dyDescent="0.25">
      <c r="B10" s="10" t="s">
        <v>54</v>
      </c>
      <c r="C10" s="79">
        <v>141.4</v>
      </c>
      <c r="D10" s="79">
        <v>146.9</v>
      </c>
      <c r="E10" s="79">
        <v>141.30000000000001</v>
      </c>
      <c r="F10" s="79">
        <v>141.5</v>
      </c>
    </row>
    <row r="11" spans="2:6" x14ac:dyDescent="0.25">
      <c r="B11" s="10" t="s">
        <v>330</v>
      </c>
      <c r="C11" s="79">
        <v>134.19999999999999</v>
      </c>
      <c r="D11" s="79">
        <v>133.9</v>
      </c>
      <c r="E11" s="79">
        <v>134.6</v>
      </c>
      <c r="F11" s="79">
        <v>135.5</v>
      </c>
    </row>
    <row r="12" spans="2:6" x14ac:dyDescent="0.25">
      <c r="B12" s="13" t="s">
        <v>55</v>
      </c>
      <c r="C12" s="80">
        <v>134.19999999999999</v>
      </c>
      <c r="D12" s="80">
        <v>133.9</v>
      </c>
      <c r="E12" s="80">
        <v>134.6</v>
      </c>
      <c r="F12" s="80">
        <v>135.5</v>
      </c>
    </row>
    <row r="13" spans="2:6" x14ac:dyDescent="0.25">
      <c r="B13" s="14" t="s">
        <v>56</v>
      </c>
      <c r="C13" s="81">
        <v>0.13600000000000001</v>
      </c>
      <c r="D13" s="81">
        <v>0.123</v>
      </c>
      <c r="E13" s="81">
        <v>0.123</v>
      </c>
      <c r="F13" s="81">
        <v>0.126</v>
      </c>
    </row>
    <row r="14" spans="2:6" x14ac:dyDescent="0.25">
      <c r="B14" s="10" t="s">
        <v>57</v>
      </c>
      <c r="C14" s="82">
        <v>0.13600000000000001</v>
      </c>
      <c r="D14" s="82">
        <v>0.123</v>
      </c>
      <c r="E14" s="82">
        <v>0.123</v>
      </c>
      <c r="F14" s="82">
        <v>0.126</v>
      </c>
    </row>
    <row r="15" spans="2:6" x14ac:dyDescent="0.25">
      <c r="B15" s="10" t="s">
        <v>125</v>
      </c>
      <c r="C15" s="79">
        <v>151.69999999999999</v>
      </c>
      <c r="D15" s="79">
        <v>185.2</v>
      </c>
      <c r="E15" s="79">
        <v>154.1</v>
      </c>
      <c r="F15" s="79">
        <v>137.30000000000001</v>
      </c>
    </row>
    <row r="16" spans="2:6" x14ac:dyDescent="0.25">
      <c r="B16" s="10" t="s">
        <v>58</v>
      </c>
      <c r="C16" s="79">
        <v>0</v>
      </c>
      <c r="D16" s="79">
        <v>0</v>
      </c>
      <c r="E16" s="79">
        <v>0</v>
      </c>
      <c r="F16" s="79">
        <v>2.5</v>
      </c>
    </row>
    <row r="17" spans="2:6" x14ac:dyDescent="0.25">
      <c r="B17" s="154" t="s">
        <v>331</v>
      </c>
      <c r="C17" s="79">
        <v>6</v>
      </c>
      <c r="D17" s="79">
        <v>6</v>
      </c>
      <c r="E17" s="79">
        <v>6</v>
      </c>
      <c r="F17" s="79">
        <v>6</v>
      </c>
    </row>
    <row r="18" spans="2:6" x14ac:dyDescent="0.25">
      <c r="B18" s="15" t="s">
        <v>126</v>
      </c>
      <c r="C18" s="78">
        <v>18.600000000000001</v>
      </c>
      <c r="D18" s="78">
        <v>18.7</v>
      </c>
      <c r="E18" s="78">
        <v>19.2</v>
      </c>
      <c r="F18" s="78">
        <v>19.5</v>
      </c>
    </row>
    <row r="19" spans="2:6" x14ac:dyDescent="0.25">
      <c r="B19" s="16" t="s">
        <v>127</v>
      </c>
      <c r="C19" s="78">
        <v>0</v>
      </c>
      <c r="D19" s="78">
        <v>0.1</v>
      </c>
      <c r="E19" s="78">
        <v>0</v>
      </c>
      <c r="F19" s="78">
        <v>0</v>
      </c>
    </row>
    <row r="20" spans="2:6" x14ac:dyDescent="0.25">
      <c r="B20" s="10" t="s">
        <v>128</v>
      </c>
      <c r="C20" s="79">
        <v>0</v>
      </c>
      <c r="D20" s="79">
        <v>0</v>
      </c>
      <c r="E20" s="79">
        <v>0.1</v>
      </c>
      <c r="F20" s="79">
        <v>0.1</v>
      </c>
    </row>
    <row r="21" spans="2:6" s="6" customFormat="1" ht="9.75" customHeight="1" x14ac:dyDescent="0.25">
      <c r="B21" s="4"/>
      <c r="C21" s="5"/>
      <c r="D21" s="5"/>
      <c r="E21" s="5"/>
      <c r="F21" s="5"/>
    </row>
    <row r="22" spans="2:6" s="6" customFormat="1" ht="15.75" x14ac:dyDescent="0.25">
      <c r="B22" s="77"/>
      <c r="C22" s="5"/>
      <c r="D22" s="5"/>
      <c r="E22" s="5"/>
      <c r="F22" s="5"/>
    </row>
    <row r="23" spans="2:6" x14ac:dyDescent="0.25">
      <c r="B23" s="20" t="s">
        <v>59</v>
      </c>
      <c r="C23" s="2"/>
      <c r="D23" s="2"/>
      <c r="E23" s="2"/>
      <c r="F23" s="2"/>
    </row>
    <row r="24" spans="2:6" x14ac:dyDescent="0.25">
      <c r="B24" s="17" t="s">
        <v>129</v>
      </c>
      <c r="C24" s="88">
        <v>134.20911392405</v>
      </c>
      <c r="D24" s="88">
        <v>134.1</v>
      </c>
      <c r="E24" s="88">
        <v>134.80000000000001</v>
      </c>
      <c r="F24" s="88">
        <v>135.69999999999999</v>
      </c>
    </row>
    <row r="25" spans="2:6" x14ac:dyDescent="0.25">
      <c r="B25" s="20" t="s">
        <v>60</v>
      </c>
      <c r="C25" s="2"/>
      <c r="D25" s="2"/>
      <c r="E25" s="2"/>
      <c r="F25" s="2"/>
    </row>
    <row r="26" spans="2:6" ht="3" customHeight="1" x14ac:dyDescent="0.25">
      <c r="B26" s="19"/>
      <c r="C26" s="2"/>
      <c r="D26" s="2"/>
      <c r="E26" s="2"/>
      <c r="F26" s="2"/>
    </row>
    <row r="27" spans="2:6" x14ac:dyDescent="0.25">
      <c r="B27" s="13" t="s">
        <v>61</v>
      </c>
      <c r="C27" s="12"/>
      <c r="D27" s="12"/>
      <c r="E27" s="12"/>
      <c r="F27" s="12"/>
    </row>
    <row r="28" spans="2:6" x14ac:dyDescent="0.25">
      <c r="B28" s="18" t="s">
        <v>105</v>
      </c>
      <c r="C28" s="22">
        <v>6.4422626029999999E-2</v>
      </c>
      <c r="D28" s="22">
        <v>6.2697736919999997E-2</v>
      </c>
      <c r="E28" s="22">
        <v>6.3671520189999997E-2</v>
      </c>
      <c r="F28" s="22">
        <v>6.5227575240000002E-2</v>
      </c>
    </row>
    <row r="29" spans="2:6" x14ac:dyDescent="0.25">
      <c r="B29" s="18" t="s">
        <v>106</v>
      </c>
      <c r="C29" s="21">
        <v>0.62631191600000002</v>
      </c>
      <c r="D29" s="21">
        <v>0.63494361309000003</v>
      </c>
      <c r="E29" s="21">
        <v>0.71793516659000001</v>
      </c>
      <c r="F29" s="21">
        <v>0.80723025524000003</v>
      </c>
    </row>
    <row r="30" spans="2:6" x14ac:dyDescent="0.25">
      <c r="B30" s="18" t="s">
        <v>107</v>
      </c>
      <c r="C30" s="21">
        <v>133.51837938202999</v>
      </c>
      <c r="D30" s="21">
        <v>133.30910766751001</v>
      </c>
      <c r="E30" s="21">
        <v>133.91717744005001</v>
      </c>
      <c r="F30" s="21">
        <v>134.66781181686</v>
      </c>
    </row>
    <row r="31" spans="2:6" x14ac:dyDescent="0.25">
      <c r="B31" s="13" t="s">
        <v>62</v>
      </c>
      <c r="C31" s="23"/>
      <c r="D31" s="23"/>
      <c r="E31" s="23"/>
      <c r="F31" s="23"/>
    </row>
    <row r="32" spans="2:6" x14ac:dyDescent="0.25">
      <c r="B32" s="18" t="s">
        <v>108</v>
      </c>
      <c r="C32" s="21">
        <v>100.51939752345</v>
      </c>
      <c r="D32" s="21">
        <v>99.2</v>
      </c>
      <c r="E32" s="21">
        <v>99.1</v>
      </c>
      <c r="F32" s="21">
        <v>99.7</v>
      </c>
    </row>
    <row r="33" spans="2:6" x14ac:dyDescent="0.25">
      <c r="B33" s="18" t="s">
        <v>109</v>
      </c>
      <c r="C33" s="21">
        <v>33.689716400610003</v>
      </c>
      <c r="D33" s="21">
        <v>34.9</v>
      </c>
      <c r="E33" s="21">
        <v>35.700000000000003</v>
      </c>
      <c r="F33" s="21">
        <v>36</v>
      </c>
    </row>
    <row r="34" spans="2:6" x14ac:dyDescent="0.25">
      <c r="B34" s="18" t="s">
        <v>110</v>
      </c>
      <c r="C34" s="24">
        <v>0</v>
      </c>
      <c r="D34" s="24">
        <v>0</v>
      </c>
      <c r="E34" s="24" t="s">
        <v>63</v>
      </c>
      <c r="F34" s="24" t="s">
        <v>63</v>
      </c>
    </row>
    <row r="35" spans="2:6" x14ac:dyDescent="0.25">
      <c r="B35" s="18" t="s">
        <v>111</v>
      </c>
      <c r="C35" s="24">
        <v>0</v>
      </c>
      <c r="D35" s="24">
        <v>0</v>
      </c>
      <c r="E35" s="24" t="s">
        <v>63</v>
      </c>
      <c r="F35" s="24" t="s">
        <v>63</v>
      </c>
    </row>
    <row r="36" spans="2:6" x14ac:dyDescent="0.25">
      <c r="B36" s="13" t="s">
        <v>64</v>
      </c>
      <c r="C36" s="23"/>
      <c r="D36" s="23"/>
      <c r="E36" s="23"/>
      <c r="F36" s="23"/>
    </row>
    <row r="37" spans="2:6" ht="30" x14ac:dyDescent="0.25">
      <c r="B37" s="18" t="s">
        <v>130</v>
      </c>
      <c r="C37" s="21">
        <v>24.159915842450001</v>
      </c>
      <c r="D37" s="21">
        <v>24.3</v>
      </c>
      <c r="E37" s="21">
        <v>24.2</v>
      </c>
      <c r="F37" s="21">
        <v>24.4</v>
      </c>
    </row>
    <row r="38" spans="2:6" ht="30" x14ac:dyDescent="0.25">
      <c r="B38" s="18" t="s">
        <v>112</v>
      </c>
      <c r="C38" s="21">
        <v>109.35455929664001</v>
      </c>
      <c r="D38" s="21">
        <v>109.1</v>
      </c>
      <c r="E38" s="21">
        <v>109.9</v>
      </c>
      <c r="F38" s="21">
        <v>110.6</v>
      </c>
    </row>
    <row r="39" spans="2:6" x14ac:dyDescent="0.25">
      <c r="B39" s="18" t="s">
        <v>113</v>
      </c>
      <c r="C39" s="21">
        <v>0.69463878495999998</v>
      </c>
      <c r="D39" s="21">
        <v>0.7</v>
      </c>
      <c r="E39" s="21">
        <v>0.7</v>
      </c>
      <c r="F39" s="21">
        <v>0.7</v>
      </c>
    </row>
    <row r="40" spans="2:6" x14ac:dyDescent="0.25">
      <c r="B40" s="13" t="s">
        <v>65</v>
      </c>
      <c r="C40" s="155">
        <f>SUM(C37:C39)</f>
        <v>134.20911392405</v>
      </c>
      <c r="D40" s="155">
        <v>134.1</v>
      </c>
      <c r="E40" s="155">
        <v>134.80000000000001</v>
      </c>
      <c r="F40" s="155">
        <v>135.69999999999999</v>
      </c>
    </row>
    <row r="41" spans="2:6" x14ac:dyDescent="0.25">
      <c r="B41" s="10" t="s">
        <v>131</v>
      </c>
      <c r="C41" s="156">
        <v>1.74229071755</v>
      </c>
      <c r="D41" s="156">
        <v>2.1387346028100001</v>
      </c>
      <c r="E41" s="156">
        <v>2.6479657599699999</v>
      </c>
      <c r="F41" s="156">
        <v>2.6159569900399999</v>
      </c>
    </row>
    <row r="42" spans="2:6" ht="30" x14ac:dyDescent="0.25">
      <c r="B42" s="12" t="s">
        <v>332</v>
      </c>
      <c r="C42" s="157">
        <v>0.4</v>
      </c>
      <c r="D42" s="157">
        <v>0.4</v>
      </c>
      <c r="E42" s="157">
        <v>0.4</v>
      </c>
      <c r="F42" s="157">
        <v>0.4</v>
      </c>
    </row>
    <row r="46" spans="2:6" x14ac:dyDescent="0.25">
      <c r="F46" s="128" t="s">
        <v>279</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I80"/>
  <sheetViews>
    <sheetView zoomScale="85" zoomScaleNormal="85" workbookViewId="0">
      <selection activeCell="B11" sqref="B11"/>
    </sheetView>
  </sheetViews>
  <sheetFormatPr defaultRowHeight="15" x14ac:dyDescent="0.25"/>
  <cols>
    <col min="1" max="1" width="3.28515625" style="3" customWidth="1"/>
    <col min="2" max="2" width="57.140625" style="3" customWidth="1"/>
    <col min="3" max="3" width="21.5703125" style="3" customWidth="1"/>
    <col min="4" max="4" width="19.42578125" style="3" customWidth="1"/>
    <col min="5" max="5" width="17.7109375" style="3" customWidth="1"/>
    <col min="6" max="8" width="10.7109375" style="3" customWidth="1"/>
    <col min="9" max="9" width="10.85546875" style="3" customWidth="1"/>
    <col min="10" max="10" width="3.140625" style="3" customWidth="1"/>
    <col min="11" max="11" width="9.140625" style="3"/>
    <col min="12" max="12" width="8.85546875" style="3" customWidth="1"/>
    <col min="13" max="16384" width="9.140625" style="3"/>
  </cols>
  <sheetData>
    <row r="3" spans="2:9" ht="12" customHeight="1" x14ac:dyDescent="0.25"/>
    <row r="4" spans="2:9" ht="18" x14ac:dyDescent="0.25">
      <c r="B4" s="231" t="s">
        <v>325</v>
      </c>
      <c r="C4" s="232"/>
      <c r="D4" s="232"/>
      <c r="E4" s="232"/>
      <c r="F4" s="7"/>
      <c r="G4" s="7"/>
      <c r="H4" s="7"/>
      <c r="I4" s="7"/>
    </row>
    <row r="5" spans="2:9" ht="4.5" customHeight="1" x14ac:dyDescent="0.25">
      <c r="B5" s="234"/>
      <c r="C5" s="234"/>
      <c r="D5" s="234"/>
      <c r="E5" s="234"/>
      <c r="F5" s="234"/>
      <c r="G5" s="234"/>
      <c r="H5" s="234"/>
      <c r="I5" s="234"/>
    </row>
    <row r="6" spans="2:9" ht="5.25" customHeight="1" x14ac:dyDescent="0.25">
      <c r="B6" s="25"/>
      <c r="C6" s="25"/>
      <c r="D6" s="25"/>
      <c r="E6" s="25"/>
      <c r="F6" s="25"/>
      <c r="G6" s="25"/>
      <c r="H6" s="25"/>
      <c r="I6" s="25"/>
    </row>
    <row r="7" spans="2:9" x14ac:dyDescent="0.25">
      <c r="B7" s="30" t="s">
        <v>66</v>
      </c>
      <c r="C7" s="29"/>
      <c r="D7" s="29"/>
      <c r="E7" s="29"/>
      <c r="F7" s="63" t="s">
        <v>310</v>
      </c>
      <c r="G7" s="63" t="s">
        <v>311</v>
      </c>
      <c r="H7" s="63" t="s">
        <v>287</v>
      </c>
      <c r="I7" s="63" t="s">
        <v>142</v>
      </c>
    </row>
    <row r="8" spans="2:9" x14ac:dyDescent="0.25">
      <c r="B8" s="27" t="s">
        <v>133</v>
      </c>
      <c r="C8" s="6"/>
      <c r="D8" s="6"/>
      <c r="E8" s="6"/>
      <c r="F8" s="79">
        <v>150.80000000000001</v>
      </c>
      <c r="G8" s="79">
        <v>181.9</v>
      </c>
      <c r="H8" s="79">
        <v>135.4</v>
      </c>
      <c r="I8" s="79">
        <v>134.6</v>
      </c>
    </row>
    <row r="9" spans="2:9" x14ac:dyDescent="0.25">
      <c r="B9" s="27" t="s">
        <v>336</v>
      </c>
      <c r="C9" s="6"/>
      <c r="D9" s="6"/>
      <c r="E9" s="6"/>
      <c r="F9" s="186">
        <v>1.8</v>
      </c>
      <c r="G9" s="186">
        <v>1.6</v>
      </c>
      <c r="H9" s="186">
        <v>1.2</v>
      </c>
      <c r="I9" s="186">
        <v>1.1000000000000001</v>
      </c>
    </row>
    <row r="10" spans="2:9" x14ac:dyDescent="0.25">
      <c r="B10" s="27" t="s">
        <v>405</v>
      </c>
      <c r="C10" s="6"/>
      <c r="D10" s="6"/>
      <c r="E10" s="6"/>
      <c r="F10" s="84">
        <v>20.6</v>
      </c>
      <c r="G10" s="84">
        <v>19.399999999999999</v>
      </c>
      <c r="H10" s="84">
        <v>19.899999999999999</v>
      </c>
      <c r="I10" s="84">
        <v>20.6</v>
      </c>
    </row>
    <row r="11" spans="2:9" x14ac:dyDescent="0.25">
      <c r="B11" s="27" t="s">
        <v>337</v>
      </c>
      <c r="C11" s="27" t="s">
        <v>10</v>
      </c>
      <c r="D11" s="27"/>
      <c r="E11" s="27"/>
      <c r="F11" s="86">
        <v>0.17399999999999999</v>
      </c>
      <c r="G11" s="86">
        <v>0.16800000000000001</v>
      </c>
      <c r="H11" s="86">
        <v>0.17599999999999999</v>
      </c>
      <c r="I11" s="86">
        <v>0.185</v>
      </c>
    </row>
    <row r="12" spans="2:9" x14ac:dyDescent="0.25">
      <c r="B12" s="31"/>
      <c r="C12" s="32" t="s">
        <v>135</v>
      </c>
      <c r="D12" s="32"/>
      <c r="E12" s="32"/>
      <c r="F12" s="85">
        <v>0.08</v>
      </c>
      <c r="G12" s="85">
        <v>0.08</v>
      </c>
      <c r="H12" s="85">
        <v>0.08</v>
      </c>
      <c r="I12" s="85">
        <v>0.08</v>
      </c>
    </row>
    <row r="13" spans="2:9" x14ac:dyDescent="0.25">
      <c r="B13" s="27" t="s">
        <v>68</v>
      </c>
      <c r="C13" s="6"/>
      <c r="D13" s="6"/>
      <c r="E13" s="6"/>
      <c r="F13" s="83">
        <v>128.1</v>
      </c>
      <c r="G13" s="83">
        <v>160.6</v>
      </c>
      <c r="H13" s="83">
        <v>129.5</v>
      </c>
      <c r="I13" s="83">
        <v>111.8</v>
      </c>
    </row>
    <row r="14" spans="2:9" x14ac:dyDescent="0.25">
      <c r="B14" s="6"/>
      <c r="C14" s="27" t="s">
        <v>69</v>
      </c>
      <c r="D14" s="27"/>
      <c r="E14" s="27"/>
      <c r="F14" s="83">
        <v>16.100000000000001</v>
      </c>
      <c r="G14" s="83">
        <v>49.2</v>
      </c>
      <c r="H14" s="83">
        <v>17.100000000000001</v>
      </c>
      <c r="I14" s="83">
        <v>0</v>
      </c>
    </row>
    <row r="15" spans="2:9" x14ac:dyDescent="0.25">
      <c r="B15" s="27" t="s">
        <v>171</v>
      </c>
      <c r="C15" s="6"/>
      <c r="D15" s="6"/>
      <c r="E15" s="6"/>
      <c r="F15" s="83">
        <v>6</v>
      </c>
      <c r="G15" s="83">
        <v>6</v>
      </c>
      <c r="H15" s="83">
        <v>6</v>
      </c>
      <c r="I15" s="83">
        <v>6</v>
      </c>
    </row>
    <row r="16" spans="2:9" ht="17.25" x14ac:dyDescent="0.25">
      <c r="B16" s="27" t="s">
        <v>362</v>
      </c>
      <c r="C16" s="6"/>
      <c r="D16" s="6"/>
      <c r="E16" s="6"/>
      <c r="F16" s="160">
        <v>0</v>
      </c>
      <c r="G16" s="160">
        <v>0</v>
      </c>
      <c r="H16" s="160">
        <v>0</v>
      </c>
      <c r="I16" s="83">
        <v>2.4</v>
      </c>
    </row>
    <row r="17" spans="1:9" x14ac:dyDescent="0.25">
      <c r="B17" s="27" t="s">
        <v>70</v>
      </c>
      <c r="C17" s="6"/>
      <c r="D17" s="6"/>
      <c r="E17" s="6"/>
      <c r="F17" s="160">
        <v>0</v>
      </c>
      <c r="G17" s="160">
        <v>0</v>
      </c>
      <c r="H17" s="160">
        <v>0</v>
      </c>
      <c r="I17" s="160">
        <v>0</v>
      </c>
    </row>
    <row r="18" spans="1:9" x14ac:dyDescent="0.25">
      <c r="A18" s="162"/>
      <c r="B18" s="159" t="s">
        <v>136</v>
      </c>
      <c r="C18" s="108"/>
      <c r="D18" s="108"/>
      <c r="E18" s="108"/>
      <c r="F18" s="161">
        <v>2.6</v>
      </c>
      <c r="G18" s="161">
        <v>2.6</v>
      </c>
      <c r="H18" s="161">
        <v>2.6</v>
      </c>
      <c r="I18" s="161">
        <v>3.6</v>
      </c>
    </row>
    <row r="19" spans="1:9" x14ac:dyDescent="0.25">
      <c r="B19" s="159" t="s">
        <v>360</v>
      </c>
      <c r="C19" s="108"/>
      <c r="D19" s="108"/>
      <c r="E19" s="108"/>
      <c r="F19" s="186">
        <v>9.4</v>
      </c>
      <c r="G19" s="186">
        <v>8.9</v>
      </c>
      <c r="H19" s="186">
        <v>8.6</v>
      </c>
      <c r="I19" s="186">
        <v>8</v>
      </c>
    </row>
    <row r="20" spans="1:9" x14ac:dyDescent="0.25">
      <c r="A20" s="162"/>
      <c r="B20" s="159" t="s">
        <v>361</v>
      </c>
      <c r="C20" s="108"/>
      <c r="D20" s="108"/>
      <c r="E20" s="108"/>
      <c r="F20" s="186">
        <v>20.6</v>
      </c>
      <c r="G20" s="186">
        <v>19.399999999999999</v>
      </c>
      <c r="H20" s="186">
        <v>19.899999999999999</v>
      </c>
      <c r="I20" s="186">
        <v>20.6</v>
      </c>
    </row>
    <row r="21" spans="1:9" x14ac:dyDescent="0.25">
      <c r="B21" s="211"/>
      <c r="C21" s="108"/>
      <c r="D21" s="108"/>
      <c r="E21" s="108"/>
      <c r="F21" s="213"/>
      <c r="G21" s="213"/>
      <c r="H21" s="213"/>
      <c r="I21" s="213"/>
    </row>
    <row r="22" spans="1:9" x14ac:dyDescent="0.25">
      <c r="B22" s="212" t="s">
        <v>333</v>
      </c>
      <c r="C22" s="158"/>
      <c r="D22" s="109"/>
      <c r="E22" s="109"/>
      <c r="F22" s="214" t="s">
        <v>359</v>
      </c>
      <c r="G22" s="215" t="s">
        <v>359</v>
      </c>
      <c r="H22" s="215" t="s">
        <v>359</v>
      </c>
      <c r="I22" s="215" t="s">
        <v>359</v>
      </c>
    </row>
    <row r="23" spans="1:9" ht="17.25" x14ac:dyDescent="0.25">
      <c r="B23" s="216" t="s">
        <v>363</v>
      </c>
      <c r="C23" s="108"/>
      <c r="D23" s="108"/>
      <c r="E23" s="108"/>
      <c r="F23" s="186"/>
      <c r="G23" s="186"/>
      <c r="H23" s="186"/>
      <c r="I23" s="186"/>
    </row>
    <row r="24" spans="1:9" x14ac:dyDescent="0.25">
      <c r="B24" s="194" t="s">
        <v>334</v>
      </c>
      <c r="C24" s="191"/>
      <c r="D24" s="108"/>
      <c r="E24" s="108"/>
      <c r="F24" s="192"/>
      <c r="G24" s="193"/>
      <c r="H24" s="193"/>
      <c r="I24" s="193"/>
    </row>
    <row r="25" spans="1:9" ht="21" customHeight="1" x14ac:dyDescent="0.25"/>
    <row r="26" spans="1:9" ht="18" x14ac:dyDescent="0.25">
      <c r="B26" s="231" t="s">
        <v>327</v>
      </c>
      <c r="C26" s="232"/>
      <c r="D26" s="232"/>
      <c r="E26" s="232"/>
      <c r="F26" s="7"/>
      <c r="G26" s="7"/>
      <c r="H26" s="7"/>
      <c r="I26" s="7"/>
    </row>
    <row r="27" spans="1:9" ht="5.25" customHeight="1" x14ac:dyDescent="0.25">
      <c r="B27" s="25"/>
      <c r="C27" s="25"/>
      <c r="D27" s="25"/>
      <c r="E27" s="25"/>
      <c r="F27" s="153"/>
      <c r="G27" s="153"/>
      <c r="H27" s="25"/>
      <c r="I27" s="25"/>
    </row>
    <row r="28" spans="1:9" x14ac:dyDescent="0.25">
      <c r="B28" s="30" t="s">
        <v>66</v>
      </c>
      <c r="C28" s="29"/>
      <c r="D28" s="29"/>
      <c r="E28" s="29"/>
      <c r="F28" s="63" t="s">
        <v>310</v>
      </c>
      <c r="G28" s="63" t="s">
        <v>311</v>
      </c>
      <c r="H28" s="63" t="s">
        <v>287</v>
      </c>
      <c r="I28" s="63" t="s">
        <v>142</v>
      </c>
    </row>
    <row r="29" spans="1:9" x14ac:dyDescent="0.25">
      <c r="B29" s="27" t="s">
        <v>68</v>
      </c>
      <c r="C29" s="6"/>
      <c r="D29" s="6"/>
      <c r="E29" s="6"/>
      <c r="F29" s="87">
        <v>128.09013460156001</v>
      </c>
      <c r="G29" s="87">
        <v>160.67565523047</v>
      </c>
      <c r="H29" s="87">
        <v>129.29519613341</v>
      </c>
      <c r="I29" s="87">
        <v>111.43725946883001</v>
      </c>
    </row>
    <row r="30" spans="1:9" x14ac:dyDescent="0.25">
      <c r="B30" s="27" t="s">
        <v>137</v>
      </c>
      <c r="C30" s="6"/>
      <c r="D30" s="6"/>
      <c r="E30" s="6"/>
      <c r="F30" s="87">
        <v>129.56475778805</v>
      </c>
      <c r="G30" s="87">
        <v>162.02819269662001</v>
      </c>
      <c r="H30" s="87">
        <v>130.26908138838999</v>
      </c>
      <c r="I30" s="87">
        <v>112.58015313527</v>
      </c>
    </row>
    <row r="31" spans="1:9" x14ac:dyDescent="0.25">
      <c r="B31" s="27" t="s">
        <v>364</v>
      </c>
      <c r="C31" s="27" t="s">
        <v>72</v>
      </c>
      <c r="D31" s="27"/>
      <c r="E31" s="27"/>
      <c r="F31" s="87">
        <v>16.072745335579999</v>
      </c>
      <c r="G31" s="87">
        <v>49.242439812660002</v>
      </c>
      <c r="H31" s="87">
        <v>17.149359604379999</v>
      </c>
      <c r="I31" s="197" t="s">
        <v>313</v>
      </c>
    </row>
    <row r="32" spans="1:9" x14ac:dyDescent="0.25">
      <c r="B32" s="6"/>
      <c r="C32" s="27" t="s">
        <v>170</v>
      </c>
      <c r="D32" s="27"/>
      <c r="E32" s="27"/>
      <c r="F32" s="87">
        <v>65.605236789079996</v>
      </c>
      <c r="G32" s="87">
        <v>34.429291848829997</v>
      </c>
      <c r="H32" s="87">
        <v>64.772280701460005</v>
      </c>
      <c r="I32" s="87">
        <v>81.047625194199995</v>
      </c>
    </row>
    <row r="33" spans="2:9" x14ac:dyDescent="0.25">
      <c r="B33" s="6"/>
      <c r="C33" s="28" t="s">
        <v>169</v>
      </c>
      <c r="D33" s="28"/>
      <c r="E33" s="28"/>
      <c r="F33" s="182">
        <v>13.44285087487</v>
      </c>
      <c r="G33" s="196">
        <v>47.244173213960003</v>
      </c>
      <c r="H33" s="182">
        <v>16.49141316055</v>
      </c>
      <c r="I33" s="182" t="s">
        <v>313</v>
      </c>
    </row>
    <row r="34" spans="2:9" x14ac:dyDescent="0.25">
      <c r="B34" s="6"/>
      <c r="C34" s="28" t="s">
        <v>320</v>
      </c>
      <c r="D34" s="28"/>
      <c r="E34" s="28"/>
      <c r="F34" s="182">
        <v>6.9853737234600004</v>
      </c>
      <c r="G34" s="196">
        <v>6.5685675336399996</v>
      </c>
      <c r="H34" s="182">
        <v>6.0968711343699997</v>
      </c>
      <c r="I34" s="182">
        <v>5.6279853197199996</v>
      </c>
    </row>
    <row r="35" spans="2:9" x14ac:dyDescent="0.25">
      <c r="B35" s="6"/>
      <c r="C35" s="28" t="s">
        <v>321</v>
      </c>
      <c r="D35" s="28"/>
      <c r="E35" s="28"/>
      <c r="F35" s="182">
        <v>7.5613196718999998</v>
      </c>
      <c r="G35" s="196">
        <v>4.9775031546099999</v>
      </c>
      <c r="H35" s="182">
        <v>6.3435228801800001</v>
      </c>
      <c r="I35" s="182">
        <v>5.8764531696000004</v>
      </c>
    </row>
    <row r="36" spans="2:9" x14ac:dyDescent="0.25">
      <c r="B36" s="6"/>
      <c r="C36" s="28" t="s">
        <v>322</v>
      </c>
      <c r="D36" s="28"/>
      <c r="E36" s="28"/>
      <c r="F36" s="182">
        <v>2.8510148871299998</v>
      </c>
      <c r="G36" s="196">
        <v>3.1871337427199999</v>
      </c>
      <c r="H36" s="182">
        <v>3.3738554613099998</v>
      </c>
      <c r="I36" s="182">
        <v>3.5897553661899999</v>
      </c>
    </row>
    <row r="37" spans="2:9" x14ac:dyDescent="0.25">
      <c r="B37" s="6"/>
      <c r="C37" s="28" t="s">
        <v>323</v>
      </c>
      <c r="D37" s="28"/>
      <c r="E37" s="28"/>
      <c r="F37" s="182">
        <v>3.8122630924499998</v>
      </c>
      <c r="G37" s="196">
        <v>3.8098758823000001</v>
      </c>
      <c r="H37" s="182">
        <v>1.3890719343</v>
      </c>
      <c r="I37" s="182">
        <v>2.2622284488800002</v>
      </c>
    </row>
    <row r="38" spans="2:9" x14ac:dyDescent="0.25">
      <c r="B38" s="6"/>
      <c r="C38" s="27" t="s">
        <v>73</v>
      </c>
      <c r="D38" s="27"/>
      <c r="E38" s="27"/>
      <c r="F38" s="34">
        <v>0</v>
      </c>
      <c r="G38" s="34">
        <v>0</v>
      </c>
      <c r="H38" s="34">
        <v>2.76270760405</v>
      </c>
      <c r="I38" s="34">
        <v>2.7698655692999998</v>
      </c>
    </row>
    <row r="39" spans="2:9" x14ac:dyDescent="0.25">
      <c r="B39" s="6"/>
      <c r="C39" s="27" t="s">
        <v>74</v>
      </c>
      <c r="D39" s="27"/>
      <c r="E39" s="27"/>
      <c r="F39" s="34">
        <v>0.79564000047000005</v>
      </c>
      <c r="G39" s="198">
        <v>0.79564000047000005</v>
      </c>
      <c r="H39" s="34">
        <v>0.86192844009000003</v>
      </c>
      <c r="I39" s="34">
        <v>0.86192844009000003</v>
      </c>
    </row>
    <row r="40" spans="2:9" x14ac:dyDescent="0.25">
      <c r="B40" s="6"/>
      <c r="C40" s="27" t="s">
        <v>75</v>
      </c>
      <c r="D40" s="27"/>
      <c r="E40" s="27"/>
      <c r="F40" s="34">
        <v>10.963690226620001</v>
      </c>
      <c r="G40" s="198">
        <v>10.421030041270001</v>
      </c>
      <c r="H40" s="34">
        <v>10.054185212729999</v>
      </c>
      <c r="I40" s="34">
        <v>9.4014179608500008</v>
      </c>
    </row>
    <row r="41" spans="2:9" x14ac:dyDescent="0.25">
      <c r="B41" s="27" t="s">
        <v>76</v>
      </c>
      <c r="C41" s="27" t="s">
        <v>284</v>
      </c>
      <c r="D41" s="27"/>
      <c r="E41" s="27"/>
      <c r="F41" s="183" t="s">
        <v>318</v>
      </c>
      <c r="G41" s="183" t="s">
        <v>341</v>
      </c>
      <c r="H41" s="183" t="s">
        <v>342</v>
      </c>
      <c r="I41" s="183" t="s">
        <v>343</v>
      </c>
    </row>
    <row r="42" spans="2:9" x14ac:dyDescent="0.25">
      <c r="B42" s="6"/>
      <c r="C42" s="163" t="s">
        <v>285</v>
      </c>
      <c r="D42" s="27"/>
      <c r="E42" s="27"/>
      <c r="F42" s="183" t="s">
        <v>319</v>
      </c>
      <c r="G42" s="183" t="s">
        <v>344</v>
      </c>
      <c r="H42" s="183" t="s">
        <v>345</v>
      </c>
      <c r="I42" s="183" t="s">
        <v>346</v>
      </c>
    </row>
    <row r="43" spans="2:9" x14ac:dyDescent="0.25">
      <c r="B43" s="6"/>
      <c r="C43" s="27" t="s">
        <v>77</v>
      </c>
      <c r="D43" s="27"/>
      <c r="E43" s="27"/>
      <c r="F43" s="184">
        <v>0</v>
      </c>
      <c r="G43" s="184">
        <v>0</v>
      </c>
      <c r="H43" s="184">
        <v>0</v>
      </c>
      <c r="I43" s="184">
        <v>0</v>
      </c>
    </row>
    <row r="44" spans="2:9" x14ac:dyDescent="0.25">
      <c r="B44" s="27" t="s">
        <v>78</v>
      </c>
      <c r="C44" s="27" t="s">
        <v>138</v>
      </c>
      <c r="D44" s="27"/>
      <c r="E44" s="27"/>
      <c r="F44" s="185" t="s">
        <v>316</v>
      </c>
      <c r="G44" s="183" t="s">
        <v>347</v>
      </c>
      <c r="H44" s="183" t="s">
        <v>348</v>
      </c>
      <c r="I44" s="183" t="s">
        <v>349</v>
      </c>
    </row>
    <row r="45" spans="2:9" x14ac:dyDescent="0.25">
      <c r="B45" s="6"/>
      <c r="C45" s="27" t="s">
        <v>139</v>
      </c>
      <c r="D45" s="27"/>
      <c r="E45" s="27"/>
      <c r="F45" s="185" t="s">
        <v>317</v>
      </c>
      <c r="G45" s="183" t="s">
        <v>350</v>
      </c>
      <c r="H45" s="183" t="s">
        <v>351</v>
      </c>
      <c r="I45" s="183" t="s">
        <v>352</v>
      </c>
    </row>
    <row r="46" spans="2:9" x14ac:dyDescent="0.25">
      <c r="B46" s="6"/>
      <c r="C46" s="27" t="s">
        <v>79</v>
      </c>
      <c r="D46" s="27"/>
      <c r="E46" s="27"/>
      <c r="F46" s="184">
        <v>0</v>
      </c>
      <c r="G46" s="184">
        <v>0</v>
      </c>
      <c r="H46" s="184">
        <v>0</v>
      </c>
      <c r="I46" s="184">
        <v>0</v>
      </c>
    </row>
    <row r="47" spans="2:9" x14ac:dyDescent="0.25">
      <c r="B47" s="27" t="s">
        <v>80</v>
      </c>
      <c r="C47" s="27" t="s">
        <v>81</v>
      </c>
      <c r="D47" s="27"/>
      <c r="E47" s="27"/>
      <c r="F47" s="183" t="s">
        <v>314</v>
      </c>
      <c r="G47" s="183" t="s">
        <v>353</v>
      </c>
      <c r="H47" s="183" t="s">
        <v>354</v>
      </c>
      <c r="I47" s="183" t="s">
        <v>355</v>
      </c>
    </row>
    <row r="48" spans="2:9" x14ac:dyDescent="0.25">
      <c r="B48" s="6"/>
      <c r="C48" s="27" t="s">
        <v>82</v>
      </c>
      <c r="D48" s="27"/>
      <c r="E48" s="27"/>
      <c r="F48" s="183" t="s">
        <v>315</v>
      </c>
      <c r="G48" s="183" t="s">
        <v>356</v>
      </c>
      <c r="H48" s="183" t="s">
        <v>357</v>
      </c>
      <c r="I48" s="183" t="s">
        <v>358</v>
      </c>
    </row>
    <row r="49" spans="2:9" x14ac:dyDescent="0.25">
      <c r="B49" s="6"/>
      <c r="C49" s="27" t="s">
        <v>83</v>
      </c>
      <c r="D49" s="27"/>
      <c r="E49" s="27"/>
      <c r="F49" s="35">
        <v>0</v>
      </c>
      <c r="G49" s="35">
        <v>0</v>
      </c>
      <c r="H49" s="35">
        <v>0</v>
      </c>
      <c r="I49" s="35">
        <v>0</v>
      </c>
    </row>
    <row r="50" spans="2:9" x14ac:dyDescent="0.25">
      <c r="B50" s="6"/>
      <c r="C50" s="27" t="s">
        <v>84</v>
      </c>
      <c r="D50" s="27"/>
      <c r="E50" s="27"/>
      <c r="F50" s="35">
        <v>0</v>
      </c>
      <c r="G50" s="35">
        <v>0</v>
      </c>
      <c r="H50" s="35">
        <v>0</v>
      </c>
      <c r="I50" s="35">
        <v>0</v>
      </c>
    </row>
    <row r="51" spans="2:9" x14ac:dyDescent="0.25">
      <c r="B51" s="6"/>
      <c r="C51" s="27" t="s">
        <v>85</v>
      </c>
      <c r="D51" s="27"/>
      <c r="E51" s="27"/>
      <c r="F51" s="35">
        <v>0</v>
      </c>
      <c r="G51" s="35">
        <v>0</v>
      </c>
      <c r="H51" s="35">
        <v>0</v>
      </c>
      <c r="I51" s="35">
        <v>0</v>
      </c>
    </row>
    <row r="52" spans="2:9" x14ac:dyDescent="0.25">
      <c r="B52" s="6"/>
      <c r="C52" s="27" t="s">
        <v>225</v>
      </c>
      <c r="D52" s="27"/>
      <c r="E52" s="27"/>
      <c r="F52" s="35">
        <v>0</v>
      </c>
      <c r="G52" s="35">
        <v>0</v>
      </c>
      <c r="H52" s="35">
        <v>0</v>
      </c>
      <c r="I52" s="35">
        <v>0</v>
      </c>
    </row>
    <row r="53" spans="2:9" x14ac:dyDescent="0.25">
      <c r="B53" s="6"/>
      <c r="C53" s="27" t="s">
        <v>9</v>
      </c>
      <c r="D53" s="27"/>
      <c r="E53" s="27"/>
      <c r="F53" s="35">
        <v>0</v>
      </c>
      <c r="G53" s="35">
        <v>0</v>
      </c>
      <c r="H53" s="35">
        <v>0</v>
      </c>
      <c r="I53" s="35">
        <v>0</v>
      </c>
    </row>
    <row r="54" spans="2:9" x14ac:dyDescent="0.25">
      <c r="B54" s="27" t="s">
        <v>86</v>
      </c>
      <c r="C54" s="6"/>
      <c r="D54" s="6"/>
      <c r="E54" s="6"/>
      <c r="F54" s="89">
        <v>1</v>
      </c>
      <c r="G54" s="89">
        <v>1</v>
      </c>
      <c r="H54" s="89">
        <v>1</v>
      </c>
      <c r="I54" s="89">
        <v>1</v>
      </c>
    </row>
    <row r="55" spans="2:9" x14ac:dyDescent="0.25">
      <c r="B55" s="27" t="s">
        <v>87</v>
      </c>
      <c r="C55" s="6"/>
      <c r="D55" s="6"/>
      <c r="E55" s="6"/>
      <c r="F55" s="89">
        <v>1</v>
      </c>
      <c r="G55" s="89">
        <v>1</v>
      </c>
      <c r="H55" s="89">
        <v>1</v>
      </c>
      <c r="I55" s="89">
        <v>1</v>
      </c>
    </row>
    <row r="56" spans="2:9" x14ac:dyDescent="0.25">
      <c r="B56" s="27" t="s">
        <v>88</v>
      </c>
      <c r="C56" s="6"/>
      <c r="D56" s="6"/>
      <c r="E56" s="6"/>
      <c r="F56" s="89">
        <v>1</v>
      </c>
      <c r="G56" s="89">
        <v>1</v>
      </c>
      <c r="H56" s="89">
        <v>1</v>
      </c>
      <c r="I56" s="89">
        <v>1</v>
      </c>
    </row>
    <row r="57" spans="2:9" x14ac:dyDescent="0.25">
      <c r="B57" s="27" t="s">
        <v>89</v>
      </c>
      <c r="C57" s="27" t="s">
        <v>90</v>
      </c>
      <c r="D57" s="27"/>
      <c r="E57" s="27"/>
      <c r="F57" s="38" t="s">
        <v>63</v>
      </c>
      <c r="G57" s="39" t="s">
        <v>63</v>
      </c>
      <c r="H57" s="39" t="s">
        <v>63</v>
      </c>
      <c r="I57" s="38" t="s">
        <v>63</v>
      </c>
    </row>
    <row r="58" spans="2:9" x14ac:dyDescent="0.25">
      <c r="B58" s="6"/>
      <c r="C58" s="27" t="s">
        <v>91</v>
      </c>
      <c r="D58" s="27"/>
      <c r="E58" s="27"/>
      <c r="F58" s="38" t="s">
        <v>92</v>
      </c>
      <c r="G58" s="39" t="s">
        <v>92</v>
      </c>
      <c r="H58" s="39" t="s">
        <v>92</v>
      </c>
      <c r="I58" s="38" t="s">
        <v>92</v>
      </c>
    </row>
    <row r="59" spans="2:9" x14ac:dyDescent="0.25">
      <c r="B59" s="31"/>
      <c r="C59" s="32" t="s">
        <v>93</v>
      </c>
      <c r="D59" s="32"/>
      <c r="E59" s="32"/>
      <c r="F59" s="187" t="s">
        <v>63</v>
      </c>
      <c r="G59" s="188" t="s">
        <v>63</v>
      </c>
      <c r="H59" s="188" t="s">
        <v>63</v>
      </c>
      <c r="I59" s="187" t="s">
        <v>63</v>
      </c>
    </row>
    <row r="60" spans="2:9" x14ac:dyDescent="0.25">
      <c r="B60" s="194" t="s">
        <v>335</v>
      </c>
      <c r="C60" s="27"/>
      <c r="D60" s="27"/>
      <c r="E60" s="27"/>
      <c r="F60" s="38"/>
      <c r="G60" s="39"/>
      <c r="H60" s="39"/>
      <c r="I60" s="38"/>
    </row>
    <row r="61" spans="2:9" x14ac:dyDescent="0.25">
      <c r="B61" s="6"/>
      <c r="C61" s="6"/>
      <c r="D61" s="6"/>
      <c r="E61" s="6"/>
      <c r="F61" s="6"/>
      <c r="G61" s="6"/>
      <c r="H61" s="6"/>
      <c r="I61" s="6"/>
    </row>
    <row r="62" spans="2:9" ht="18" x14ac:dyDescent="0.25">
      <c r="B62" s="233" t="s">
        <v>104</v>
      </c>
      <c r="C62" s="233"/>
      <c r="D62" s="233"/>
      <c r="E62" s="233"/>
      <c r="F62" s="233"/>
      <c r="G62" s="6"/>
      <c r="H62" s="6"/>
      <c r="I62" s="6"/>
    </row>
    <row r="63" spans="2:9" ht="18" x14ac:dyDescent="0.25">
      <c r="B63" s="41"/>
      <c r="C63" s="235" t="s">
        <v>94</v>
      </c>
      <c r="D63" s="235"/>
      <c r="E63" s="235"/>
      <c r="F63" s="235"/>
      <c r="G63" s="6"/>
      <c r="H63" s="6"/>
      <c r="I63" s="6"/>
    </row>
    <row r="64" spans="2:9" x14ac:dyDescent="0.25">
      <c r="B64" s="28" t="s">
        <v>95</v>
      </c>
      <c r="C64" s="229"/>
      <c r="D64" s="229"/>
      <c r="E64" s="229"/>
      <c r="F64" s="229"/>
      <c r="G64" s="6"/>
      <c r="H64" s="6"/>
      <c r="I64" s="6"/>
    </row>
    <row r="65" spans="2:9" ht="9.75" customHeight="1" x14ac:dyDescent="0.25">
      <c r="B65" s="28"/>
      <c r="C65" s="37"/>
      <c r="D65" s="37"/>
      <c r="E65" s="37"/>
      <c r="F65" s="37"/>
      <c r="G65" s="6"/>
      <c r="H65" s="6"/>
      <c r="I65" s="6"/>
    </row>
    <row r="66" spans="2:9" x14ac:dyDescent="0.25">
      <c r="B66" s="33" t="s">
        <v>97</v>
      </c>
      <c r="C66" s="228" t="s">
        <v>96</v>
      </c>
      <c r="D66" s="228"/>
      <c r="E66" s="228"/>
      <c r="F66" s="228"/>
      <c r="G66" s="6"/>
      <c r="H66" s="6"/>
      <c r="I66" s="6"/>
    </row>
    <row r="67" spans="2:9" s="40" customFormat="1" x14ac:dyDescent="0.2">
      <c r="B67" s="195" t="s">
        <v>399</v>
      </c>
    </row>
    <row r="68" spans="2:9" x14ac:dyDescent="0.25">
      <c r="B68" s="28"/>
      <c r="C68" s="6"/>
      <c r="D68" s="6"/>
      <c r="E68" s="6"/>
      <c r="F68" s="6"/>
      <c r="G68" s="6"/>
      <c r="H68" s="6"/>
      <c r="I68" s="6"/>
    </row>
    <row r="69" spans="2:9" x14ac:dyDescent="0.25">
      <c r="B69" s="28"/>
      <c r="C69" s="6"/>
      <c r="D69" s="6"/>
      <c r="E69" s="6"/>
      <c r="F69" s="6"/>
      <c r="G69" s="6"/>
      <c r="H69" s="6"/>
      <c r="I69" s="6"/>
    </row>
    <row r="70" spans="2:9" ht="15.75" x14ac:dyDescent="0.25">
      <c r="B70" s="36"/>
      <c r="G70" s="6"/>
      <c r="H70" s="6"/>
      <c r="I70" s="6"/>
    </row>
    <row r="71" spans="2:9" ht="18" x14ac:dyDescent="0.25">
      <c r="B71" s="233" t="s">
        <v>103</v>
      </c>
      <c r="C71" s="233"/>
      <c r="D71" s="233"/>
      <c r="E71" s="233"/>
      <c r="F71" s="233"/>
      <c r="G71" s="6"/>
      <c r="H71" s="6"/>
      <c r="I71" s="6"/>
    </row>
    <row r="72" spans="2:9" ht="18" x14ac:dyDescent="0.25">
      <c r="B72" s="41"/>
      <c r="C72" s="235" t="s">
        <v>94</v>
      </c>
      <c r="D72" s="235"/>
      <c r="E72" s="235"/>
      <c r="F72" s="235"/>
      <c r="G72" s="6"/>
      <c r="H72" s="6"/>
      <c r="I72" s="6"/>
    </row>
    <row r="73" spans="2:9" x14ac:dyDescent="0.25">
      <c r="B73" s="43"/>
      <c r="C73" s="230" t="s">
        <v>98</v>
      </c>
      <c r="D73" s="230"/>
      <c r="E73" s="230" t="s">
        <v>99</v>
      </c>
      <c r="F73" s="230"/>
      <c r="G73" s="6"/>
      <c r="H73" s="6"/>
      <c r="I73" s="6"/>
    </row>
    <row r="74" spans="2:9" ht="30" x14ac:dyDescent="0.25">
      <c r="B74" s="11" t="s">
        <v>100</v>
      </c>
      <c r="C74" s="229" t="s">
        <v>96</v>
      </c>
      <c r="D74" s="229"/>
      <c r="E74" s="229"/>
      <c r="F74" s="229"/>
      <c r="G74" s="6"/>
      <c r="H74" s="6"/>
      <c r="I74" s="6"/>
    </row>
    <row r="75" spans="2:9" x14ac:dyDescent="0.25">
      <c r="B75" s="28" t="s">
        <v>101</v>
      </c>
      <c r="C75" s="229" t="s">
        <v>96</v>
      </c>
      <c r="D75" s="229"/>
      <c r="E75" s="229"/>
      <c r="F75" s="229"/>
      <c r="G75" s="6"/>
      <c r="H75" s="6"/>
      <c r="I75" s="6"/>
    </row>
    <row r="76" spans="2:9" x14ac:dyDescent="0.25">
      <c r="B76" s="33" t="s">
        <v>102</v>
      </c>
      <c r="C76" s="228"/>
      <c r="D76" s="228"/>
      <c r="E76" s="228" t="s">
        <v>96</v>
      </c>
      <c r="F76" s="228"/>
      <c r="G76" s="6"/>
      <c r="H76" s="6"/>
      <c r="I76" s="6"/>
    </row>
    <row r="77" spans="2:9" x14ac:dyDescent="0.25">
      <c r="B77" s="90"/>
      <c r="C77" s="6"/>
      <c r="D77" s="6"/>
      <c r="E77" s="6"/>
      <c r="F77" s="6"/>
      <c r="G77" s="6"/>
      <c r="H77" s="6"/>
      <c r="I77" s="6"/>
    </row>
    <row r="78" spans="2:9" x14ac:dyDescent="0.25">
      <c r="B78" s="6"/>
      <c r="C78" s="6"/>
      <c r="D78" s="6"/>
      <c r="E78" s="6"/>
      <c r="F78" s="6"/>
      <c r="G78" s="6"/>
      <c r="H78" s="6"/>
      <c r="I78" s="6"/>
    </row>
    <row r="79" spans="2:9" x14ac:dyDescent="0.25">
      <c r="B79" s="6"/>
      <c r="C79" s="6"/>
      <c r="D79" s="6"/>
      <c r="E79" s="6"/>
      <c r="F79" s="6"/>
      <c r="G79" s="6"/>
      <c r="H79" s="6"/>
      <c r="I79" s="6"/>
    </row>
    <row r="80" spans="2:9" x14ac:dyDescent="0.25">
      <c r="I80" s="128" t="s">
        <v>279</v>
      </c>
    </row>
  </sheetData>
  <mergeCells count="17">
    <mergeCell ref="C66:F66"/>
    <mergeCell ref="B4:E4"/>
    <mergeCell ref="B26:E26"/>
    <mergeCell ref="C74:D74"/>
    <mergeCell ref="C75:D75"/>
    <mergeCell ref="B62:F62"/>
    <mergeCell ref="B71:F71"/>
    <mergeCell ref="B5:I5"/>
    <mergeCell ref="C72:F72"/>
    <mergeCell ref="C63:F63"/>
    <mergeCell ref="C64:F64"/>
    <mergeCell ref="C76:D76"/>
    <mergeCell ref="E74:F74"/>
    <mergeCell ref="E75:F75"/>
    <mergeCell ref="E76:F76"/>
    <mergeCell ref="C73:D73"/>
    <mergeCell ref="E73:F73"/>
  </mergeCells>
  <hyperlinks>
    <hyperlink ref="I80"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J36" sqref="J36"/>
    </sheetView>
  </sheetViews>
  <sheetFormatPr defaultRowHeight="15" x14ac:dyDescent="0.25"/>
  <cols>
    <col min="1" max="1" width="4.7109375" style="47" customWidth="1"/>
    <col min="2" max="2" width="7.7109375" style="47" customWidth="1"/>
    <col min="3" max="13" width="15.7109375" style="47" customWidth="1"/>
    <col min="14" max="16384" width="9.140625" style="47"/>
  </cols>
  <sheetData>
    <row r="4" spans="2:13" ht="18" x14ac:dyDescent="0.25">
      <c r="B4" s="42" t="s">
        <v>326</v>
      </c>
      <c r="K4" s="48" t="s">
        <v>30</v>
      </c>
      <c r="L4" s="49">
        <v>41729</v>
      </c>
    </row>
    <row r="5" spans="2:13" x14ac:dyDescent="0.25">
      <c r="B5" s="50" t="s">
        <v>114</v>
      </c>
    </row>
    <row r="7" spans="2:13" ht="15.75" x14ac:dyDescent="0.25">
      <c r="B7" s="45" t="s">
        <v>292</v>
      </c>
      <c r="C7" s="46"/>
      <c r="D7" s="46"/>
      <c r="E7" s="46"/>
      <c r="F7" s="46"/>
      <c r="G7" s="46"/>
      <c r="H7" s="46"/>
      <c r="I7" s="46"/>
      <c r="J7" s="46"/>
      <c r="K7" s="46"/>
      <c r="L7" s="46"/>
      <c r="M7" s="46"/>
    </row>
    <row r="8" spans="2:13" ht="3.75" customHeight="1" x14ac:dyDescent="0.25">
      <c r="B8" s="45"/>
      <c r="C8" s="46"/>
      <c r="D8" s="46"/>
      <c r="E8" s="46"/>
      <c r="F8" s="46"/>
      <c r="G8" s="46"/>
      <c r="H8" s="46"/>
      <c r="I8" s="46"/>
      <c r="J8" s="46"/>
      <c r="K8" s="46"/>
      <c r="L8" s="46"/>
      <c r="M8" s="46"/>
    </row>
    <row r="9" spans="2:13" x14ac:dyDescent="0.25">
      <c r="B9" s="59" t="s">
        <v>0</v>
      </c>
      <c r="C9" s="1"/>
      <c r="D9" s="1"/>
      <c r="E9" s="1"/>
      <c r="F9" s="1"/>
      <c r="G9" s="1"/>
      <c r="H9" s="1"/>
      <c r="I9" s="1"/>
      <c r="J9" s="1"/>
      <c r="K9" s="1"/>
      <c r="L9" s="1"/>
      <c r="M9" s="1"/>
    </row>
    <row r="10" spans="2:13" ht="45" x14ac:dyDescent="0.25">
      <c r="B10" s="51"/>
      <c r="C10" s="52" t="s">
        <v>1</v>
      </c>
      <c r="D10" s="52" t="s">
        <v>2</v>
      </c>
      <c r="E10" s="52" t="s">
        <v>3</v>
      </c>
      <c r="F10" s="52" t="s">
        <v>4</v>
      </c>
      <c r="G10" s="52" t="s">
        <v>5</v>
      </c>
      <c r="H10" s="52" t="s">
        <v>6</v>
      </c>
      <c r="I10" s="52" t="s">
        <v>7</v>
      </c>
      <c r="J10" s="52" t="s">
        <v>52</v>
      </c>
      <c r="K10" s="52" t="s">
        <v>8</v>
      </c>
      <c r="L10" s="52" t="s">
        <v>9</v>
      </c>
      <c r="M10" s="53" t="s">
        <v>10</v>
      </c>
    </row>
    <row r="11" spans="2:13" x14ac:dyDescent="0.25">
      <c r="B11" s="54" t="s">
        <v>10</v>
      </c>
      <c r="C11" s="164">
        <v>5243</v>
      </c>
      <c r="D11" s="164">
        <v>0</v>
      </c>
      <c r="E11" s="164">
        <v>98</v>
      </c>
      <c r="F11" s="164">
        <v>466</v>
      </c>
      <c r="G11" s="164">
        <v>5409</v>
      </c>
      <c r="H11" s="164">
        <v>209</v>
      </c>
      <c r="I11" s="164">
        <v>8058</v>
      </c>
      <c r="J11" s="164">
        <v>27017</v>
      </c>
      <c r="K11" s="164">
        <v>8</v>
      </c>
      <c r="L11" s="164">
        <v>14</v>
      </c>
      <c r="M11" s="55">
        <f>SUM(C11:L11)</f>
        <v>46522</v>
      </c>
    </row>
    <row r="12" spans="2:13" x14ac:dyDescent="0.25">
      <c r="B12" s="165" t="s">
        <v>168</v>
      </c>
      <c r="C12" s="166">
        <f>+C11/$M$11</f>
        <v>0.11269936804092687</v>
      </c>
      <c r="D12" s="166">
        <f t="shared" ref="D12:M12" si="0">+D11/$M$11</f>
        <v>0</v>
      </c>
      <c r="E12" s="166">
        <f t="shared" si="0"/>
        <v>2.1065302437556425E-3</v>
      </c>
      <c r="F12" s="166">
        <f t="shared" si="0"/>
        <v>1.001676626112377E-2</v>
      </c>
      <c r="G12" s="166">
        <f t="shared" si="0"/>
        <v>0.1162675723313701</v>
      </c>
      <c r="H12" s="166">
        <f t="shared" si="0"/>
        <v>4.492498172907442E-3</v>
      </c>
      <c r="I12" s="166">
        <f t="shared" si="0"/>
        <v>0.17320837453247925</v>
      </c>
      <c r="J12" s="166">
        <f t="shared" si="0"/>
        <v>0.58073599587292035</v>
      </c>
      <c r="K12" s="166">
        <f t="shared" si="0"/>
        <v>1.7196165255148102E-4</v>
      </c>
      <c r="L12" s="166">
        <f t="shared" si="0"/>
        <v>3.0093289196509181E-4</v>
      </c>
      <c r="M12" s="166">
        <f t="shared" si="0"/>
        <v>1</v>
      </c>
    </row>
    <row r="13" spans="2:13" x14ac:dyDescent="0.25">
      <c r="B13" s="46"/>
      <c r="C13" s="46"/>
      <c r="D13" s="46"/>
      <c r="E13" s="46"/>
      <c r="F13" s="46"/>
      <c r="G13" s="46"/>
      <c r="H13" s="46"/>
      <c r="I13" s="46"/>
      <c r="J13" s="46"/>
      <c r="K13" s="46"/>
      <c r="L13" s="46"/>
      <c r="M13" s="46"/>
    </row>
    <row r="14" spans="2:13" ht="15.75" x14ac:dyDescent="0.25">
      <c r="B14" s="45" t="s">
        <v>293</v>
      </c>
      <c r="C14" s="46"/>
      <c r="D14" s="46"/>
      <c r="E14" s="46"/>
      <c r="F14" s="46"/>
      <c r="G14" s="46"/>
      <c r="H14" s="46"/>
      <c r="I14" s="46"/>
      <c r="J14" s="46"/>
      <c r="K14" s="46"/>
      <c r="L14" s="46"/>
      <c r="M14" s="46"/>
    </row>
    <row r="15" spans="2:13" ht="3.75" customHeight="1" x14ac:dyDescent="0.25">
      <c r="B15" s="45"/>
      <c r="C15" s="46"/>
      <c r="D15" s="46"/>
      <c r="E15" s="46"/>
      <c r="F15" s="46"/>
      <c r="G15" s="46"/>
      <c r="H15" s="46"/>
      <c r="I15" s="46"/>
      <c r="J15" s="46"/>
      <c r="K15" s="46"/>
      <c r="L15" s="46"/>
      <c r="M15" s="46"/>
    </row>
    <row r="16" spans="2:13" x14ac:dyDescent="0.25">
      <c r="B16" s="59" t="s">
        <v>115</v>
      </c>
      <c r="C16" s="1"/>
      <c r="D16" s="1"/>
      <c r="E16" s="1"/>
      <c r="F16" s="1"/>
      <c r="G16" s="1"/>
      <c r="H16" s="1"/>
      <c r="I16" s="1"/>
      <c r="J16" s="1"/>
      <c r="K16" s="1"/>
      <c r="L16" s="1"/>
      <c r="M16" s="1"/>
    </row>
    <row r="17" spans="2:14" ht="45" x14ac:dyDescent="0.25">
      <c r="B17" s="51"/>
      <c r="C17" s="52" t="s">
        <v>1</v>
      </c>
      <c r="D17" s="52" t="s">
        <v>2</v>
      </c>
      <c r="E17" s="52" t="s">
        <v>3</v>
      </c>
      <c r="F17" s="52" t="s">
        <v>4</v>
      </c>
      <c r="G17" s="52" t="s">
        <v>5</v>
      </c>
      <c r="H17" s="52" t="s">
        <v>6</v>
      </c>
      <c r="I17" s="52" t="s">
        <v>7</v>
      </c>
      <c r="J17" s="52" t="s">
        <v>52</v>
      </c>
      <c r="K17" s="52" t="s">
        <v>8</v>
      </c>
      <c r="L17" s="52" t="s">
        <v>9</v>
      </c>
      <c r="M17" s="53" t="s">
        <v>10</v>
      </c>
    </row>
    <row r="18" spans="2:14" x14ac:dyDescent="0.25">
      <c r="B18" s="54" t="s">
        <v>10</v>
      </c>
      <c r="C18" s="56">
        <v>5.95738336411</v>
      </c>
      <c r="D18" s="56">
        <v>0</v>
      </c>
      <c r="E18" s="56">
        <v>0.63643275566000002</v>
      </c>
      <c r="F18" s="56">
        <v>2.4405895969000002</v>
      </c>
      <c r="G18" s="56">
        <v>12.63231476568</v>
      </c>
      <c r="H18" s="56">
        <v>1.48415803118</v>
      </c>
      <c r="I18" s="56">
        <v>19.756193299149999</v>
      </c>
      <c r="J18" s="56">
        <v>69.587817737579996</v>
      </c>
      <c r="K18" s="56">
        <v>1.3666463930000001E-2</v>
      </c>
      <c r="L18" s="56">
        <v>2.6039100839999999E-2</v>
      </c>
      <c r="M18" s="57">
        <f>SUM(C18:L18)</f>
        <v>112.53459511502999</v>
      </c>
    </row>
    <row r="19" spans="2:14" x14ac:dyDescent="0.25">
      <c r="B19" s="165" t="s">
        <v>168</v>
      </c>
      <c r="C19" s="166">
        <f>+C18/$M$18</f>
        <v>5.2938239641067843E-2</v>
      </c>
      <c r="D19" s="166">
        <f t="shared" ref="D19:M19" si="1">+D18/$M$18</f>
        <v>0</v>
      </c>
      <c r="E19" s="166">
        <f t="shared" si="1"/>
        <v>5.6554409336031708E-3</v>
      </c>
      <c r="F19" s="166">
        <f t="shared" si="1"/>
        <v>2.1687460592942926E-2</v>
      </c>
      <c r="G19" s="166">
        <f t="shared" si="1"/>
        <v>0.11225272328715957</v>
      </c>
      <c r="H19" s="166">
        <f t="shared" si="1"/>
        <v>1.3188460221169603E-2</v>
      </c>
      <c r="I19" s="166">
        <f t="shared" si="1"/>
        <v>0.17555662131236818</v>
      </c>
      <c r="J19" s="166">
        <f t="shared" si="1"/>
        <v>0.61836822415763892</v>
      </c>
      <c r="K19" s="166">
        <f t="shared" si="1"/>
        <v>1.2144233438642127E-4</v>
      </c>
      <c r="L19" s="166">
        <f t="shared" si="1"/>
        <v>2.3138751966347322E-4</v>
      </c>
      <c r="M19" s="166">
        <f t="shared" si="1"/>
        <v>1</v>
      </c>
    </row>
    <row r="20" spans="2:14" x14ac:dyDescent="0.25">
      <c r="B20" s="46"/>
      <c r="C20" s="46"/>
      <c r="D20" s="46"/>
      <c r="E20" s="46"/>
      <c r="F20" s="46"/>
      <c r="G20" s="46"/>
      <c r="H20" s="46"/>
      <c r="I20" s="46"/>
      <c r="J20" s="46"/>
      <c r="K20" s="46"/>
      <c r="L20" s="46"/>
      <c r="M20" s="46"/>
    </row>
    <row r="21" spans="2:14" ht="15.75" x14ac:dyDescent="0.25">
      <c r="B21" s="45" t="s">
        <v>294</v>
      </c>
      <c r="C21" s="46"/>
      <c r="D21" s="46"/>
      <c r="E21" s="46"/>
      <c r="F21" s="46"/>
      <c r="G21" s="46"/>
      <c r="H21" s="46"/>
      <c r="I21" s="46"/>
      <c r="J21" s="46"/>
      <c r="K21" s="46"/>
      <c r="L21" s="46"/>
      <c r="M21" s="46"/>
    </row>
    <row r="22" spans="2:14" ht="3.75" customHeight="1" x14ac:dyDescent="0.25">
      <c r="B22" s="45"/>
      <c r="C22" s="46"/>
      <c r="D22" s="46"/>
      <c r="E22" s="46"/>
      <c r="F22" s="46"/>
      <c r="G22" s="46"/>
      <c r="H22" s="46"/>
      <c r="I22" s="46"/>
      <c r="J22" s="46"/>
      <c r="K22" s="46"/>
      <c r="L22" s="46"/>
      <c r="M22" s="46"/>
    </row>
    <row r="23" spans="2:14" x14ac:dyDescent="0.25">
      <c r="B23" s="59" t="s">
        <v>116</v>
      </c>
      <c r="C23" s="1"/>
      <c r="D23" s="1"/>
      <c r="E23" s="1"/>
      <c r="F23" s="1"/>
      <c r="G23" s="1"/>
      <c r="H23" s="1"/>
      <c r="I23" s="1"/>
      <c r="J23" s="1"/>
      <c r="K23" s="1"/>
      <c r="L23" s="1"/>
      <c r="M23" s="1"/>
    </row>
    <row r="24" spans="2:14" x14ac:dyDescent="0.25">
      <c r="B24" s="46"/>
      <c r="C24" s="58"/>
      <c r="D24" s="46"/>
      <c r="E24" s="46"/>
      <c r="F24" s="46"/>
      <c r="G24" s="46"/>
      <c r="H24" s="46"/>
      <c r="I24" s="46"/>
      <c r="J24" s="46"/>
      <c r="K24" s="46"/>
      <c r="L24" s="46"/>
      <c r="M24" s="46"/>
    </row>
    <row r="25" spans="2:14" x14ac:dyDescent="0.25">
      <c r="B25" s="51"/>
      <c r="C25" s="52" t="s">
        <v>11</v>
      </c>
      <c r="D25" s="52" t="s">
        <v>12</v>
      </c>
      <c r="E25" s="52" t="s">
        <v>13</v>
      </c>
      <c r="F25" s="52" t="s">
        <v>14</v>
      </c>
      <c r="G25" s="52" t="s">
        <v>15</v>
      </c>
      <c r="H25" s="52" t="s">
        <v>16</v>
      </c>
      <c r="I25" s="53" t="s">
        <v>10</v>
      </c>
    </row>
    <row r="26" spans="2:14" x14ac:dyDescent="0.25">
      <c r="B26" s="54" t="s">
        <v>10</v>
      </c>
      <c r="C26" s="56">
        <v>29.652660702159999</v>
      </c>
      <c r="D26" s="56">
        <v>34.82649980027</v>
      </c>
      <c r="E26" s="56">
        <v>38.096968934259998</v>
      </c>
      <c r="F26" s="56">
        <v>7.5514781684500001</v>
      </c>
      <c r="G26" s="56">
        <v>1.83648483724</v>
      </c>
      <c r="H26" s="56">
        <v>0.57050267152</v>
      </c>
      <c r="I26" s="57">
        <f>SUM(C26:H26)</f>
        <v>112.5345951139</v>
      </c>
    </row>
    <row r="27" spans="2:14" x14ac:dyDescent="0.25">
      <c r="B27" s="165" t="s">
        <v>168</v>
      </c>
      <c r="C27" s="166">
        <f>+C26/$I$26</f>
        <v>0.26349817735735004</v>
      </c>
      <c r="D27" s="166">
        <f t="shared" ref="D27:I27" si="2">+D26/$I$26</f>
        <v>0.30947372019263003</v>
      </c>
      <c r="E27" s="166">
        <f t="shared" si="2"/>
        <v>0.3385356200526673</v>
      </c>
      <c r="F27" s="166">
        <f t="shared" si="2"/>
        <v>6.7103615211010437E-2</v>
      </c>
      <c r="G27" s="166">
        <f t="shared" si="2"/>
        <v>1.6319291284437758E-2</v>
      </c>
      <c r="H27" s="166">
        <f t="shared" si="2"/>
        <v>5.0695759019044355E-3</v>
      </c>
      <c r="I27" s="167">
        <f t="shared" si="2"/>
        <v>1</v>
      </c>
    </row>
    <row r="30" spans="2:14" x14ac:dyDescent="0.25">
      <c r="N30" s="128" t="s">
        <v>279</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S41" sqref="S41"/>
    </sheetView>
  </sheetViews>
  <sheetFormatPr defaultRowHeight="15" x14ac:dyDescent="0.25"/>
  <cols>
    <col min="1" max="1" width="4.7109375" style="47" customWidth="1"/>
    <col min="2" max="2" width="31" style="47" customWidth="1"/>
    <col min="3" max="12" width="15.7109375" style="47" customWidth="1"/>
    <col min="13" max="13" width="3.42578125" style="47" customWidth="1"/>
    <col min="14" max="16384" width="9.140625" style="47"/>
  </cols>
  <sheetData>
    <row r="4" spans="2:14" x14ac:dyDescent="0.25">
      <c r="B4" s="46"/>
      <c r="C4" s="46"/>
      <c r="D4" s="46"/>
      <c r="E4" s="46"/>
      <c r="F4" s="46"/>
      <c r="G4" s="46"/>
      <c r="H4" s="46"/>
      <c r="I4" s="46"/>
      <c r="J4" s="48" t="s">
        <v>30</v>
      </c>
      <c r="K4" s="49">
        <f>'Table 1-3 - Lending'!L4</f>
        <v>41729</v>
      </c>
      <c r="L4" s="46"/>
    </row>
    <row r="5" spans="2:14" ht="15.75" x14ac:dyDescent="0.25">
      <c r="B5" s="45" t="s">
        <v>295</v>
      </c>
      <c r="C5" s="46"/>
      <c r="D5" s="46"/>
      <c r="E5" s="46"/>
      <c r="F5" s="46"/>
      <c r="G5" s="46"/>
      <c r="H5" s="46"/>
      <c r="I5" s="46"/>
      <c r="J5" s="46"/>
      <c r="K5" s="46"/>
      <c r="L5" s="46"/>
    </row>
    <row r="6" spans="2:14" ht="3.75" customHeight="1" x14ac:dyDescent="0.25">
      <c r="B6" s="45"/>
      <c r="C6" s="46"/>
      <c r="D6" s="46"/>
      <c r="E6" s="46"/>
      <c r="F6" s="46"/>
      <c r="G6" s="46"/>
      <c r="H6" s="46"/>
      <c r="I6" s="46"/>
      <c r="J6" s="46"/>
      <c r="K6" s="46"/>
      <c r="L6" s="46"/>
    </row>
    <row r="7" spans="2:14" x14ac:dyDescent="0.25">
      <c r="B7" s="148" t="s">
        <v>338</v>
      </c>
      <c r="C7" s="148"/>
      <c r="D7" s="64"/>
      <c r="E7" s="149"/>
      <c r="F7" s="149"/>
      <c r="G7" s="149"/>
      <c r="H7" s="149"/>
      <c r="I7" s="149"/>
      <c r="J7" s="149"/>
      <c r="K7" s="60"/>
      <c r="L7" s="60"/>
      <c r="M7" s="60"/>
      <c r="N7" s="60"/>
    </row>
    <row r="8" spans="2:14" x14ac:dyDescent="0.25">
      <c r="B8" s="51"/>
      <c r="C8" s="236" t="s">
        <v>340</v>
      </c>
      <c r="D8" s="236"/>
      <c r="E8" s="236"/>
      <c r="F8" s="236"/>
      <c r="G8" s="236"/>
      <c r="H8" s="236"/>
      <c r="I8" s="236"/>
      <c r="J8" s="236"/>
      <c r="K8" s="236"/>
      <c r="L8" s="236"/>
      <c r="N8" s="51"/>
    </row>
    <row r="9" spans="2:14" x14ac:dyDescent="0.25">
      <c r="B9" s="51"/>
      <c r="C9" s="69" t="s">
        <v>17</v>
      </c>
      <c r="D9" s="69" t="s">
        <v>18</v>
      </c>
      <c r="E9" s="69" t="s">
        <v>19</v>
      </c>
      <c r="F9" s="69" t="s">
        <v>20</v>
      </c>
      <c r="G9" s="69" t="s">
        <v>21</v>
      </c>
      <c r="H9" s="69" t="s">
        <v>22</v>
      </c>
      <c r="I9" s="69" t="s">
        <v>23</v>
      </c>
      <c r="J9" s="69" t="s">
        <v>24</v>
      </c>
      <c r="K9" s="69" t="s">
        <v>25</v>
      </c>
      <c r="L9" s="69" t="s">
        <v>26</v>
      </c>
      <c r="N9" s="69" t="s">
        <v>167</v>
      </c>
    </row>
    <row r="10" spans="2:14" x14ac:dyDescent="0.25">
      <c r="C10" s="66"/>
      <c r="D10" s="66"/>
      <c r="E10" s="66"/>
      <c r="F10" s="66"/>
      <c r="G10" s="66"/>
      <c r="H10" s="66"/>
      <c r="I10" s="66"/>
      <c r="J10" s="66"/>
      <c r="K10" s="66"/>
      <c r="L10" s="66"/>
    </row>
    <row r="11" spans="2:14" x14ac:dyDescent="0.25">
      <c r="B11" s="61" t="s">
        <v>1</v>
      </c>
      <c r="C11" s="199">
        <v>1.89543434505</v>
      </c>
      <c r="D11" s="199">
        <v>1.72241003729</v>
      </c>
      <c r="E11" s="199">
        <v>1.3817482424200001</v>
      </c>
      <c r="F11" s="199">
        <v>0.48334705852999998</v>
      </c>
      <c r="G11" s="199">
        <v>0.27152097479999998</v>
      </c>
      <c r="H11" s="199">
        <v>5.2495774070000001E-2</v>
      </c>
      <c r="I11" s="199">
        <v>3.3716027010000003E-2</v>
      </c>
      <c r="J11" s="199">
        <v>2.3233797149999999E-2</v>
      </c>
      <c r="K11" s="199">
        <v>1.605782754E-2</v>
      </c>
      <c r="L11" s="181">
        <v>7.8122925999999995E-2</v>
      </c>
      <c r="N11" s="197">
        <v>69.59</v>
      </c>
    </row>
    <row r="12" spans="2:14" x14ac:dyDescent="0.25">
      <c r="B12" s="61" t="s">
        <v>2</v>
      </c>
      <c r="C12" s="67">
        <v>0</v>
      </c>
      <c r="D12" s="67">
        <v>0</v>
      </c>
      <c r="E12" s="67">
        <v>0</v>
      </c>
      <c r="F12" s="67">
        <v>0</v>
      </c>
      <c r="G12" s="67">
        <v>0</v>
      </c>
      <c r="H12" s="67">
        <v>0</v>
      </c>
      <c r="I12" s="67">
        <v>0</v>
      </c>
      <c r="J12" s="67">
        <v>0</v>
      </c>
      <c r="K12" s="67">
        <v>0</v>
      </c>
      <c r="L12" s="67">
        <v>0</v>
      </c>
      <c r="N12" s="197"/>
    </row>
    <row r="13" spans="2:14" x14ac:dyDescent="0.25">
      <c r="B13" s="61" t="s">
        <v>3</v>
      </c>
      <c r="C13" s="67">
        <v>0.17235610507999999</v>
      </c>
      <c r="D13" s="67">
        <v>0.15437474293</v>
      </c>
      <c r="E13" s="67">
        <v>0.14363924323999999</v>
      </c>
      <c r="F13" s="67">
        <v>6.367951694E-2</v>
      </c>
      <c r="G13" s="67">
        <v>5.4916526569999999E-2</v>
      </c>
      <c r="H13" s="67">
        <v>1.260806402E-2</v>
      </c>
      <c r="I13" s="67">
        <v>1.011755904E-2</v>
      </c>
      <c r="J13" s="67">
        <v>8.0916882099999997E-3</v>
      </c>
      <c r="K13" s="67">
        <v>6.0628493799999997E-3</v>
      </c>
      <c r="L13" s="67">
        <v>1.0586458E-2</v>
      </c>
      <c r="N13" s="197">
        <v>82.11</v>
      </c>
    </row>
    <row r="14" spans="2:14" x14ac:dyDescent="0.25">
      <c r="B14" s="61" t="s">
        <v>4</v>
      </c>
      <c r="C14" s="67">
        <v>0.79816354668</v>
      </c>
      <c r="D14" s="67">
        <v>0.68096426763999995</v>
      </c>
      <c r="E14" s="67">
        <v>0.47492135394000001</v>
      </c>
      <c r="F14" s="67">
        <v>0.18054765635</v>
      </c>
      <c r="G14" s="67">
        <v>0.14315738136</v>
      </c>
      <c r="H14" s="67">
        <v>4.937709429E-2</v>
      </c>
      <c r="I14" s="67">
        <v>3.7674183479999998E-2</v>
      </c>
      <c r="J14" s="67">
        <v>2.7271939790000001E-2</v>
      </c>
      <c r="K14" s="67">
        <v>1.474462124E-2</v>
      </c>
      <c r="L14" s="67">
        <v>3.3767535000000001E-2</v>
      </c>
      <c r="N14" s="197">
        <v>72.77</v>
      </c>
    </row>
    <row r="15" spans="2:14" x14ac:dyDescent="0.25">
      <c r="B15" s="61" t="s">
        <v>5</v>
      </c>
      <c r="C15" s="67">
        <v>3.4470426889099999</v>
      </c>
      <c r="D15" s="67">
        <v>3.2604392952999999</v>
      </c>
      <c r="E15" s="67">
        <v>2.8587471497300001</v>
      </c>
      <c r="F15" s="67">
        <v>1.2280832074800001</v>
      </c>
      <c r="G15" s="67">
        <v>0.93214726239000001</v>
      </c>
      <c r="H15" s="67">
        <v>0.23041705165000001</v>
      </c>
      <c r="I15" s="67">
        <v>0.16728435862999999</v>
      </c>
      <c r="J15" s="67">
        <v>0.10927532479</v>
      </c>
      <c r="K15" s="67">
        <v>7.6604791010000006E-2</v>
      </c>
      <c r="L15" s="67">
        <v>0.32397800700000001</v>
      </c>
      <c r="N15" s="197">
        <v>80.36</v>
      </c>
    </row>
    <row r="16" spans="2:14" ht="30" x14ac:dyDescent="0.25">
      <c r="B16" s="61" t="s">
        <v>6</v>
      </c>
      <c r="C16" s="67">
        <v>0.50078147010999996</v>
      </c>
      <c r="D16" s="67">
        <v>0.47252127543</v>
      </c>
      <c r="E16" s="67">
        <v>0.40652885181999998</v>
      </c>
      <c r="F16" s="67">
        <v>9.1470496649999997E-2</v>
      </c>
      <c r="G16" s="67">
        <v>6.7854490599999996E-3</v>
      </c>
      <c r="H16" s="67">
        <v>2.0470526500000002E-3</v>
      </c>
      <c r="I16" s="67">
        <v>1.7032039400000001E-3</v>
      </c>
      <c r="J16" s="67">
        <v>6.0920951999999997E-4</v>
      </c>
      <c r="K16" s="67">
        <v>5.6253094000000003E-4</v>
      </c>
      <c r="L16" s="67">
        <v>1.148488E-3</v>
      </c>
      <c r="N16" s="197">
        <v>62.07</v>
      </c>
    </row>
    <row r="17" spans="2:14" x14ac:dyDescent="0.25">
      <c r="B17" s="61" t="s">
        <v>7</v>
      </c>
      <c r="C17" s="67">
        <v>6.6101077817</v>
      </c>
      <c r="D17" s="67">
        <v>5.83144690579</v>
      </c>
      <c r="E17" s="67">
        <v>4.6690193210800004</v>
      </c>
      <c r="F17" s="67">
        <v>1.45463828022</v>
      </c>
      <c r="G17" s="67">
        <v>0.58358711745000003</v>
      </c>
      <c r="H17" s="67">
        <v>0.13801238472999999</v>
      </c>
      <c r="I17" s="67">
        <v>9.166842486E-2</v>
      </c>
      <c r="J17" s="67">
        <v>6.0737026399999998E-2</v>
      </c>
      <c r="K17" s="67">
        <v>4.1621957369999997E-2</v>
      </c>
      <c r="L17" s="67">
        <v>0.27257066899999999</v>
      </c>
      <c r="N17" s="197">
        <v>67.739999999999995</v>
      </c>
    </row>
    <row r="18" spans="2:14" x14ac:dyDescent="0.25">
      <c r="B18" s="61" t="s">
        <v>28</v>
      </c>
      <c r="C18" s="67">
        <v>32.726040521500003</v>
      </c>
      <c r="D18" s="67">
        <v>21.312584145710002</v>
      </c>
      <c r="E18" s="67">
        <v>11.15958580147</v>
      </c>
      <c r="F18" s="67">
        <v>2.37785953246</v>
      </c>
      <c r="G18" s="67">
        <v>1.0811220796200001</v>
      </c>
      <c r="H18" s="67">
        <v>0.27478494296</v>
      </c>
      <c r="I18" s="67">
        <v>0.16847697314000001</v>
      </c>
      <c r="J18" s="67">
        <v>0.10496346797</v>
      </c>
      <c r="K18" s="67">
        <v>5.9726343350000002E-2</v>
      </c>
      <c r="L18" s="67">
        <v>0.32304877199999998</v>
      </c>
      <c r="N18" s="197">
        <v>51.07</v>
      </c>
    </row>
    <row r="19" spans="2:14" ht="30" x14ac:dyDescent="0.25">
      <c r="B19" s="61" t="s">
        <v>29</v>
      </c>
      <c r="C19" s="67">
        <v>4.28290372E-3</v>
      </c>
      <c r="D19" s="67">
        <v>3.6822982000000001E-3</v>
      </c>
      <c r="E19" s="67">
        <v>3.6430763399999998E-3</v>
      </c>
      <c r="F19" s="67">
        <v>1.3984632900000001E-3</v>
      </c>
      <c r="G19" s="67">
        <v>5.9314304999999999E-4</v>
      </c>
      <c r="H19" s="67">
        <v>4.914329E-5</v>
      </c>
      <c r="I19" s="67">
        <v>1.7436029999999999E-5</v>
      </c>
      <c r="J19" s="67">
        <v>0</v>
      </c>
      <c r="K19" s="67">
        <v>0</v>
      </c>
      <c r="L19" s="67">
        <v>0</v>
      </c>
      <c r="N19" s="197">
        <v>69.23</v>
      </c>
    </row>
    <row r="20" spans="2:14" x14ac:dyDescent="0.25">
      <c r="B20" s="61" t="s">
        <v>9</v>
      </c>
      <c r="C20" s="67">
        <v>1.0010093939999999E-2</v>
      </c>
      <c r="D20" s="67">
        <v>9.09589209E-3</v>
      </c>
      <c r="E20" s="67">
        <v>5.3073706499999996E-3</v>
      </c>
      <c r="F20" s="67">
        <v>1.36869291E-3</v>
      </c>
      <c r="G20" s="67">
        <v>1.1500024999999999E-4</v>
      </c>
      <c r="H20" s="67">
        <v>5.5024400000000001E-5</v>
      </c>
      <c r="I20" s="67">
        <v>5.5024400000000001E-5</v>
      </c>
      <c r="J20" s="67">
        <v>3.2002190000000003E-5</v>
      </c>
      <c r="K20" s="67">
        <v>0</v>
      </c>
      <c r="L20" s="67">
        <v>0</v>
      </c>
      <c r="N20" s="197">
        <v>56.88</v>
      </c>
    </row>
    <row r="21" spans="2:14" x14ac:dyDescent="0.25">
      <c r="C21" s="67"/>
      <c r="D21" s="67"/>
      <c r="E21" s="67"/>
      <c r="F21" s="67"/>
      <c r="G21" s="67"/>
      <c r="H21" s="67"/>
      <c r="I21" s="67"/>
      <c r="J21" s="67"/>
      <c r="K21" s="67"/>
      <c r="L21" s="67"/>
      <c r="N21" s="203"/>
    </row>
    <row r="22" spans="2:14" x14ac:dyDescent="0.25">
      <c r="B22" s="54" t="s">
        <v>10</v>
      </c>
      <c r="C22" s="68">
        <f>SUM(C11:C20)</f>
        <v>46.164219456689992</v>
      </c>
      <c r="D22" s="68">
        <f t="shared" ref="D22:L22" si="0">SUM(D11:D20)</f>
        <v>33.447518860380001</v>
      </c>
      <c r="E22" s="68">
        <f t="shared" si="0"/>
        <v>21.103140410690006</v>
      </c>
      <c r="F22" s="68">
        <f t="shared" si="0"/>
        <v>5.8823929048299997</v>
      </c>
      <c r="G22" s="68">
        <f t="shared" si="0"/>
        <v>3.0739449345500005</v>
      </c>
      <c r="H22" s="68">
        <f t="shared" si="0"/>
        <v>0.75984653206000019</v>
      </c>
      <c r="I22" s="68">
        <f t="shared" si="0"/>
        <v>0.51071319053000008</v>
      </c>
      <c r="J22" s="68">
        <f t="shared" si="0"/>
        <v>0.33421445601999999</v>
      </c>
      <c r="K22" s="68">
        <f t="shared" si="0"/>
        <v>0.21538092082999999</v>
      </c>
      <c r="L22" s="68">
        <f t="shared" si="0"/>
        <v>1.043222855</v>
      </c>
      <c r="N22" s="68">
        <v>59.04</v>
      </c>
    </row>
    <row r="27" spans="2:14" ht="15.75" x14ac:dyDescent="0.25">
      <c r="B27" s="45" t="s">
        <v>296</v>
      </c>
      <c r="C27" s="46"/>
      <c r="D27" s="46"/>
      <c r="E27" s="46"/>
      <c r="F27" s="46"/>
      <c r="G27" s="46"/>
      <c r="H27" s="46"/>
      <c r="I27" s="46"/>
      <c r="J27" s="46"/>
      <c r="K27" s="46"/>
      <c r="L27" s="46"/>
    </row>
    <row r="28" spans="2:14" ht="3.75" customHeight="1" x14ac:dyDescent="0.25">
      <c r="B28" s="45"/>
      <c r="C28" s="46"/>
      <c r="D28" s="46"/>
      <c r="E28" s="46"/>
      <c r="F28" s="46"/>
      <c r="G28" s="46"/>
      <c r="H28" s="46"/>
      <c r="I28" s="46"/>
      <c r="J28" s="46"/>
      <c r="K28" s="46"/>
      <c r="L28" s="46"/>
    </row>
    <row r="29" spans="2:14" x14ac:dyDescent="0.25">
      <c r="B29" s="148" t="s">
        <v>339</v>
      </c>
      <c r="C29" s="64"/>
      <c r="D29" s="60"/>
      <c r="E29" s="60"/>
      <c r="F29" s="60"/>
      <c r="G29" s="60"/>
      <c r="H29" s="60"/>
      <c r="I29" s="60"/>
      <c r="J29" s="60"/>
      <c r="K29" s="60"/>
      <c r="L29" s="60"/>
      <c r="N29" s="60"/>
    </row>
    <row r="30" spans="2:14" x14ac:dyDescent="0.25">
      <c r="B30" s="51"/>
      <c r="C30" s="236" t="s">
        <v>27</v>
      </c>
      <c r="D30" s="236"/>
      <c r="E30" s="236"/>
      <c r="F30" s="236"/>
      <c r="G30" s="236"/>
      <c r="H30" s="236"/>
      <c r="I30" s="236"/>
      <c r="J30" s="236"/>
      <c r="K30" s="236"/>
      <c r="L30" s="236"/>
      <c r="N30" s="51"/>
    </row>
    <row r="31" spans="2:14" x14ac:dyDescent="0.25">
      <c r="B31" s="51"/>
      <c r="C31" s="69" t="s">
        <v>17</v>
      </c>
      <c r="D31" s="69" t="s">
        <v>18</v>
      </c>
      <c r="E31" s="69" t="s">
        <v>19</v>
      </c>
      <c r="F31" s="69" t="s">
        <v>20</v>
      </c>
      <c r="G31" s="69" t="s">
        <v>21</v>
      </c>
      <c r="H31" s="69" t="s">
        <v>22</v>
      </c>
      <c r="I31" s="69" t="s">
        <v>23</v>
      </c>
      <c r="J31" s="69" t="s">
        <v>24</v>
      </c>
      <c r="K31" s="69" t="s">
        <v>25</v>
      </c>
      <c r="L31" s="69" t="s">
        <v>26</v>
      </c>
      <c r="N31" s="69" t="s">
        <v>167</v>
      </c>
    </row>
    <row r="32" spans="2:14" x14ac:dyDescent="0.25">
      <c r="C32" s="66"/>
      <c r="D32" s="66"/>
      <c r="E32" s="66"/>
      <c r="F32" s="66"/>
      <c r="G32" s="66"/>
      <c r="H32" s="66"/>
      <c r="I32" s="66"/>
      <c r="J32" s="66"/>
      <c r="K32" s="66"/>
      <c r="L32" s="66"/>
    </row>
    <row r="33" spans="2:14" x14ac:dyDescent="0.25">
      <c r="B33" s="61" t="s">
        <v>1</v>
      </c>
      <c r="C33" s="168">
        <f>C11/SUM($C11:$L11)</f>
        <v>0.31812800684401865</v>
      </c>
      <c r="D33" s="168">
        <f t="shared" ref="D33:L33" si="1">D11/SUM($C11:$L11)</f>
        <v>0.28908776163214722</v>
      </c>
      <c r="E33" s="168">
        <f t="shared" si="1"/>
        <v>0.2319113903730097</v>
      </c>
      <c r="F33" s="168">
        <f t="shared" si="1"/>
        <v>8.1124538418138603E-2</v>
      </c>
      <c r="G33" s="168">
        <f t="shared" si="1"/>
        <v>4.5571837798048562E-2</v>
      </c>
      <c r="H33" s="168">
        <f t="shared" si="1"/>
        <v>8.8108438133120744E-3</v>
      </c>
      <c r="I33" s="168">
        <f t="shared" si="1"/>
        <v>5.6588678470461369E-3</v>
      </c>
      <c r="J33" s="168">
        <f t="shared" si="1"/>
        <v>3.8995397535401119E-3</v>
      </c>
      <c r="K33" s="168">
        <f t="shared" si="1"/>
        <v>2.6951314261483609E-3</v>
      </c>
      <c r="L33" s="168">
        <f t="shared" si="1"/>
        <v>1.3112082094590914E-2</v>
      </c>
      <c r="M33" s="110"/>
      <c r="N33" s="197">
        <f>+N11</f>
        <v>69.59</v>
      </c>
    </row>
    <row r="34" spans="2:14" x14ac:dyDescent="0.25">
      <c r="B34" s="61" t="s">
        <v>2</v>
      </c>
      <c r="C34" s="67">
        <v>0</v>
      </c>
      <c r="D34" s="67">
        <v>0</v>
      </c>
      <c r="E34" s="67">
        <v>0</v>
      </c>
      <c r="F34" s="67">
        <v>0</v>
      </c>
      <c r="G34" s="67">
        <v>0</v>
      </c>
      <c r="H34" s="67">
        <v>0</v>
      </c>
      <c r="I34" s="67">
        <v>0</v>
      </c>
      <c r="J34" s="67">
        <v>0</v>
      </c>
      <c r="K34" s="67">
        <v>0</v>
      </c>
      <c r="L34" s="67">
        <v>0</v>
      </c>
      <c r="M34" s="110"/>
      <c r="N34" s="197"/>
    </row>
    <row r="35" spans="2:14" x14ac:dyDescent="0.25">
      <c r="B35" s="61" t="s">
        <v>3</v>
      </c>
      <c r="C35" s="168">
        <f t="shared" ref="C35:L44" si="2">C13/SUM($C13:$L13)</f>
        <v>0.27081589399118416</v>
      </c>
      <c r="D35" s="168">
        <f t="shared" si="2"/>
        <v>0.24256253642330908</v>
      </c>
      <c r="E35" s="168">
        <f t="shared" si="2"/>
        <v>0.22569429758349557</v>
      </c>
      <c r="F35" s="168">
        <f t="shared" si="2"/>
        <v>0.10005694489921492</v>
      </c>
      <c r="G35" s="168">
        <f t="shared" si="2"/>
        <v>8.6288026937265297E-2</v>
      </c>
      <c r="H35" s="168">
        <f t="shared" si="2"/>
        <v>1.9810520361257536E-2</v>
      </c>
      <c r="I35" s="168">
        <f t="shared" si="2"/>
        <v>1.5897294703627721E-2</v>
      </c>
      <c r="J35" s="168">
        <f t="shared" si="2"/>
        <v>1.271412913091732E-2</v>
      </c>
      <c r="K35" s="168">
        <f t="shared" si="2"/>
        <v>9.5263000647206122E-3</v>
      </c>
      <c r="L35" s="168">
        <f t="shared" si="2"/>
        <v>1.6634055905007827E-2</v>
      </c>
      <c r="M35" s="110"/>
      <c r="N35" s="197">
        <f t="shared" ref="N35:N42" si="3">+N13</f>
        <v>82.11</v>
      </c>
    </row>
    <row r="36" spans="2:14" x14ac:dyDescent="0.25">
      <c r="B36" s="61" t="s">
        <v>4</v>
      </c>
      <c r="C36" s="168">
        <f t="shared" si="2"/>
        <v>0.32703718531618842</v>
      </c>
      <c r="D36" s="168">
        <f t="shared" si="2"/>
        <v>0.27901629724411658</v>
      </c>
      <c r="E36" s="168">
        <f t="shared" si="2"/>
        <v>0.19459287947331003</v>
      </c>
      <c r="F36" s="168">
        <f t="shared" si="2"/>
        <v>7.3977065970680211E-2</v>
      </c>
      <c r="G36" s="168">
        <f t="shared" si="2"/>
        <v>5.8656884609615961E-2</v>
      </c>
      <c r="H36" s="168">
        <f t="shared" si="2"/>
        <v>2.0231625464308206E-2</v>
      </c>
      <c r="I36" s="168">
        <f t="shared" si="2"/>
        <v>1.543650919117273E-2</v>
      </c>
      <c r="J36" s="168">
        <f t="shared" si="2"/>
        <v>1.117432444031417E-2</v>
      </c>
      <c r="K36" s="168">
        <f t="shared" si="2"/>
        <v>6.0414177632396211E-3</v>
      </c>
      <c r="L36" s="168">
        <f t="shared" si="2"/>
        <v>1.3835810527053974E-2</v>
      </c>
      <c r="M36" s="110"/>
      <c r="N36" s="197">
        <f t="shared" si="3"/>
        <v>72.77</v>
      </c>
    </row>
    <row r="37" spans="2:14" x14ac:dyDescent="0.25">
      <c r="B37" s="61" t="s">
        <v>5</v>
      </c>
      <c r="C37" s="168">
        <f t="shared" si="2"/>
        <v>0.27283817220483697</v>
      </c>
      <c r="D37" s="168">
        <f t="shared" si="2"/>
        <v>0.25806825682097173</v>
      </c>
      <c r="E37" s="168">
        <f t="shared" si="2"/>
        <v>0.22627377074194552</v>
      </c>
      <c r="F37" s="168">
        <f t="shared" si="2"/>
        <v>9.7204475802488449E-2</v>
      </c>
      <c r="G37" s="168">
        <f t="shared" si="2"/>
        <v>7.3780738519560143E-2</v>
      </c>
      <c r="H37" s="168">
        <f t="shared" si="2"/>
        <v>1.8237826708462596E-2</v>
      </c>
      <c r="I37" s="168">
        <f t="shared" si="2"/>
        <v>1.3240787180822559E-2</v>
      </c>
      <c r="J37" s="168">
        <f t="shared" si="2"/>
        <v>8.6492923278014989E-3</v>
      </c>
      <c r="K37" s="168">
        <f t="shared" si="2"/>
        <v>6.063374622120218E-3</v>
      </c>
      <c r="L37" s="168">
        <f t="shared" si="2"/>
        <v>2.5643305070990313E-2</v>
      </c>
      <c r="M37" s="110"/>
      <c r="N37" s="197">
        <f t="shared" si="3"/>
        <v>80.36</v>
      </c>
    </row>
    <row r="38" spans="2:14" ht="30" x14ac:dyDescent="0.25">
      <c r="B38" s="61" t="s">
        <v>6</v>
      </c>
      <c r="C38" s="168">
        <f t="shared" si="2"/>
        <v>0.33741788988895316</v>
      </c>
      <c r="D38" s="168">
        <f t="shared" si="2"/>
        <v>0.31837665967993195</v>
      </c>
      <c r="E38" s="168">
        <f t="shared" si="2"/>
        <v>0.27391210647221631</v>
      </c>
      <c r="F38" s="168">
        <f t="shared" si="2"/>
        <v>6.1631237992807772E-2</v>
      </c>
      <c r="G38" s="168">
        <f t="shared" si="2"/>
        <v>4.5719181727536164E-3</v>
      </c>
      <c r="H38" s="168">
        <f t="shared" si="2"/>
        <v>1.3792686568512018E-3</v>
      </c>
      <c r="I38" s="168">
        <f t="shared" si="2"/>
        <v>1.1475893454266917E-3</v>
      </c>
      <c r="J38" s="168">
        <f t="shared" si="2"/>
        <v>4.1047483385020175E-4</v>
      </c>
      <c r="K38" s="168">
        <f t="shared" si="2"/>
        <v>3.7902361429299042E-4</v>
      </c>
      <c r="L38" s="168">
        <f t="shared" si="2"/>
        <v>7.7383134291622786E-4</v>
      </c>
      <c r="M38" s="110"/>
      <c r="N38" s="197">
        <f t="shared" si="3"/>
        <v>62.07</v>
      </c>
    </row>
    <row r="39" spans="2:14" x14ac:dyDescent="0.25">
      <c r="B39" s="61" t="s">
        <v>7</v>
      </c>
      <c r="C39" s="168">
        <f t="shared" si="2"/>
        <v>0.33463122699678399</v>
      </c>
      <c r="D39" s="168">
        <f t="shared" si="2"/>
        <v>0.29521216562511882</v>
      </c>
      <c r="E39" s="168">
        <f t="shared" si="2"/>
        <v>0.23636523274403717</v>
      </c>
      <c r="F39" s="168">
        <f t="shared" si="2"/>
        <v>7.3639857113089693E-2</v>
      </c>
      <c r="G39" s="168">
        <f t="shared" si="2"/>
        <v>2.9543614056106306E-2</v>
      </c>
      <c r="H39" s="168">
        <f t="shared" si="2"/>
        <v>6.9867625715286921E-3</v>
      </c>
      <c r="I39" s="168">
        <f t="shared" si="2"/>
        <v>4.6406380199560393E-3</v>
      </c>
      <c r="J39" s="168">
        <f t="shared" si="2"/>
        <v>3.0747616135150166E-3</v>
      </c>
      <c r="K39" s="168">
        <f t="shared" si="2"/>
        <v>2.1070770893162204E-3</v>
      </c>
      <c r="L39" s="168">
        <f t="shared" si="2"/>
        <v>1.3798664170547993E-2</v>
      </c>
      <c r="M39" s="110"/>
      <c r="N39" s="197">
        <f t="shared" si="3"/>
        <v>67.739999999999995</v>
      </c>
    </row>
    <row r="40" spans="2:14" x14ac:dyDescent="0.25">
      <c r="B40" s="61" t="s">
        <v>28</v>
      </c>
      <c r="C40" s="168">
        <f t="shared" si="2"/>
        <v>0.47028151340175756</v>
      </c>
      <c r="D40" s="168">
        <f t="shared" si="2"/>
        <v>0.3062672467193841</v>
      </c>
      <c r="E40" s="168">
        <f t="shared" si="2"/>
        <v>0.16036608205640415</v>
      </c>
      <c r="F40" s="168">
        <f t="shared" si="2"/>
        <v>3.4170445362842465E-2</v>
      </c>
      <c r="G40" s="168">
        <f t="shared" si="2"/>
        <v>1.5535998845987038E-2</v>
      </c>
      <c r="H40" s="168">
        <f t="shared" si="2"/>
        <v>3.9487294147407389E-3</v>
      </c>
      <c r="I40" s="168">
        <f t="shared" si="2"/>
        <v>2.4210568904470351E-3</v>
      </c>
      <c r="J40" s="168">
        <f t="shared" si="2"/>
        <v>1.5083516912594097E-3</v>
      </c>
      <c r="K40" s="168">
        <f t="shared" si="2"/>
        <v>8.5828272204631416E-4</v>
      </c>
      <c r="L40" s="168">
        <f t="shared" si="2"/>
        <v>4.6422928951313251E-3</v>
      </c>
      <c r="M40" s="110"/>
      <c r="N40" s="197">
        <f t="shared" si="3"/>
        <v>51.07</v>
      </c>
    </row>
    <row r="41" spans="2:14" ht="30" x14ac:dyDescent="0.25">
      <c r="B41" s="61" t="s">
        <v>29</v>
      </c>
      <c r="C41" s="168">
        <f t="shared" si="2"/>
        <v>0.31338784817133591</v>
      </c>
      <c r="D41" s="168">
        <f t="shared" si="2"/>
        <v>0.2694404508404834</v>
      </c>
      <c r="E41" s="168">
        <f t="shared" si="2"/>
        <v>0.26657051606952908</v>
      </c>
      <c r="F41" s="168">
        <f t="shared" si="2"/>
        <v>0.10232810024496813</v>
      </c>
      <c r="G41" s="168">
        <f t="shared" si="2"/>
        <v>4.3401354840001655E-2</v>
      </c>
      <c r="H41" s="168">
        <f t="shared" si="2"/>
        <v>3.5959038334767725E-3</v>
      </c>
      <c r="I41" s="168">
        <f t="shared" si="2"/>
        <v>1.2758260002050331E-3</v>
      </c>
      <c r="J41" s="168">
        <f t="shared" si="2"/>
        <v>0</v>
      </c>
      <c r="K41" s="168">
        <f t="shared" si="2"/>
        <v>0</v>
      </c>
      <c r="L41" s="168">
        <f t="shared" si="2"/>
        <v>0</v>
      </c>
      <c r="M41" s="110"/>
      <c r="N41" s="197">
        <f t="shared" si="3"/>
        <v>69.23</v>
      </c>
    </row>
    <row r="42" spans="2:14" x14ac:dyDescent="0.25">
      <c r="B42" s="61" t="s">
        <v>9</v>
      </c>
      <c r="C42" s="168">
        <f t="shared" si="2"/>
        <v>0.38442548401929588</v>
      </c>
      <c r="D42" s="168">
        <f t="shared" si="2"/>
        <v>0.3493166737739461</v>
      </c>
      <c r="E42" s="168">
        <f t="shared" si="2"/>
        <v>0.20382311526999064</v>
      </c>
      <c r="F42" s="168">
        <f t="shared" si="2"/>
        <v>5.2562986676679337E-2</v>
      </c>
      <c r="G42" s="168">
        <f t="shared" si="2"/>
        <v>4.4164447440330446E-3</v>
      </c>
      <c r="H42" s="168">
        <f t="shared" si="2"/>
        <v>2.1131451642372244E-3</v>
      </c>
      <c r="I42" s="168">
        <f t="shared" si="2"/>
        <v>2.1131451642372244E-3</v>
      </c>
      <c r="J42" s="168">
        <f t="shared" si="2"/>
        <v>1.2290051875804345E-3</v>
      </c>
      <c r="K42" s="168">
        <f t="shared" si="2"/>
        <v>0</v>
      </c>
      <c r="L42" s="168">
        <f t="shared" si="2"/>
        <v>0</v>
      </c>
      <c r="M42" s="110"/>
      <c r="N42" s="197">
        <f t="shared" si="3"/>
        <v>56.88</v>
      </c>
    </row>
    <row r="43" spans="2:14" x14ac:dyDescent="0.25">
      <c r="C43" s="168"/>
      <c r="D43" s="168"/>
      <c r="E43" s="168"/>
      <c r="F43" s="168"/>
      <c r="G43" s="168"/>
      <c r="H43" s="168"/>
      <c r="I43" s="168"/>
      <c r="J43" s="168"/>
      <c r="K43" s="168"/>
      <c r="L43" s="168"/>
      <c r="M43" s="110"/>
      <c r="N43" s="3"/>
    </row>
    <row r="44" spans="2:14" x14ac:dyDescent="0.25">
      <c r="B44" s="54" t="s">
        <v>10</v>
      </c>
      <c r="C44" s="169">
        <f t="shared" si="2"/>
        <v>0.41022247116940913</v>
      </c>
      <c r="D44" s="169">
        <f t="shared" si="2"/>
        <v>0.29721988160686003</v>
      </c>
      <c r="E44" s="169">
        <f t="shared" si="2"/>
        <v>0.1875258048461107</v>
      </c>
      <c r="F44" s="169">
        <f t="shared" si="2"/>
        <v>5.2271862975451285E-2</v>
      </c>
      <c r="G44" s="169">
        <f t="shared" si="2"/>
        <v>2.7315555253193995E-2</v>
      </c>
      <c r="H44" s="169">
        <f t="shared" si="2"/>
        <v>6.752115074394209E-3</v>
      </c>
      <c r="I44" s="169">
        <f t="shared" si="2"/>
        <v>4.5382772533299892E-3</v>
      </c>
      <c r="J44" s="169">
        <f t="shared" si="2"/>
        <v>2.9698819055673582E-3</v>
      </c>
      <c r="K44" s="169">
        <f t="shared" si="2"/>
        <v>1.9139085340437057E-3</v>
      </c>
      <c r="L44" s="169">
        <f t="shared" si="2"/>
        <v>9.2702413816397444E-3</v>
      </c>
      <c r="M44" s="110"/>
      <c r="N44" s="200">
        <f>+N22</f>
        <v>59.04</v>
      </c>
    </row>
    <row r="49" spans="2:14" ht="15.75" x14ac:dyDescent="0.25">
      <c r="B49" s="45" t="s">
        <v>297</v>
      </c>
      <c r="C49" s="46"/>
      <c r="D49" s="46"/>
      <c r="E49" s="46"/>
      <c r="F49" s="46"/>
      <c r="G49" s="46"/>
      <c r="H49" s="46"/>
      <c r="I49" s="46"/>
      <c r="J49" s="46"/>
      <c r="K49" s="46"/>
      <c r="L49" s="46"/>
    </row>
    <row r="50" spans="2:14" ht="3.75" customHeight="1" x14ac:dyDescent="0.25">
      <c r="B50" s="45"/>
      <c r="C50" s="46"/>
      <c r="D50" s="46"/>
      <c r="E50" s="46"/>
      <c r="F50" s="46"/>
      <c r="G50" s="46"/>
      <c r="H50" s="46"/>
      <c r="I50" s="46"/>
      <c r="J50" s="46"/>
      <c r="K50" s="46"/>
      <c r="L50" s="46"/>
    </row>
    <row r="51" spans="2:14" x14ac:dyDescent="0.25">
      <c r="B51" s="170" t="s">
        <v>365</v>
      </c>
      <c r="C51" s="64"/>
      <c r="D51" s="64"/>
      <c r="E51" s="60"/>
      <c r="F51" s="60"/>
      <c r="G51" s="60"/>
      <c r="H51" s="60"/>
      <c r="I51" s="60"/>
      <c r="J51" s="60"/>
      <c r="K51" s="60"/>
      <c r="L51" s="60"/>
      <c r="M51" s="60"/>
      <c r="N51" s="60"/>
    </row>
    <row r="52" spans="2:14" x14ac:dyDescent="0.25">
      <c r="B52" s="51"/>
      <c r="C52" s="236" t="s">
        <v>340</v>
      </c>
      <c r="D52" s="236"/>
      <c r="E52" s="236"/>
      <c r="F52" s="236"/>
      <c r="G52" s="236"/>
      <c r="H52" s="236"/>
      <c r="I52" s="236"/>
      <c r="J52" s="236"/>
      <c r="K52" s="236"/>
      <c r="L52" s="236"/>
      <c r="N52" s="51"/>
    </row>
    <row r="53" spans="2:14" x14ac:dyDescent="0.25">
      <c r="B53" s="51"/>
      <c r="C53" s="69" t="s">
        <v>17</v>
      </c>
      <c r="D53" s="69" t="s">
        <v>18</v>
      </c>
      <c r="E53" s="69" t="s">
        <v>19</v>
      </c>
      <c r="F53" s="69" t="s">
        <v>20</v>
      </c>
      <c r="G53" s="69" t="s">
        <v>21</v>
      </c>
      <c r="H53" s="69" t="s">
        <v>22</v>
      </c>
      <c r="I53" s="69" t="s">
        <v>23</v>
      </c>
      <c r="J53" s="69" t="s">
        <v>24</v>
      </c>
      <c r="K53" s="69" t="s">
        <v>25</v>
      </c>
      <c r="L53" s="69" t="s">
        <v>26</v>
      </c>
      <c r="N53" s="69" t="s">
        <v>167</v>
      </c>
    </row>
    <row r="54" spans="2:14" x14ac:dyDescent="0.25">
      <c r="C54" s="66"/>
      <c r="D54" s="66"/>
      <c r="E54" s="66"/>
      <c r="F54" s="66"/>
      <c r="G54" s="66"/>
      <c r="H54" s="66"/>
      <c r="I54" s="66"/>
      <c r="J54" s="66"/>
      <c r="K54" s="66"/>
      <c r="L54" s="66"/>
    </row>
    <row r="55" spans="2:14" x14ac:dyDescent="0.25">
      <c r="B55" s="61" t="s">
        <v>1</v>
      </c>
      <c r="C55" s="179">
        <v>6.5966360079999994E-2</v>
      </c>
      <c r="D55" s="179">
        <v>0.40399131018000001</v>
      </c>
      <c r="E55" s="179">
        <v>1.16437871481</v>
      </c>
      <c r="F55" s="179">
        <v>1.14258274904</v>
      </c>
      <c r="G55" s="179">
        <v>1.9176735355200001</v>
      </c>
      <c r="H55" s="179">
        <v>0.41918397141000002</v>
      </c>
      <c r="I55" s="179">
        <v>0.22741231658</v>
      </c>
      <c r="J55" s="179">
        <v>0.15384108589000001</v>
      </c>
      <c r="K55" s="179">
        <v>0.13050897148000001</v>
      </c>
      <c r="L55" s="179">
        <v>0.32847154749000002</v>
      </c>
      <c r="N55" s="197">
        <v>69.59</v>
      </c>
    </row>
    <row r="56" spans="2:14" x14ac:dyDescent="0.25">
      <c r="B56" s="61" t="s">
        <v>2</v>
      </c>
      <c r="C56" s="179">
        <v>0</v>
      </c>
      <c r="D56" s="179">
        <v>0</v>
      </c>
      <c r="E56" s="179">
        <v>0</v>
      </c>
      <c r="F56" s="179">
        <v>0</v>
      </c>
      <c r="G56" s="179">
        <v>0</v>
      </c>
      <c r="H56" s="179">
        <v>0</v>
      </c>
      <c r="I56" s="179">
        <v>0</v>
      </c>
      <c r="J56" s="179">
        <v>0</v>
      </c>
      <c r="K56" s="179">
        <v>0</v>
      </c>
      <c r="L56" s="179">
        <v>0</v>
      </c>
      <c r="N56" s="201"/>
    </row>
    <row r="57" spans="2:14" x14ac:dyDescent="0.25">
      <c r="B57" s="61" t="s">
        <v>3</v>
      </c>
      <c r="C57" s="179">
        <v>8.8234953999999995E-4</v>
      </c>
      <c r="D57" s="179">
        <v>2.404282013E-2</v>
      </c>
      <c r="E57" s="179">
        <v>6.284792384E-2</v>
      </c>
      <c r="F57" s="179">
        <v>8.0881435000000005E-4</v>
      </c>
      <c r="G57" s="179">
        <v>0.23680166286000001</v>
      </c>
      <c r="H57" s="179">
        <v>9.2927211989999994E-2</v>
      </c>
      <c r="I57" s="179">
        <v>3.2942976460000002E-2</v>
      </c>
      <c r="J57" s="179">
        <v>4.3978209429999998E-2</v>
      </c>
      <c r="K57" s="179">
        <v>3.2583742829999998E-2</v>
      </c>
      <c r="L57" s="179">
        <v>0.10861704422</v>
      </c>
      <c r="N57" s="197">
        <v>82.11</v>
      </c>
    </row>
    <row r="58" spans="2:14" x14ac:dyDescent="0.25">
      <c r="B58" s="61" t="s">
        <v>4</v>
      </c>
      <c r="C58" s="179">
        <v>5.518221156E-2</v>
      </c>
      <c r="D58" s="179">
        <v>0.24154911576999999</v>
      </c>
      <c r="E58" s="179">
        <v>0.51560663338000001</v>
      </c>
      <c r="F58" s="179">
        <v>0.15405114819999999</v>
      </c>
      <c r="G58" s="179">
        <v>0.41639237959999997</v>
      </c>
      <c r="H58" s="179">
        <v>0.20777730474</v>
      </c>
      <c r="I58" s="179">
        <v>0.17374486892999999</v>
      </c>
      <c r="J58" s="179">
        <v>0.28383052512000001</v>
      </c>
      <c r="K58" s="179">
        <v>0.11009789306999999</v>
      </c>
      <c r="L58" s="179">
        <v>0.28235751650000002</v>
      </c>
      <c r="N58" s="197">
        <v>72.77</v>
      </c>
    </row>
    <row r="59" spans="2:14" x14ac:dyDescent="0.25">
      <c r="B59" s="61" t="s">
        <v>5</v>
      </c>
      <c r="C59" s="179">
        <v>5.8444567320000002E-2</v>
      </c>
      <c r="D59" s="179">
        <v>0.52432256073000005</v>
      </c>
      <c r="E59" s="179">
        <v>1.16029307454</v>
      </c>
      <c r="F59" s="179">
        <v>1.22544034819</v>
      </c>
      <c r="G59" s="179">
        <v>4.1547229183600001</v>
      </c>
      <c r="H59" s="179">
        <v>1.44681587323</v>
      </c>
      <c r="I59" s="179">
        <v>1.1486539352</v>
      </c>
      <c r="J59" s="179">
        <v>0.75736449213000001</v>
      </c>
      <c r="K59" s="179">
        <v>0.71327822351000003</v>
      </c>
      <c r="L59" s="179">
        <v>1.44031713597</v>
      </c>
      <c r="N59" s="197">
        <v>80.36</v>
      </c>
    </row>
    <row r="60" spans="2:14" ht="30" x14ac:dyDescent="0.25">
      <c r="B60" s="61" t="s">
        <v>6</v>
      </c>
      <c r="C60" s="179">
        <v>1.8617358840000001E-2</v>
      </c>
      <c r="D60" s="179">
        <v>5.0987514130000001E-2</v>
      </c>
      <c r="E60" s="179">
        <v>0.35401320146999998</v>
      </c>
      <c r="F60" s="179">
        <v>0.96220364699000005</v>
      </c>
      <c r="G60" s="179">
        <v>5.6759259819999998E-2</v>
      </c>
      <c r="H60" s="179">
        <v>3.33607782E-3</v>
      </c>
      <c r="I60" s="179">
        <v>6.4603466900000003E-3</v>
      </c>
      <c r="J60" s="179">
        <v>1.938151569E-2</v>
      </c>
      <c r="K60" s="179">
        <v>0</v>
      </c>
      <c r="L60" s="179">
        <v>1.239910971E-2</v>
      </c>
      <c r="N60" s="197">
        <v>62.07</v>
      </c>
    </row>
    <row r="61" spans="2:14" x14ac:dyDescent="0.25">
      <c r="B61" s="61" t="s">
        <v>7</v>
      </c>
      <c r="C61" s="179">
        <v>0.34638184034000002</v>
      </c>
      <c r="D61" s="179">
        <v>1.5368982065000001</v>
      </c>
      <c r="E61" s="179">
        <v>3.9455972191400002</v>
      </c>
      <c r="F61" s="179">
        <v>6.4966171294999997</v>
      </c>
      <c r="G61" s="179">
        <v>4.1334713112700001</v>
      </c>
      <c r="H61" s="179">
        <v>0.95826096917000003</v>
      </c>
      <c r="I61" s="179">
        <v>0.66729986003999997</v>
      </c>
      <c r="J61" s="179">
        <v>0.4102590679</v>
      </c>
      <c r="K61" s="179">
        <v>0.25230282718000002</v>
      </c>
      <c r="L61" s="179">
        <v>1.0129556901500001</v>
      </c>
      <c r="N61" s="197">
        <v>67.739999999999995</v>
      </c>
    </row>
    <row r="62" spans="2:14" x14ac:dyDescent="0.25">
      <c r="B62" s="61" t="s">
        <v>28</v>
      </c>
      <c r="C62" s="179">
        <v>5.7579488911899999</v>
      </c>
      <c r="D62" s="179">
        <v>16.745231949850002</v>
      </c>
      <c r="E62" s="179">
        <v>22.841760380290001</v>
      </c>
      <c r="F62" s="179">
        <v>11.41371837955</v>
      </c>
      <c r="G62" s="179">
        <v>6.45718627832</v>
      </c>
      <c r="H62" s="179">
        <v>2.1893436799099999</v>
      </c>
      <c r="I62" s="179">
        <v>1.3675415558399999</v>
      </c>
      <c r="J62" s="179">
        <v>0.91609886938999996</v>
      </c>
      <c r="K62" s="179">
        <v>0.80372674289000001</v>
      </c>
      <c r="L62" s="179">
        <v>1.0974446253500001</v>
      </c>
      <c r="N62" s="197">
        <v>51.07</v>
      </c>
    </row>
    <row r="63" spans="2:14" ht="30" x14ac:dyDescent="0.25">
      <c r="B63" s="61" t="s">
        <v>29</v>
      </c>
      <c r="C63" s="179">
        <v>6.0060554000000005E-4</v>
      </c>
      <c r="D63" s="179">
        <v>0</v>
      </c>
      <c r="E63" s="179">
        <v>4.1552401999999999E-4</v>
      </c>
      <c r="F63" s="179">
        <v>5.68323002E-3</v>
      </c>
      <c r="G63" s="179">
        <v>6.1142324699999997E-3</v>
      </c>
      <c r="H63" s="179">
        <v>0</v>
      </c>
      <c r="I63" s="179">
        <v>8.5287187000000005E-4</v>
      </c>
      <c r="J63" s="179">
        <v>0</v>
      </c>
      <c r="K63" s="179">
        <v>0</v>
      </c>
      <c r="L63" s="179">
        <v>0</v>
      </c>
      <c r="N63" s="197">
        <v>69.23</v>
      </c>
    </row>
    <row r="64" spans="2:14" x14ac:dyDescent="0.25">
      <c r="B64" s="61" t="s">
        <v>9</v>
      </c>
      <c r="C64" s="179">
        <v>0</v>
      </c>
      <c r="D64" s="179">
        <v>6.4250051600000004E-3</v>
      </c>
      <c r="E64" s="179">
        <v>3.4225577099999999E-3</v>
      </c>
      <c r="F64" s="179">
        <v>1.234625061E-2</v>
      </c>
      <c r="G64" s="179">
        <v>2.8228460099999999E-3</v>
      </c>
      <c r="H64" s="179">
        <v>0</v>
      </c>
      <c r="I64" s="179">
        <v>0</v>
      </c>
      <c r="J64" s="179">
        <v>1.0224413600000001E-3</v>
      </c>
      <c r="K64" s="179">
        <v>0</v>
      </c>
      <c r="L64" s="179">
        <v>0</v>
      </c>
      <c r="N64" s="197">
        <v>56.88</v>
      </c>
    </row>
    <row r="65" spans="2:14" x14ac:dyDescent="0.25">
      <c r="C65" s="179"/>
      <c r="D65" s="179"/>
      <c r="E65" s="179"/>
      <c r="F65" s="179"/>
      <c r="G65" s="179"/>
      <c r="H65" s="179"/>
      <c r="I65" s="179"/>
      <c r="J65" s="179"/>
      <c r="K65" s="179"/>
      <c r="L65" s="179"/>
      <c r="N65" s="197"/>
    </row>
    <row r="66" spans="2:14" x14ac:dyDescent="0.25">
      <c r="B66" s="54" t="s">
        <v>10</v>
      </c>
      <c r="C66" s="180">
        <f>SUM(C55:C64)</f>
        <v>6.3040241844099993</v>
      </c>
      <c r="D66" s="180">
        <f t="shared" ref="D66:L66" si="4">SUM(D55:D64)</f>
        <v>19.533448482450002</v>
      </c>
      <c r="E66" s="180">
        <f t="shared" si="4"/>
        <v>30.048335229199999</v>
      </c>
      <c r="F66" s="180">
        <f t="shared" si="4"/>
        <v>21.41345169645</v>
      </c>
      <c r="G66" s="180">
        <f t="shared" si="4"/>
        <v>17.381944424230003</v>
      </c>
      <c r="H66" s="180">
        <f t="shared" si="4"/>
        <v>5.3176450882699999</v>
      </c>
      <c r="I66" s="180">
        <f t="shared" si="4"/>
        <v>3.6249087316099997</v>
      </c>
      <c r="J66" s="180">
        <f t="shared" si="4"/>
        <v>2.5857762069099999</v>
      </c>
      <c r="K66" s="180">
        <f t="shared" si="4"/>
        <v>2.04249840096</v>
      </c>
      <c r="L66" s="180">
        <f t="shared" si="4"/>
        <v>4.2825626693899999</v>
      </c>
      <c r="N66" s="202">
        <v>59.04</v>
      </c>
    </row>
    <row r="71" spans="2:14" ht="15.75" x14ac:dyDescent="0.25">
      <c r="B71" s="45" t="s">
        <v>243</v>
      </c>
      <c r="C71" s="46"/>
      <c r="D71" s="46"/>
      <c r="E71" s="46"/>
      <c r="F71" s="46"/>
      <c r="G71" s="46"/>
      <c r="H71" s="46"/>
      <c r="I71" s="46"/>
      <c r="J71" s="46"/>
      <c r="K71" s="46"/>
      <c r="L71" s="46"/>
    </row>
    <row r="72" spans="2:14" ht="3.75" customHeight="1" x14ac:dyDescent="0.25">
      <c r="B72" s="45"/>
      <c r="C72" s="46"/>
      <c r="D72" s="46"/>
      <c r="E72" s="46"/>
      <c r="F72" s="46"/>
      <c r="G72" s="46"/>
      <c r="H72" s="46"/>
      <c r="I72" s="46"/>
      <c r="J72" s="46"/>
      <c r="K72" s="46"/>
      <c r="L72" s="46"/>
    </row>
    <row r="73" spans="2:14" x14ac:dyDescent="0.25">
      <c r="B73" s="170" t="s">
        <v>366</v>
      </c>
      <c r="C73" s="64"/>
      <c r="D73" s="64"/>
      <c r="E73" s="60"/>
      <c r="F73" s="60"/>
      <c r="G73" s="60"/>
      <c r="H73" s="60"/>
      <c r="I73" s="60"/>
      <c r="J73" s="60"/>
      <c r="K73" s="60"/>
      <c r="L73" s="60"/>
      <c r="N73" s="60"/>
    </row>
    <row r="74" spans="2:14" x14ac:dyDescent="0.25">
      <c r="B74" s="51"/>
      <c r="C74" s="236" t="s">
        <v>27</v>
      </c>
      <c r="D74" s="236"/>
      <c r="E74" s="236"/>
      <c r="F74" s="236"/>
      <c r="G74" s="236"/>
      <c r="H74" s="236"/>
      <c r="I74" s="236"/>
      <c r="J74" s="236"/>
      <c r="K74" s="236"/>
      <c r="L74" s="236"/>
      <c r="N74" s="51"/>
    </row>
    <row r="75" spans="2:14" x14ac:dyDescent="0.25">
      <c r="B75" s="51"/>
      <c r="C75" s="69" t="s">
        <v>17</v>
      </c>
      <c r="D75" s="69" t="s">
        <v>18</v>
      </c>
      <c r="E75" s="69" t="s">
        <v>19</v>
      </c>
      <c r="F75" s="69" t="s">
        <v>20</v>
      </c>
      <c r="G75" s="69" t="s">
        <v>21</v>
      </c>
      <c r="H75" s="69" t="s">
        <v>22</v>
      </c>
      <c r="I75" s="69" t="s">
        <v>23</v>
      </c>
      <c r="J75" s="69" t="s">
        <v>24</v>
      </c>
      <c r="K75" s="69" t="s">
        <v>25</v>
      </c>
      <c r="L75" s="69" t="s">
        <v>26</v>
      </c>
      <c r="N75" s="69" t="s">
        <v>167</v>
      </c>
    </row>
    <row r="76" spans="2:14" x14ac:dyDescent="0.25">
      <c r="C76" s="66"/>
      <c r="D76" s="66"/>
      <c r="E76" s="66"/>
      <c r="F76" s="66"/>
      <c r="G76" s="66"/>
      <c r="H76" s="66"/>
      <c r="I76" s="66"/>
      <c r="J76" s="66"/>
      <c r="K76" s="66"/>
      <c r="L76" s="66"/>
    </row>
    <row r="77" spans="2:14" x14ac:dyDescent="0.25">
      <c r="B77" s="61" t="s">
        <v>1</v>
      </c>
      <c r="C77" s="168">
        <f>C55/SUM($C55:$L55)</f>
        <v>1.1079315259481718E-2</v>
      </c>
      <c r="D77" s="168">
        <f t="shared" ref="D77:L77" si="5">D55/SUM($C55:$L55)</f>
        <v>6.7851963972957272E-2</v>
      </c>
      <c r="E77" s="168">
        <f t="shared" si="5"/>
        <v>0.19556208417692261</v>
      </c>
      <c r="F77" s="168">
        <f t="shared" si="5"/>
        <v>0.19190136413934822</v>
      </c>
      <c r="G77" s="168">
        <f t="shared" si="5"/>
        <v>0.32208097641016603</v>
      </c>
      <c r="H77" s="168">
        <f t="shared" si="5"/>
        <v>7.0403632477836764E-2</v>
      </c>
      <c r="I77" s="168">
        <f t="shared" si="5"/>
        <v>3.8194812419895488E-2</v>
      </c>
      <c r="J77" s="168">
        <f t="shared" si="5"/>
        <v>2.5838228581496033E-2</v>
      </c>
      <c r="K77" s="168">
        <f t="shared" si="5"/>
        <v>2.1919506206861623E-2</v>
      </c>
      <c r="L77" s="168">
        <f t="shared" si="5"/>
        <v>5.5168116355034331E-2</v>
      </c>
      <c r="M77" s="110"/>
      <c r="N77" s="197">
        <f>+N55</f>
        <v>69.59</v>
      </c>
    </row>
    <row r="78" spans="2:14" x14ac:dyDescent="0.25">
      <c r="B78" s="61" t="s">
        <v>2</v>
      </c>
      <c r="C78" s="168">
        <v>0</v>
      </c>
      <c r="D78" s="168">
        <v>0</v>
      </c>
      <c r="E78" s="168">
        <v>0</v>
      </c>
      <c r="F78" s="168">
        <v>0</v>
      </c>
      <c r="G78" s="168">
        <v>0</v>
      </c>
      <c r="H78" s="168">
        <v>0</v>
      </c>
      <c r="I78" s="168">
        <v>0</v>
      </c>
      <c r="J78" s="168">
        <v>0</v>
      </c>
      <c r="K78" s="168">
        <v>0</v>
      </c>
      <c r="L78" s="168">
        <v>0</v>
      </c>
      <c r="M78" s="110"/>
      <c r="N78" s="197"/>
    </row>
    <row r="79" spans="2:14" x14ac:dyDescent="0.25">
      <c r="B79" s="61" t="s">
        <v>3</v>
      </c>
      <c r="C79" s="168">
        <f t="shared" ref="C79:L79" si="6">C57/SUM($C57:$L57)</f>
        <v>1.3863986920328148E-3</v>
      </c>
      <c r="D79" s="168">
        <f t="shared" si="6"/>
        <v>3.7777471251373047E-2</v>
      </c>
      <c r="E79" s="168">
        <f t="shared" si="6"/>
        <v>9.8750297312733881E-2</v>
      </c>
      <c r="F79" s="168">
        <f t="shared" si="6"/>
        <v>1.2708559432550637E-3</v>
      </c>
      <c r="G79" s="168">
        <f t="shared" si="6"/>
        <v>0.37207648531249832</v>
      </c>
      <c r="H79" s="168">
        <f t="shared" si="6"/>
        <v>0.14601261667478413</v>
      </c>
      <c r="I79" s="168">
        <f t="shared" si="6"/>
        <v>5.1761912264171199E-2</v>
      </c>
      <c r="J79" s="168">
        <f t="shared" si="6"/>
        <v>6.9101109330999597E-2</v>
      </c>
      <c r="K79" s="168">
        <f t="shared" si="6"/>
        <v>5.1197463582341313E-2</v>
      </c>
      <c r="L79" s="168">
        <f t="shared" si="6"/>
        <v>0.17066538963581079</v>
      </c>
      <c r="M79" s="110"/>
      <c r="N79" s="197">
        <f t="shared" ref="N79:N86" si="7">+N57</f>
        <v>82.11</v>
      </c>
    </row>
    <row r="80" spans="2:14" x14ac:dyDescent="0.25">
      <c r="B80" s="61" t="s">
        <v>4</v>
      </c>
      <c r="C80" s="168">
        <f t="shared" ref="C80:L80" si="8">C58/SUM($C58:$L58)</f>
        <v>2.2610196991239298E-2</v>
      </c>
      <c r="D80" s="168">
        <f t="shared" si="8"/>
        <v>9.8971623938650402E-2</v>
      </c>
      <c r="E80" s="168">
        <f t="shared" si="8"/>
        <v>0.21126314479142816</v>
      </c>
      <c r="F80" s="168">
        <f t="shared" si="8"/>
        <v>6.3120464168808663E-2</v>
      </c>
      <c r="G80" s="168">
        <f t="shared" si="8"/>
        <v>0.17061138838500894</v>
      </c>
      <c r="H80" s="168">
        <f t="shared" si="8"/>
        <v>8.5134061460587079E-2</v>
      </c>
      <c r="I80" s="168">
        <f t="shared" si="8"/>
        <v>7.1189711352053542E-2</v>
      </c>
      <c r="J80" s="168">
        <f t="shared" si="8"/>
        <v>0.11629588419290411</v>
      </c>
      <c r="K80" s="168">
        <f t="shared" si="8"/>
        <v>4.5111186744054808E-2</v>
      </c>
      <c r="L80" s="168">
        <f t="shared" si="8"/>
        <v>0.1156923379752651</v>
      </c>
      <c r="M80" s="110"/>
      <c r="N80" s="197">
        <f t="shared" si="7"/>
        <v>72.77</v>
      </c>
    </row>
    <row r="81" spans="2:14" x14ac:dyDescent="0.25">
      <c r="B81" s="61" t="s">
        <v>5</v>
      </c>
      <c r="C81" s="168">
        <f t="shared" ref="C81:L81" si="9">C59/SUM($C59:$L59)</f>
        <v>4.6275671011872521E-3</v>
      </c>
      <c r="D81" s="168">
        <f t="shared" si="9"/>
        <v>4.1515198823520061E-2</v>
      </c>
      <c r="E81" s="168">
        <f t="shared" si="9"/>
        <v>9.1870541706265671E-2</v>
      </c>
      <c r="F81" s="168">
        <f t="shared" si="9"/>
        <v>9.7028820637892185E-2</v>
      </c>
      <c r="G81" s="168">
        <f t="shared" si="9"/>
        <v>0.3289657186831822</v>
      </c>
      <c r="H81" s="168">
        <f t="shared" si="9"/>
        <v>0.11455705540219668</v>
      </c>
      <c r="I81" s="168">
        <f t="shared" si="9"/>
        <v>9.0948969338366784E-2</v>
      </c>
      <c r="J81" s="168">
        <f t="shared" si="9"/>
        <v>5.9967164923964388E-2</v>
      </c>
      <c r="K81" s="168">
        <f t="shared" si="9"/>
        <v>5.6476469798051425E-2</v>
      </c>
      <c r="L81" s="168">
        <f t="shared" si="9"/>
        <v>0.11404249358537329</v>
      </c>
      <c r="M81" s="110"/>
      <c r="N81" s="197">
        <f t="shared" si="7"/>
        <v>80.36</v>
      </c>
    </row>
    <row r="82" spans="2:14" ht="30" x14ac:dyDescent="0.25">
      <c r="B82" s="61" t="s">
        <v>6</v>
      </c>
      <c r="C82" s="168">
        <f t="shared" ref="C82:L82" si="10">C60/SUM($C60:$L60)</f>
        <v>1.2544054237572598E-2</v>
      </c>
      <c r="D82" s="168">
        <f t="shared" si="10"/>
        <v>3.4354504749166619E-2</v>
      </c>
      <c r="E82" s="168">
        <f t="shared" si="10"/>
        <v>0.23852796941933976</v>
      </c>
      <c r="F82" s="168">
        <f t="shared" si="10"/>
        <v>0.64831616767788081</v>
      </c>
      <c r="G82" s="168">
        <f t="shared" si="10"/>
        <v>3.8243407122648281E-2</v>
      </c>
      <c r="H82" s="168">
        <f t="shared" si="10"/>
        <v>2.2477915086930212E-3</v>
      </c>
      <c r="I82" s="168">
        <f t="shared" si="10"/>
        <v>4.3528698119503295E-3</v>
      </c>
      <c r="J82" s="168">
        <f t="shared" si="10"/>
        <v>1.3058929900377011E-2</v>
      </c>
      <c r="K82" s="168">
        <v>0</v>
      </c>
      <c r="L82" s="168">
        <f t="shared" si="10"/>
        <v>8.3543055723715662E-3</v>
      </c>
      <c r="M82" s="110"/>
      <c r="N82" s="197">
        <f t="shared" si="7"/>
        <v>62.07</v>
      </c>
    </row>
    <row r="83" spans="2:14" x14ac:dyDescent="0.25">
      <c r="B83" s="61" t="s">
        <v>7</v>
      </c>
      <c r="C83" s="168">
        <f t="shared" ref="C83:L83" si="11">C61/SUM($C61:$L61)</f>
        <v>1.7529406220735708E-2</v>
      </c>
      <c r="D83" s="168">
        <f t="shared" si="11"/>
        <v>7.7778075649734144E-2</v>
      </c>
      <c r="E83" s="168">
        <f t="shared" si="11"/>
        <v>0.19967552678229478</v>
      </c>
      <c r="F83" s="168">
        <f t="shared" si="11"/>
        <v>0.32877543641379064</v>
      </c>
      <c r="G83" s="168">
        <f t="shared" si="11"/>
        <v>0.20918330373753599</v>
      </c>
      <c r="H83" s="168">
        <f t="shared" si="11"/>
        <v>4.8494880036345341E-2</v>
      </c>
      <c r="I83" s="168">
        <f t="shared" si="11"/>
        <v>3.3770160428154623E-2</v>
      </c>
      <c r="J83" s="168">
        <f t="shared" si="11"/>
        <v>2.0762052219309175E-2</v>
      </c>
      <c r="K83" s="168">
        <f t="shared" si="11"/>
        <v>1.2768333189572136E-2</v>
      </c>
      <c r="L83" s="168">
        <f t="shared" si="11"/>
        <v>5.1262825322527537E-2</v>
      </c>
      <c r="M83" s="110"/>
      <c r="N83" s="197">
        <f t="shared" si="7"/>
        <v>67.739999999999995</v>
      </c>
    </row>
    <row r="84" spans="2:14" x14ac:dyDescent="0.25">
      <c r="B84" s="61" t="s">
        <v>28</v>
      </c>
      <c r="C84" s="168">
        <f t="shared" ref="C84:L84" si="12">C62/SUM($C62:$L62)</f>
        <v>8.274103720758913E-2</v>
      </c>
      <c r="D84" s="168">
        <f t="shared" si="12"/>
        <v>0.24062698123843596</v>
      </c>
      <c r="E84" s="168">
        <f t="shared" si="12"/>
        <v>0.3282333659480976</v>
      </c>
      <c r="F84" s="168">
        <f t="shared" si="12"/>
        <v>0.16401376861198816</v>
      </c>
      <c r="G84" s="168">
        <f t="shared" si="12"/>
        <v>9.2788994867300773E-2</v>
      </c>
      <c r="H84" s="168">
        <f t="shared" si="12"/>
        <v>3.1460606945782614E-2</v>
      </c>
      <c r="I84" s="168">
        <f t="shared" si="12"/>
        <v>1.9651408668772775E-2</v>
      </c>
      <c r="J84" s="168">
        <f t="shared" si="12"/>
        <v>1.3164231234147493E-2</v>
      </c>
      <c r="K84" s="168">
        <f t="shared" si="12"/>
        <v>1.1549457210352568E-2</v>
      </c>
      <c r="L84" s="168">
        <f t="shared" si="12"/>
        <v>1.577014806753288E-2</v>
      </c>
      <c r="M84" s="110"/>
      <c r="N84" s="197">
        <f t="shared" si="7"/>
        <v>51.07</v>
      </c>
    </row>
    <row r="85" spans="2:14" ht="30" x14ac:dyDescent="0.25">
      <c r="B85" s="61" t="s">
        <v>29</v>
      </c>
      <c r="C85" s="168">
        <f t="shared" ref="C85:L85" si="13">C63/SUM($C63:$L63)</f>
        <v>4.3947398794288849E-2</v>
      </c>
      <c r="D85" s="168">
        <f t="shared" si="13"/>
        <v>0</v>
      </c>
      <c r="E85" s="168">
        <f t="shared" si="13"/>
        <v>3.0404647642021505E-2</v>
      </c>
      <c r="F85" s="168">
        <f t="shared" si="13"/>
        <v>0.4158522682435033</v>
      </c>
      <c r="G85" s="168">
        <f t="shared" si="13"/>
        <v>0.44738950073633971</v>
      </c>
      <c r="H85" s="168">
        <f t="shared" si="13"/>
        <v>0</v>
      </c>
      <c r="I85" s="168">
        <f t="shared" si="13"/>
        <v>6.240618458384662E-2</v>
      </c>
      <c r="J85" s="168">
        <f t="shared" si="13"/>
        <v>0</v>
      </c>
      <c r="K85" s="168">
        <f t="shared" si="13"/>
        <v>0</v>
      </c>
      <c r="L85" s="168">
        <f t="shared" si="13"/>
        <v>0</v>
      </c>
      <c r="M85" s="110"/>
      <c r="N85" s="197">
        <f t="shared" si="7"/>
        <v>69.23</v>
      </c>
    </row>
    <row r="86" spans="2:14" x14ac:dyDescent="0.25">
      <c r="B86" s="61" t="s">
        <v>9</v>
      </c>
      <c r="C86" s="168">
        <f t="shared" ref="C86:L86" si="14">C64/SUM($C64:$L64)</f>
        <v>0</v>
      </c>
      <c r="D86" s="168">
        <f t="shared" si="14"/>
        <v>0.24674450922908886</v>
      </c>
      <c r="E86" s="168">
        <f t="shared" si="14"/>
        <v>0.13143916641806777</v>
      </c>
      <c r="F86" s="168">
        <f t="shared" si="14"/>
        <v>0.4741427394563818</v>
      </c>
      <c r="G86" s="168">
        <f t="shared" si="14"/>
        <v>0.10840796793488358</v>
      </c>
      <c r="H86" s="168">
        <f t="shared" si="14"/>
        <v>0</v>
      </c>
      <c r="I86" s="168">
        <f t="shared" si="14"/>
        <v>0</v>
      </c>
      <c r="J86" s="168">
        <f t="shared" si="14"/>
        <v>3.9265616961578001E-2</v>
      </c>
      <c r="K86" s="168">
        <f t="shared" si="14"/>
        <v>0</v>
      </c>
      <c r="L86" s="168">
        <f t="shared" si="14"/>
        <v>0</v>
      </c>
      <c r="M86" s="110"/>
      <c r="N86" s="197">
        <f t="shared" si="7"/>
        <v>56.88</v>
      </c>
    </row>
    <row r="87" spans="2:14" x14ac:dyDescent="0.25">
      <c r="C87" s="111"/>
      <c r="D87" s="111"/>
      <c r="E87" s="111"/>
      <c r="F87" s="111"/>
      <c r="G87" s="111"/>
      <c r="H87" s="111"/>
      <c r="I87" s="111"/>
      <c r="J87" s="111"/>
      <c r="K87" s="111"/>
      <c r="L87" s="111"/>
      <c r="M87" s="110"/>
      <c r="N87" s="197"/>
    </row>
    <row r="88" spans="2:14" x14ac:dyDescent="0.25">
      <c r="B88" s="54" t="s">
        <v>10</v>
      </c>
      <c r="C88" s="169">
        <f t="shared" ref="C88:L88" si="15">C66/SUM($C66:$L66)</f>
        <v>5.6018544146629823E-2</v>
      </c>
      <c r="D88" s="169">
        <f t="shared" si="15"/>
        <v>0.17357727606060183</v>
      </c>
      <c r="E88" s="169">
        <f t="shared" si="15"/>
        <v>0.26701420304389439</v>
      </c>
      <c r="F88" s="169">
        <f t="shared" si="15"/>
        <v>0.19028327844233625</v>
      </c>
      <c r="G88" s="169">
        <f t="shared" si="15"/>
        <v>0.15445867474477737</v>
      </c>
      <c r="H88" s="169">
        <f t="shared" si="15"/>
        <v>4.7253425339014901E-2</v>
      </c>
      <c r="I88" s="169">
        <f t="shared" si="15"/>
        <v>3.2211505519185044E-2</v>
      </c>
      <c r="J88" s="169">
        <f t="shared" si="15"/>
        <v>2.2977611500652837E-2</v>
      </c>
      <c r="K88" s="169">
        <f t="shared" si="15"/>
        <v>1.8149960009125037E-2</v>
      </c>
      <c r="L88" s="169">
        <f t="shared" si="15"/>
        <v>3.8055521193782561E-2</v>
      </c>
      <c r="M88" s="110"/>
      <c r="N88" s="202">
        <f>+N66</f>
        <v>59.04</v>
      </c>
    </row>
    <row r="95" spans="2:14" x14ac:dyDescent="0.25">
      <c r="N95" s="128" t="s">
        <v>279</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C24" sqref="C24"/>
    </sheetView>
  </sheetViews>
  <sheetFormatPr defaultRowHeight="15" x14ac:dyDescent="0.25"/>
  <cols>
    <col min="1" max="1" width="4.7109375" style="47" customWidth="1"/>
    <col min="2" max="2" width="30.28515625" style="47" customWidth="1"/>
    <col min="3" max="8" width="27.42578125" style="47" customWidth="1"/>
    <col min="9" max="9" width="25.7109375" style="47" customWidth="1"/>
    <col min="10" max="16384" width="9.140625" style="47"/>
  </cols>
  <sheetData>
    <row r="4" spans="2:10" x14ac:dyDescent="0.25">
      <c r="B4" s="46"/>
      <c r="C4" s="46"/>
      <c r="D4" s="46"/>
      <c r="E4" s="46"/>
      <c r="F4" s="46"/>
      <c r="G4" s="48" t="s">
        <v>30</v>
      </c>
      <c r="H4" s="175">
        <f>'Table 1-3 - Lending'!L4</f>
        <v>41729</v>
      </c>
      <c r="I4" s="46"/>
      <c r="J4" s="46"/>
    </row>
    <row r="5" spans="2:10" ht="15.75" x14ac:dyDescent="0.25">
      <c r="B5" s="45" t="s">
        <v>298</v>
      </c>
      <c r="C5" s="46"/>
      <c r="D5" s="46"/>
      <c r="E5" s="46"/>
      <c r="F5" s="46"/>
      <c r="G5" s="46"/>
      <c r="H5" s="46"/>
      <c r="I5" s="46"/>
      <c r="J5" s="46"/>
    </row>
    <row r="6" spans="2:10" ht="3.75" customHeight="1" x14ac:dyDescent="0.25">
      <c r="B6" s="45"/>
      <c r="C6" s="46"/>
      <c r="D6" s="46"/>
      <c r="E6" s="46"/>
      <c r="F6" s="46"/>
      <c r="G6" s="46"/>
      <c r="H6" s="46"/>
      <c r="I6" s="46"/>
    </row>
    <row r="7" spans="2:10" x14ac:dyDescent="0.25">
      <c r="B7" s="71" t="s">
        <v>118</v>
      </c>
      <c r="C7" s="71"/>
      <c r="D7" s="72"/>
      <c r="E7" s="72"/>
      <c r="F7" s="72"/>
      <c r="G7" s="72"/>
      <c r="H7" s="72"/>
      <c r="I7" s="72"/>
    </row>
    <row r="8" spans="2:10" x14ac:dyDescent="0.25">
      <c r="B8" s="51"/>
      <c r="C8" s="51"/>
      <c r="D8" s="51"/>
      <c r="E8" s="51"/>
      <c r="F8" s="51"/>
      <c r="G8" s="51"/>
      <c r="H8" s="51"/>
      <c r="I8" s="51"/>
    </row>
    <row r="9" spans="2:10" ht="30" x14ac:dyDescent="0.25">
      <c r="B9" s="51"/>
      <c r="C9" s="69" t="s">
        <v>31</v>
      </c>
      <c r="D9" s="69" t="s">
        <v>32</v>
      </c>
      <c r="E9" s="69" t="s">
        <v>33</v>
      </c>
      <c r="F9" s="69" t="s">
        <v>34</v>
      </c>
      <c r="G9" s="69" t="s">
        <v>35</v>
      </c>
      <c r="H9" s="69" t="s">
        <v>288</v>
      </c>
      <c r="I9" s="69" t="s">
        <v>10</v>
      </c>
    </row>
    <row r="11" spans="2:10" x14ac:dyDescent="0.25">
      <c r="B11" s="61" t="s">
        <v>1</v>
      </c>
      <c r="C11" s="65">
        <v>0.41847671784000001</v>
      </c>
      <c r="D11" s="65">
        <v>0.73874543492</v>
      </c>
      <c r="E11" s="65">
        <v>0.83775005106</v>
      </c>
      <c r="F11" s="65">
        <v>1.3210191469100001</v>
      </c>
      <c r="G11" s="65">
        <v>1.3275340125399999</v>
      </c>
      <c r="H11" s="65">
        <v>1.3113531196299999</v>
      </c>
      <c r="I11" s="65">
        <f>SUM(C11:H11)</f>
        <v>5.9548784828999999</v>
      </c>
    </row>
    <row r="12" spans="2:10" x14ac:dyDescent="0.25">
      <c r="B12" s="61" t="s">
        <v>2</v>
      </c>
      <c r="C12" s="65">
        <v>0</v>
      </c>
      <c r="D12" s="65">
        <v>0</v>
      </c>
      <c r="E12" s="65">
        <v>0</v>
      </c>
      <c r="F12" s="65">
        <v>0</v>
      </c>
      <c r="G12" s="65">
        <v>0</v>
      </c>
      <c r="H12" s="65">
        <v>0</v>
      </c>
      <c r="I12" s="65">
        <f t="shared" ref="I12:I20" si="0">SUM(C12:H12)</f>
        <v>0</v>
      </c>
    </row>
    <row r="13" spans="2:10" x14ac:dyDescent="0.25">
      <c r="B13" s="61" t="s">
        <v>3</v>
      </c>
      <c r="C13" s="65">
        <v>0</v>
      </c>
      <c r="D13" s="65">
        <v>3.1956436829999997E-2</v>
      </c>
      <c r="E13" s="65">
        <v>0.36180336819999998</v>
      </c>
      <c r="F13" s="65">
        <v>0.23949070249000001</v>
      </c>
      <c r="G13" s="65">
        <v>3.1822481299999998E-3</v>
      </c>
      <c r="H13" s="65">
        <v>0</v>
      </c>
      <c r="I13" s="65">
        <f t="shared" si="0"/>
        <v>0.63643275565000001</v>
      </c>
    </row>
    <row r="14" spans="2:10" x14ac:dyDescent="0.25">
      <c r="B14" s="61" t="s">
        <v>4</v>
      </c>
      <c r="C14" s="65">
        <v>0.30801365178000001</v>
      </c>
      <c r="D14" s="65">
        <v>0.55230213465</v>
      </c>
      <c r="E14" s="65">
        <v>0.32800497266</v>
      </c>
      <c r="F14" s="65">
        <v>0.82928949404999996</v>
      </c>
      <c r="G14" s="65">
        <v>0.40806579877999999</v>
      </c>
      <c r="H14" s="65">
        <v>0</v>
      </c>
      <c r="I14" s="65">
        <f t="shared" si="0"/>
        <v>2.42567605192</v>
      </c>
    </row>
    <row r="15" spans="2:10" x14ac:dyDescent="0.25">
      <c r="B15" s="61" t="s">
        <v>5</v>
      </c>
      <c r="C15" s="65">
        <v>1.89200150342</v>
      </c>
      <c r="D15" s="65">
        <v>1.9089886814699999</v>
      </c>
      <c r="E15" s="65">
        <v>1.2969662937999999</v>
      </c>
      <c r="F15" s="65">
        <v>3.7725046076500002</v>
      </c>
      <c r="G15" s="65">
        <v>3.7121929848800002</v>
      </c>
      <c r="H15" s="65">
        <v>5.2106405920000001E-2</v>
      </c>
      <c r="I15" s="65">
        <f t="shared" si="0"/>
        <v>12.63476047714</v>
      </c>
    </row>
    <row r="16" spans="2:10" ht="30" x14ac:dyDescent="0.25">
      <c r="B16" s="61" t="s">
        <v>6</v>
      </c>
      <c r="C16" s="65">
        <v>3.741840104E-2</v>
      </c>
      <c r="D16" s="65">
        <v>8.858606997E-2</v>
      </c>
      <c r="E16" s="65">
        <v>0.17042145153999999</v>
      </c>
      <c r="F16" s="65">
        <v>0.99964800755000005</v>
      </c>
      <c r="G16" s="65">
        <v>0.18808410107000001</v>
      </c>
      <c r="H16" s="65">
        <v>0</v>
      </c>
      <c r="I16" s="65">
        <f t="shared" si="0"/>
        <v>1.48415803117</v>
      </c>
    </row>
    <row r="17" spans="2:9" x14ac:dyDescent="0.25">
      <c r="B17" s="61" t="s">
        <v>7</v>
      </c>
      <c r="C17" s="65">
        <v>3.5941484885600001</v>
      </c>
      <c r="D17" s="65">
        <v>2.7677133296499998</v>
      </c>
      <c r="E17" s="65">
        <v>2.3051157203799999</v>
      </c>
      <c r="F17" s="65">
        <v>6.21591664461</v>
      </c>
      <c r="G17" s="65">
        <v>4.8102686036</v>
      </c>
      <c r="H17" s="65">
        <v>6.0247209230000001E-2</v>
      </c>
      <c r="I17" s="65">
        <f t="shared" si="0"/>
        <v>19.753409996030001</v>
      </c>
    </row>
    <row r="18" spans="2:9" x14ac:dyDescent="0.25">
      <c r="B18" s="61" t="s">
        <v>28</v>
      </c>
      <c r="C18" s="65">
        <v>1.0686557136599999</v>
      </c>
      <c r="D18" s="65">
        <v>8.8818470339900006</v>
      </c>
      <c r="E18" s="65">
        <v>13.47721946945</v>
      </c>
      <c r="F18" s="65">
        <v>24.978590570129999</v>
      </c>
      <c r="G18" s="65">
        <v>21.184347422159998</v>
      </c>
      <c r="H18" s="65">
        <v>0</v>
      </c>
      <c r="I18" s="65">
        <f t="shared" si="0"/>
        <v>69.590660209389995</v>
      </c>
    </row>
    <row r="19" spans="2:9" ht="30" x14ac:dyDescent="0.25">
      <c r="B19" s="61" t="s">
        <v>29</v>
      </c>
      <c r="C19" s="65">
        <v>0</v>
      </c>
      <c r="D19" s="65">
        <v>1.3736018300000001E-3</v>
      </c>
      <c r="E19" s="65">
        <v>5.5115169E-3</v>
      </c>
      <c r="F19" s="65">
        <v>1.9267085400000001E-3</v>
      </c>
      <c r="G19" s="65">
        <v>4.8546366599999998E-3</v>
      </c>
      <c r="H19" s="65">
        <v>0</v>
      </c>
      <c r="I19" s="65">
        <f t="shared" si="0"/>
        <v>1.3666463930000001E-2</v>
      </c>
    </row>
    <row r="20" spans="2:9" x14ac:dyDescent="0.25">
      <c r="B20" s="61" t="s">
        <v>9</v>
      </c>
      <c r="C20" s="65">
        <v>6.8703978099999997E-3</v>
      </c>
      <c r="D20" s="65">
        <v>1.0224413600000001E-3</v>
      </c>
      <c r="E20" s="65">
        <v>1.051318804E-2</v>
      </c>
      <c r="F20" s="65">
        <v>4.5331994E-3</v>
      </c>
      <c r="G20" s="65">
        <v>3.0998742299999998E-3</v>
      </c>
      <c r="H20" s="65">
        <v>0</v>
      </c>
      <c r="I20" s="65">
        <f t="shared" si="0"/>
        <v>2.6039100839999999E-2</v>
      </c>
    </row>
    <row r="21" spans="2:9" x14ac:dyDescent="0.25">
      <c r="C21" s="65"/>
      <c r="D21" s="65"/>
      <c r="E21" s="65"/>
      <c r="F21" s="65"/>
      <c r="G21" s="65"/>
      <c r="H21" s="65"/>
      <c r="I21" s="65"/>
    </row>
    <row r="22" spans="2:9" x14ac:dyDescent="0.25">
      <c r="B22" s="54" t="s">
        <v>10</v>
      </c>
      <c r="C22" s="57">
        <f>SUM(C11:C20)</f>
        <v>7.3255848741100005</v>
      </c>
      <c r="D22" s="57">
        <f t="shared" ref="D22:I22" si="1">SUM(D11:D20)</f>
        <v>14.972535164670001</v>
      </c>
      <c r="E22" s="57">
        <f t="shared" si="1"/>
        <v>18.793306032030003</v>
      </c>
      <c r="F22" s="57">
        <f t="shared" si="1"/>
        <v>38.362919081329999</v>
      </c>
      <c r="G22" s="57">
        <f t="shared" si="1"/>
        <v>31.641629682049999</v>
      </c>
      <c r="H22" s="57">
        <f t="shared" si="1"/>
        <v>1.4237067347799999</v>
      </c>
      <c r="I22" s="57">
        <f t="shared" si="1"/>
        <v>112.51968156896999</v>
      </c>
    </row>
    <row r="23" spans="2:9" x14ac:dyDescent="0.25">
      <c r="B23" s="50" t="s">
        <v>289</v>
      </c>
    </row>
    <row r="31" spans="2:9" x14ac:dyDescent="0.25">
      <c r="I31" s="128" t="s">
        <v>279</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10" zoomScale="70" zoomScaleNormal="70" workbookViewId="0">
      <selection activeCell="S25" sqref="S25"/>
    </sheetView>
  </sheetViews>
  <sheetFormatPr defaultRowHeight="15" x14ac:dyDescent="0.25"/>
  <cols>
    <col min="1" max="1" width="4.7109375" style="47" customWidth="1"/>
    <col min="2" max="2" width="26.28515625" style="47" customWidth="1"/>
    <col min="3" max="12" width="17.7109375" style="47" customWidth="1"/>
    <col min="13" max="13" width="18" style="47" customWidth="1"/>
    <col min="14" max="16384" width="9.140625" style="47"/>
  </cols>
  <sheetData>
    <row r="4" spans="2:13" x14ac:dyDescent="0.25">
      <c r="B4" s="46"/>
      <c r="C4" s="46"/>
      <c r="D4" s="46"/>
      <c r="E4" s="46"/>
      <c r="F4" s="46"/>
      <c r="G4" s="46"/>
      <c r="H4" s="46"/>
      <c r="I4" s="46"/>
      <c r="J4" s="46"/>
      <c r="K4" s="48" t="s">
        <v>30</v>
      </c>
      <c r="L4" s="175">
        <f>'Table 1-3 - Lending'!L4</f>
        <v>41729</v>
      </c>
      <c r="M4" s="46"/>
    </row>
    <row r="5" spans="2:13" ht="15.75" x14ac:dyDescent="0.25">
      <c r="B5" s="45" t="s">
        <v>281</v>
      </c>
      <c r="C5" s="46"/>
      <c r="D5" s="46"/>
      <c r="E5" s="46"/>
      <c r="F5" s="46"/>
      <c r="G5" s="46"/>
      <c r="H5" s="46"/>
      <c r="I5" s="46"/>
      <c r="J5" s="46"/>
      <c r="K5" s="46"/>
      <c r="L5" s="46"/>
      <c r="M5" s="46"/>
    </row>
    <row r="6" spans="2:13" x14ac:dyDescent="0.25">
      <c r="B6" s="71" t="s">
        <v>119</v>
      </c>
      <c r="C6" s="72"/>
      <c r="D6" s="72"/>
      <c r="E6" s="72"/>
      <c r="F6" s="72"/>
      <c r="G6" s="72"/>
      <c r="H6" s="72"/>
      <c r="I6" s="72"/>
      <c r="J6" s="72"/>
      <c r="K6" s="72"/>
      <c r="L6" s="72"/>
      <c r="M6" s="72"/>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52</v>
      </c>
      <c r="K8" s="52" t="s">
        <v>8</v>
      </c>
      <c r="L8" s="52" t="s">
        <v>9</v>
      </c>
      <c r="M8" s="53" t="s">
        <v>10</v>
      </c>
    </row>
    <row r="9" spans="2:13" x14ac:dyDescent="0.25">
      <c r="B9" s="47" t="s">
        <v>36</v>
      </c>
      <c r="C9" s="65">
        <v>0</v>
      </c>
      <c r="D9" s="65">
        <v>0</v>
      </c>
      <c r="E9" s="65">
        <v>0</v>
      </c>
      <c r="F9" s="65">
        <v>0</v>
      </c>
      <c r="G9" s="65">
        <v>0</v>
      </c>
      <c r="H9" s="65">
        <v>0</v>
      </c>
      <c r="I9" s="65">
        <v>0</v>
      </c>
      <c r="J9" s="65">
        <v>0</v>
      </c>
      <c r="K9" s="65">
        <v>0</v>
      </c>
      <c r="L9" s="65">
        <v>0</v>
      </c>
      <c r="M9" s="65">
        <f>SUM(C9:L9)</f>
        <v>0</v>
      </c>
    </row>
    <row r="10" spans="2:13" x14ac:dyDescent="0.25">
      <c r="B10" s="47" t="s">
        <v>271</v>
      </c>
      <c r="C10" s="65">
        <v>0.23392434732</v>
      </c>
      <c r="D10" s="65">
        <v>0</v>
      </c>
      <c r="E10" s="65">
        <v>0</v>
      </c>
      <c r="F10" s="65">
        <v>0.1062415679</v>
      </c>
      <c r="G10" s="65">
        <v>0.16845247455000001</v>
      </c>
      <c r="H10" s="65">
        <v>0</v>
      </c>
      <c r="I10" s="65">
        <v>0.18200394784999999</v>
      </c>
      <c r="J10" s="65">
        <v>1.4441080451899999</v>
      </c>
      <c r="K10" s="65">
        <v>0</v>
      </c>
      <c r="L10" s="65">
        <v>1.7679999999999999E-4</v>
      </c>
      <c r="M10" s="65">
        <f t="shared" ref="M10:M19" si="0">SUM(C10:L10)</f>
        <v>2.1349071828100001</v>
      </c>
    </row>
    <row r="11" spans="2:13" ht="30" customHeight="1" x14ac:dyDescent="0.25">
      <c r="B11" s="172" t="s">
        <v>275</v>
      </c>
      <c r="C11" s="65">
        <v>2.2146710006000001</v>
      </c>
      <c r="D11" s="65">
        <v>0</v>
      </c>
      <c r="E11" s="65">
        <v>0.35746386248000001</v>
      </c>
      <c r="F11" s="65">
        <v>1.46339816609</v>
      </c>
      <c r="G11" s="65">
        <v>7.8736475185200003</v>
      </c>
      <c r="H11" s="65">
        <v>7.8030638760000007E-2</v>
      </c>
      <c r="I11" s="65">
        <v>7.6827739392599996</v>
      </c>
      <c r="J11" s="65">
        <v>35.664652886029998</v>
      </c>
      <c r="K11" s="65">
        <v>6.0060554000000005E-4</v>
      </c>
      <c r="L11" s="65">
        <v>6.0686037100000003E-3</v>
      </c>
      <c r="M11" s="65">
        <f t="shared" si="0"/>
        <v>55.341307220989997</v>
      </c>
    </row>
    <row r="12" spans="2:13" x14ac:dyDescent="0.25">
      <c r="B12" s="173" t="s">
        <v>290</v>
      </c>
      <c r="C12" s="65">
        <v>1.3798586581000001</v>
      </c>
      <c r="D12" s="65">
        <v>0</v>
      </c>
      <c r="E12" s="65">
        <v>0.19564908405000001</v>
      </c>
      <c r="F12" s="65">
        <v>0.42467252862999999</v>
      </c>
      <c r="G12" s="65">
        <v>4.55335697709</v>
      </c>
      <c r="H12" s="65">
        <v>2.450401445E-2</v>
      </c>
      <c r="I12" s="65">
        <v>4.8145015644300004</v>
      </c>
      <c r="J12" s="65">
        <v>30.679800067759999</v>
      </c>
      <c r="K12" s="65">
        <v>6.0060554000000005E-4</v>
      </c>
      <c r="L12" s="65">
        <v>6.0686037100000003E-3</v>
      </c>
      <c r="M12" s="65">
        <f t="shared" si="0"/>
        <v>42.07901210376</v>
      </c>
    </row>
    <row r="13" spans="2:13" x14ac:dyDescent="0.25">
      <c r="B13" s="173" t="s">
        <v>291</v>
      </c>
      <c r="C13" s="65">
        <v>0.42083503790999999</v>
      </c>
      <c r="D13" s="65">
        <v>0</v>
      </c>
      <c r="E13" s="65">
        <v>7.9421062700000006E-3</v>
      </c>
      <c r="F13" s="65">
        <v>0.30781571345999997</v>
      </c>
      <c r="G13" s="65">
        <v>1.8285681794999999</v>
      </c>
      <c r="H13" s="65">
        <v>1.7198124299999999E-2</v>
      </c>
      <c r="I13" s="65">
        <v>1.22517251067</v>
      </c>
      <c r="J13" s="65">
        <v>2.18300519253</v>
      </c>
      <c r="K13" s="65">
        <v>0</v>
      </c>
      <c r="L13" s="65">
        <v>0</v>
      </c>
      <c r="M13" s="65">
        <f t="shared" si="0"/>
        <v>5.990536864640001</v>
      </c>
    </row>
    <row r="14" spans="2:13" x14ac:dyDescent="0.25">
      <c r="B14" s="174" t="s">
        <v>272</v>
      </c>
      <c r="C14" s="65">
        <v>0.41397730458999998</v>
      </c>
      <c r="D14" s="65">
        <v>0</v>
      </c>
      <c r="E14" s="65">
        <v>0.15387267216</v>
      </c>
      <c r="F14" s="65">
        <v>0.73090992399999999</v>
      </c>
      <c r="G14" s="65">
        <v>1.49172236193</v>
      </c>
      <c r="H14" s="65">
        <v>3.6328500020000001E-2</v>
      </c>
      <c r="I14" s="65">
        <v>1.6430998641600001</v>
      </c>
      <c r="J14" s="65">
        <v>2.8018476257499998</v>
      </c>
      <c r="K14" s="65">
        <v>0</v>
      </c>
      <c r="L14" s="65">
        <v>0</v>
      </c>
      <c r="M14" s="65">
        <f t="shared" si="0"/>
        <v>7.2717582526099998</v>
      </c>
    </row>
    <row r="15" spans="2:13" x14ac:dyDescent="0.25">
      <c r="B15" s="174" t="s">
        <v>273</v>
      </c>
      <c r="C15" s="65">
        <v>0</v>
      </c>
      <c r="D15" s="65">
        <v>0</v>
      </c>
      <c r="E15" s="65">
        <v>0</v>
      </c>
      <c r="F15" s="65">
        <v>0</v>
      </c>
      <c r="G15" s="65">
        <v>0</v>
      </c>
      <c r="H15" s="65">
        <v>0</v>
      </c>
      <c r="I15" s="65">
        <v>0</v>
      </c>
      <c r="J15" s="65">
        <v>0</v>
      </c>
      <c r="K15" s="65">
        <v>0</v>
      </c>
      <c r="L15" s="65">
        <v>0</v>
      </c>
      <c r="M15" s="65">
        <f t="shared" si="0"/>
        <v>0</v>
      </c>
    </row>
    <row r="16" spans="2:13" x14ac:dyDescent="0.25">
      <c r="B16" s="47" t="s">
        <v>38</v>
      </c>
      <c r="C16" s="65">
        <v>1.9076655790000001E-2</v>
      </c>
      <c r="D16" s="65">
        <v>0</v>
      </c>
      <c r="E16" s="65">
        <v>0</v>
      </c>
      <c r="F16" s="65">
        <v>7.5158027969999999E-2</v>
      </c>
      <c r="G16" s="65">
        <v>0.4362055292</v>
      </c>
      <c r="H16" s="65">
        <v>9.8922339999999997E-3</v>
      </c>
      <c r="I16" s="65">
        <v>0.42983185405000002</v>
      </c>
      <c r="J16" s="65">
        <v>2.44869963895</v>
      </c>
      <c r="K16" s="65">
        <v>0</v>
      </c>
      <c r="L16" s="65">
        <v>0</v>
      </c>
      <c r="M16" s="65">
        <f t="shared" si="0"/>
        <v>3.41886393996</v>
      </c>
    </row>
    <row r="17" spans="2:13" x14ac:dyDescent="0.25">
      <c r="B17" s="217" t="s">
        <v>367</v>
      </c>
      <c r="C17" s="65">
        <v>1.9076655790000001E-2</v>
      </c>
      <c r="D17" s="65">
        <v>0</v>
      </c>
      <c r="E17" s="65">
        <v>0</v>
      </c>
      <c r="F17" s="65">
        <v>7.5158027969999999E-2</v>
      </c>
      <c r="G17" s="65">
        <v>0.4362055292</v>
      </c>
      <c r="H17" s="65">
        <v>9.8922339999999997E-3</v>
      </c>
      <c r="I17" s="65">
        <v>0.42983185405000002</v>
      </c>
      <c r="J17" s="65">
        <v>2.44869963895</v>
      </c>
      <c r="K17" s="65">
        <v>0</v>
      </c>
      <c r="L17" s="65">
        <v>0</v>
      </c>
      <c r="M17" s="65">
        <f t="shared" si="0"/>
        <v>3.41886393996</v>
      </c>
    </row>
    <row r="18" spans="2:13" x14ac:dyDescent="0.25">
      <c r="B18" s="217" t="s">
        <v>368</v>
      </c>
      <c r="C18" s="65">
        <v>0</v>
      </c>
      <c r="D18" s="65">
        <v>0</v>
      </c>
      <c r="E18" s="65">
        <v>0</v>
      </c>
      <c r="F18" s="65">
        <v>0</v>
      </c>
      <c r="G18" s="65">
        <v>0</v>
      </c>
      <c r="H18" s="65">
        <v>0</v>
      </c>
      <c r="I18" s="65">
        <v>0</v>
      </c>
      <c r="J18" s="65">
        <v>0</v>
      </c>
      <c r="K18" s="65">
        <v>0</v>
      </c>
      <c r="L18" s="65">
        <v>0</v>
      </c>
      <c r="M18" s="65">
        <f t="shared" si="0"/>
        <v>0</v>
      </c>
    </row>
    <row r="19" spans="2:13" x14ac:dyDescent="0.25">
      <c r="B19" s="47" t="s">
        <v>9</v>
      </c>
      <c r="C19" s="65">
        <v>0</v>
      </c>
      <c r="D19" s="65">
        <v>0</v>
      </c>
      <c r="E19" s="65">
        <v>0</v>
      </c>
      <c r="F19" s="65">
        <v>0</v>
      </c>
      <c r="G19" s="65">
        <v>0</v>
      </c>
      <c r="H19" s="65">
        <v>0</v>
      </c>
      <c r="I19" s="65">
        <v>0</v>
      </c>
      <c r="J19" s="65">
        <v>0</v>
      </c>
      <c r="K19" s="65">
        <v>0</v>
      </c>
      <c r="L19" s="65">
        <v>0</v>
      </c>
      <c r="M19" s="65">
        <f t="shared" si="0"/>
        <v>0</v>
      </c>
    </row>
    <row r="20" spans="2:13" x14ac:dyDescent="0.25">
      <c r="B20" s="73" t="s">
        <v>10</v>
      </c>
      <c r="C20" s="57">
        <f>C9+C10+C11+C16+C17+C18+C19</f>
        <v>2.4867486595000003</v>
      </c>
      <c r="D20" s="57">
        <f t="shared" ref="D20:L20" si="1">D9+D10+D11+D16+D17+D18+D19</f>
        <v>0</v>
      </c>
      <c r="E20" s="57">
        <f t="shared" si="1"/>
        <v>0.35746386248000001</v>
      </c>
      <c r="F20" s="57">
        <f t="shared" si="1"/>
        <v>1.7199557899299998</v>
      </c>
      <c r="G20" s="57">
        <f t="shared" si="1"/>
        <v>8.9145110514700008</v>
      </c>
      <c r="H20" s="57">
        <f t="shared" si="1"/>
        <v>9.7815106760000006E-2</v>
      </c>
      <c r="I20" s="57">
        <f t="shared" si="1"/>
        <v>8.724441595210001</v>
      </c>
      <c r="J20" s="57">
        <f t="shared" si="1"/>
        <v>42.006160209119997</v>
      </c>
      <c r="K20" s="57">
        <f t="shared" si="1"/>
        <v>6.0060554000000005E-4</v>
      </c>
      <c r="L20" s="57">
        <f t="shared" si="1"/>
        <v>6.2454037100000007E-3</v>
      </c>
      <c r="M20" s="57">
        <f>M9+M10+M11+M16+M19</f>
        <v>60.895078343759998</v>
      </c>
    </row>
    <row r="21" spans="2:13" x14ac:dyDescent="0.25">
      <c r="B21" s="50" t="s">
        <v>41</v>
      </c>
    </row>
    <row r="25" spans="2:13" ht="15.75" x14ac:dyDescent="0.25">
      <c r="B25" s="45" t="s">
        <v>282</v>
      </c>
      <c r="C25" s="46"/>
      <c r="D25" s="46"/>
      <c r="E25" s="46"/>
      <c r="F25" s="46"/>
      <c r="G25" s="46"/>
      <c r="H25" s="46"/>
      <c r="I25" s="46"/>
      <c r="J25" s="46"/>
      <c r="K25" s="46"/>
      <c r="L25" s="46"/>
      <c r="M25" s="46"/>
    </row>
    <row r="26" spans="2:13" x14ac:dyDescent="0.25">
      <c r="B26" s="71" t="s">
        <v>120</v>
      </c>
      <c r="C26" s="72"/>
      <c r="D26" s="72"/>
      <c r="E26" s="72"/>
      <c r="F26" s="72"/>
      <c r="G26" s="72"/>
      <c r="H26" s="72"/>
      <c r="I26" s="72"/>
      <c r="J26" s="72"/>
      <c r="K26" s="72"/>
      <c r="L26" s="72"/>
      <c r="M26" s="72"/>
    </row>
    <row r="27" spans="2:13" x14ac:dyDescent="0.25">
      <c r="B27" s="51"/>
      <c r="C27" s="51"/>
      <c r="D27" s="51"/>
      <c r="E27" s="51"/>
      <c r="F27" s="51"/>
      <c r="G27" s="51"/>
      <c r="H27" s="51"/>
      <c r="I27" s="51"/>
      <c r="J27" s="51"/>
      <c r="K27" s="51"/>
      <c r="L27" s="51"/>
      <c r="M27" s="51"/>
    </row>
    <row r="28" spans="2:13" ht="45" x14ac:dyDescent="0.25">
      <c r="B28" s="51"/>
      <c r="C28" s="52" t="s">
        <v>1</v>
      </c>
      <c r="D28" s="52" t="s">
        <v>2</v>
      </c>
      <c r="E28" s="52" t="s">
        <v>3</v>
      </c>
      <c r="F28" s="52" t="s">
        <v>4</v>
      </c>
      <c r="G28" s="52" t="s">
        <v>5</v>
      </c>
      <c r="H28" s="52" t="s">
        <v>6</v>
      </c>
      <c r="I28" s="52" t="s">
        <v>7</v>
      </c>
      <c r="J28" s="52" t="s">
        <v>52</v>
      </c>
      <c r="K28" s="52" t="s">
        <v>8</v>
      </c>
      <c r="L28" s="52" t="s">
        <v>9</v>
      </c>
      <c r="M28" s="53" t="s">
        <v>10</v>
      </c>
    </row>
    <row r="29" spans="2:13" x14ac:dyDescent="0.25">
      <c r="B29" s="47" t="s">
        <v>36</v>
      </c>
      <c r="C29" s="65">
        <v>0</v>
      </c>
      <c r="D29" s="65">
        <v>0</v>
      </c>
      <c r="E29" s="65">
        <v>0</v>
      </c>
      <c r="F29" s="65">
        <v>0</v>
      </c>
      <c r="G29" s="65">
        <v>0</v>
      </c>
      <c r="H29" s="65">
        <v>0</v>
      </c>
      <c r="I29" s="65">
        <v>0</v>
      </c>
      <c r="J29" s="65">
        <v>0</v>
      </c>
      <c r="K29" s="65">
        <v>0</v>
      </c>
      <c r="L29" s="65">
        <v>0</v>
      </c>
      <c r="M29" s="65">
        <f>SUM(C29:L29)</f>
        <v>0</v>
      </c>
    </row>
    <row r="30" spans="2:13" x14ac:dyDescent="0.25">
      <c r="B30" s="171" t="s">
        <v>271</v>
      </c>
      <c r="C30" s="65">
        <v>1.2705957020600001</v>
      </c>
      <c r="D30" s="65">
        <v>0</v>
      </c>
      <c r="E30" s="65">
        <v>8.7502336099999998E-3</v>
      </c>
      <c r="F30" s="65">
        <v>0.35991394728999998</v>
      </c>
      <c r="G30" s="65">
        <v>0.78188189030999999</v>
      </c>
      <c r="H30" s="65">
        <v>0.12078806755</v>
      </c>
      <c r="I30" s="65">
        <v>2.6096801864699999</v>
      </c>
      <c r="J30" s="65">
        <v>4.5015366914600001</v>
      </c>
      <c r="K30" s="65">
        <v>1.67511983E-3</v>
      </c>
      <c r="L30" s="65">
        <v>0</v>
      </c>
      <c r="M30" s="65">
        <f t="shared" ref="M30:M39" si="2">SUM(C30:L30)</f>
        <v>9.6548218385800002</v>
      </c>
    </row>
    <row r="31" spans="2:13" ht="30" x14ac:dyDescent="0.25">
      <c r="B31" s="172" t="s">
        <v>275</v>
      </c>
      <c r="C31" s="65">
        <v>2.1925351969800002</v>
      </c>
      <c r="D31" s="65">
        <v>0</v>
      </c>
      <c r="E31" s="65">
        <v>0.27021865956000002</v>
      </c>
      <c r="F31" s="65">
        <v>0.43478836048000002</v>
      </c>
      <c r="G31" s="65">
        <v>3.3052274105600001</v>
      </c>
      <c r="H31" s="65">
        <v>1.1608834081899999</v>
      </c>
      <c r="I31" s="65">
        <v>8.4414852017000008</v>
      </c>
      <c r="J31" s="65">
        <v>24.493658815410001</v>
      </c>
      <c r="K31" s="65">
        <v>1.139073855E-2</v>
      </c>
      <c r="L31" s="65">
        <v>1.9793697129999999E-2</v>
      </c>
      <c r="M31" s="65">
        <f t="shared" si="2"/>
        <v>40.329981488560001</v>
      </c>
    </row>
    <row r="32" spans="2:13" x14ac:dyDescent="0.25">
      <c r="B32" s="173" t="s">
        <v>290</v>
      </c>
      <c r="C32" s="65">
        <v>1.36732107555</v>
      </c>
      <c r="D32" s="65">
        <v>0</v>
      </c>
      <c r="E32" s="65">
        <v>1.6325031269999998E-2</v>
      </c>
      <c r="F32" s="65">
        <v>0.15193050569</v>
      </c>
      <c r="G32" s="65">
        <v>2.3154775873500002</v>
      </c>
      <c r="H32" s="65">
        <v>0.54943395658000005</v>
      </c>
      <c r="I32" s="65">
        <v>5.9177764594599997</v>
      </c>
      <c r="J32" s="65">
        <v>20.715139081549999</v>
      </c>
      <c r="K32" s="65">
        <v>3.1370526699999999E-3</v>
      </c>
      <c r="L32" s="65">
        <v>1.934260677E-2</v>
      </c>
      <c r="M32" s="65">
        <f t="shared" si="2"/>
        <v>31.055883356889996</v>
      </c>
    </row>
    <row r="33" spans="2:13" x14ac:dyDescent="0.25">
      <c r="B33" s="173" t="s">
        <v>291</v>
      </c>
      <c r="C33" s="65">
        <v>0.34743235004</v>
      </c>
      <c r="D33" s="65">
        <v>0</v>
      </c>
      <c r="E33" s="65">
        <v>0</v>
      </c>
      <c r="F33" s="65">
        <v>6.8088881150000002E-2</v>
      </c>
      <c r="G33" s="65">
        <v>0.40396056244</v>
      </c>
      <c r="H33" s="65">
        <v>0.23937678135000001</v>
      </c>
      <c r="I33" s="65">
        <v>1.1080851061100001</v>
      </c>
      <c r="J33" s="65">
        <v>1.6622240877200001</v>
      </c>
      <c r="K33" s="65">
        <v>0</v>
      </c>
      <c r="L33" s="65">
        <v>0</v>
      </c>
      <c r="M33" s="65">
        <f t="shared" si="2"/>
        <v>3.8291677688100005</v>
      </c>
    </row>
    <row r="34" spans="2:13" x14ac:dyDescent="0.25">
      <c r="B34" s="174" t="s">
        <v>272</v>
      </c>
      <c r="C34" s="65">
        <v>0.47778177138</v>
      </c>
      <c r="D34" s="65">
        <v>0</v>
      </c>
      <c r="E34" s="65">
        <v>0.25389362830000001</v>
      </c>
      <c r="F34" s="65">
        <v>0.21476897363</v>
      </c>
      <c r="G34" s="65">
        <v>0.58578926077000004</v>
      </c>
      <c r="H34" s="65">
        <v>0.37207267027000002</v>
      </c>
      <c r="I34" s="65">
        <v>1.4156236361300001</v>
      </c>
      <c r="J34" s="65">
        <v>2.1162956461300002</v>
      </c>
      <c r="K34" s="65">
        <v>8.2536858800000001E-3</v>
      </c>
      <c r="L34" s="65">
        <v>4.5109034999999998E-4</v>
      </c>
      <c r="M34" s="65">
        <f t="shared" si="2"/>
        <v>5.444930362840001</v>
      </c>
    </row>
    <row r="35" spans="2:13" x14ac:dyDescent="0.25">
      <c r="B35" s="174" t="s">
        <v>273</v>
      </c>
      <c r="C35" s="65">
        <v>0</v>
      </c>
      <c r="D35" s="65">
        <v>0</v>
      </c>
      <c r="E35" s="65">
        <v>0</v>
      </c>
      <c r="F35" s="65">
        <v>0</v>
      </c>
      <c r="G35" s="65" t="s">
        <v>313</v>
      </c>
      <c r="H35" s="65" t="s">
        <v>313</v>
      </c>
      <c r="I35" s="65" t="s">
        <v>313</v>
      </c>
      <c r="J35" s="65" t="s">
        <v>313</v>
      </c>
      <c r="K35" s="65">
        <v>0</v>
      </c>
      <c r="L35" s="65">
        <v>0</v>
      </c>
      <c r="M35" s="65">
        <f t="shared" si="2"/>
        <v>0</v>
      </c>
    </row>
    <row r="36" spans="2:13" x14ac:dyDescent="0.25">
      <c r="B36" s="47" t="s">
        <v>38</v>
      </c>
      <c r="C36" s="65">
        <v>2.320765973E-2</v>
      </c>
      <c r="D36" s="65">
        <v>0</v>
      </c>
      <c r="E36" s="65">
        <v>0</v>
      </c>
      <c r="F36" s="65">
        <v>1.0895271499999999E-3</v>
      </c>
      <c r="G36" s="65">
        <v>6.4238306049999999E-2</v>
      </c>
      <c r="H36" s="65">
        <v>0.11456368266</v>
      </c>
      <c r="I36" s="65">
        <v>0.41426899184999999</v>
      </c>
      <c r="J36" s="65">
        <v>1.0373452755300001</v>
      </c>
      <c r="K36" s="65">
        <v>0</v>
      </c>
      <c r="L36" s="65">
        <v>0</v>
      </c>
      <c r="M36" s="65">
        <f t="shared" si="2"/>
        <v>1.6547134429700001</v>
      </c>
    </row>
    <row r="37" spans="2:13" x14ac:dyDescent="0.25">
      <c r="B37" s="217" t="s">
        <v>367</v>
      </c>
      <c r="C37" s="65">
        <v>2.320765973E-2</v>
      </c>
      <c r="D37" s="65">
        <v>0</v>
      </c>
      <c r="E37" s="65">
        <v>0</v>
      </c>
      <c r="F37" s="65">
        <v>1.0895271499999999E-3</v>
      </c>
      <c r="G37" s="65">
        <v>6.4238306049999999E-2</v>
      </c>
      <c r="H37" s="65">
        <v>0.11456368266</v>
      </c>
      <c r="I37" s="65">
        <v>0.41426899184999999</v>
      </c>
      <c r="J37" s="65">
        <v>1.0373452755300001</v>
      </c>
      <c r="K37" s="65">
        <v>0</v>
      </c>
      <c r="L37" s="65">
        <v>0</v>
      </c>
      <c r="M37" s="65">
        <f t="shared" si="2"/>
        <v>1.6547134429700001</v>
      </c>
    </row>
    <row r="38" spans="2:13" x14ac:dyDescent="0.25">
      <c r="B38" s="217" t="s">
        <v>368</v>
      </c>
      <c r="C38" s="65">
        <v>0</v>
      </c>
      <c r="D38" s="65">
        <v>0</v>
      </c>
      <c r="E38" s="65">
        <v>0</v>
      </c>
      <c r="F38" s="65">
        <v>0</v>
      </c>
      <c r="G38" s="65">
        <v>0</v>
      </c>
      <c r="H38" s="65">
        <v>0</v>
      </c>
      <c r="I38" s="65">
        <v>0</v>
      </c>
      <c r="J38" s="65">
        <v>0</v>
      </c>
      <c r="K38" s="65">
        <v>0</v>
      </c>
      <c r="L38" s="65">
        <v>0</v>
      </c>
      <c r="M38" s="65">
        <f t="shared" si="2"/>
        <v>0</v>
      </c>
    </row>
    <row r="39" spans="2:13" x14ac:dyDescent="0.25">
      <c r="B39" s="47" t="s">
        <v>9</v>
      </c>
      <c r="C39" s="65">
        <v>0</v>
      </c>
      <c r="D39" s="65">
        <v>0</v>
      </c>
      <c r="E39" s="65">
        <v>0</v>
      </c>
      <c r="F39" s="65">
        <v>0</v>
      </c>
      <c r="G39" s="65">
        <v>0</v>
      </c>
      <c r="H39" s="65">
        <v>0</v>
      </c>
      <c r="I39" s="65">
        <v>0</v>
      </c>
      <c r="J39" s="65">
        <v>0</v>
      </c>
      <c r="K39" s="65">
        <v>0</v>
      </c>
      <c r="L39" s="65">
        <v>0</v>
      </c>
      <c r="M39" s="65">
        <f t="shared" si="2"/>
        <v>0</v>
      </c>
    </row>
    <row r="40" spans="2:13" x14ac:dyDescent="0.25">
      <c r="B40" s="73" t="s">
        <v>10</v>
      </c>
      <c r="C40" s="57">
        <f>C29+C30+C31+C36+C37+C38+C39</f>
        <v>3.5095462185000006</v>
      </c>
      <c r="D40" s="57">
        <f t="shared" ref="D40:L40" si="3">D29+D30+D31+D36+D37+D38+D39</f>
        <v>0</v>
      </c>
      <c r="E40" s="57">
        <f t="shared" si="3"/>
        <v>0.27896889317000001</v>
      </c>
      <c r="F40" s="57">
        <f t="shared" si="3"/>
        <v>0.79688136206999993</v>
      </c>
      <c r="G40" s="57">
        <f t="shared" si="3"/>
        <v>4.21558591297</v>
      </c>
      <c r="H40" s="57">
        <f t="shared" si="3"/>
        <v>1.51079884106</v>
      </c>
      <c r="I40" s="57">
        <f t="shared" si="3"/>
        <v>11.879703371869999</v>
      </c>
      <c r="J40" s="57">
        <f t="shared" si="3"/>
        <v>31.069886057930002</v>
      </c>
      <c r="K40" s="57">
        <f t="shared" si="3"/>
        <v>1.306585838E-2</v>
      </c>
      <c r="L40" s="57">
        <f t="shared" si="3"/>
        <v>1.9793697129999999E-2</v>
      </c>
      <c r="M40" s="57">
        <f>M29+M30+M31+M36+M39</f>
        <v>51.639516770109999</v>
      </c>
    </row>
    <row r="45" spans="2:13" ht="15.75" x14ac:dyDescent="0.25">
      <c r="B45" s="45" t="s">
        <v>283</v>
      </c>
      <c r="C45" s="46"/>
      <c r="D45" s="46"/>
      <c r="E45" s="46"/>
      <c r="F45" s="46"/>
      <c r="G45" s="46"/>
      <c r="H45" s="46"/>
      <c r="I45" s="46"/>
      <c r="J45" s="46"/>
      <c r="K45" s="46"/>
      <c r="L45" s="46"/>
      <c r="M45" s="46"/>
    </row>
    <row r="46" spans="2:13" x14ac:dyDescent="0.25">
      <c r="B46" s="71" t="s">
        <v>121</v>
      </c>
      <c r="C46" s="72"/>
      <c r="D46" s="72"/>
      <c r="E46" s="72"/>
      <c r="F46" s="72"/>
      <c r="G46" s="72"/>
      <c r="H46" s="72"/>
      <c r="I46" s="72"/>
      <c r="J46" s="72"/>
      <c r="K46" s="72"/>
      <c r="L46" s="72"/>
      <c r="M46" s="72"/>
    </row>
    <row r="47" spans="2:13" x14ac:dyDescent="0.25">
      <c r="B47" s="51"/>
      <c r="C47" s="51"/>
      <c r="D47" s="51"/>
      <c r="E47" s="51"/>
      <c r="F47" s="51"/>
      <c r="G47" s="51"/>
      <c r="H47" s="51"/>
      <c r="I47" s="51"/>
      <c r="J47" s="51"/>
      <c r="K47" s="51"/>
      <c r="L47" s="51"/>
      <c r="M47" s="51"/>
    </row>
    <row r="48" spans="2:13" ht="45" x14ac:dyDescent="0.25">
      <c r="B48" s="51"/>
      <c r="C48" s="52" t="s">
        <v>1</v>
      </c>
      <c r="D48" s="52" t="s">
        <v>2</v>
      </c>
      <c r="E48" s="52" t="s">
        <v>3</v>
      </c>
      <c r="F48" s="52" t="s">
        <v>4</v>
      </c>
      <c r="G48" s="52" t="s">
        <v>5</v>
      </c>
      <c r="H48" s="52" t="s">
        <v>6</v>
      </c>
      <c r="I48" s="52" t="s">
        <v>7</v>
      </c>
      <c r="J48" s="52" t="s">
        <v>52</v>
      </c>
      <c r="K48" s="52" t="s">
        <v>8</v>
      </c>
      <c r="L48" s="52" t="s">
        <v>9</v>
      </c>
      <c r="M48" s="53" t="s">
        <v>10</v>
      </c>
    </row>
    <row r="49" spans="2:15" x14ac:dyDescent="0.25">
      <c r="B49" s="47" t="s">
        <v>36</v>
      </c>
      <c r="C49" s="65">
        <v>0</v>
      </c>
      <c r="D49" s="65">
        <v>0</v>
      </c>
      <c r="E49" s="65">
        <v>0</v>
      </c>
      <c r="F49" s="65">
        <v>0</v>
      </c>
      <c r="G49" s="65">
        <v>0</v>
      </c>
      <c r="H49" s="65">
        <v>0</v>
      </c>
      <c r="I49" s="65">
        <v>0</v>
      </c>
      <c r="J49" s="65">
        <v>0</v>
      </c>
      <c r="K49" s="65">
        <v>0</v>
      </c>
      <c r="L49" s="65">
        <v>0</v>
      </c>
      <c r="M49" s="65">
        <f>SUM(C49:L49)</f>
        <v>0</v>
      </c>
    </row>
    <row r="50" spans="2:15" x14ac:dyDescent="0.25">
      <c r="B50" s="47" t="s">
        <v>271</v>
      </c>
      <c r="C50" s="65">
        <v>1.5045200493899999</v>
      </c>
      <c r="D50" s="65">
        <v>0</v>
      </c>
      <c r="E50" s="65">
        <v>8.7502336099999998E-3</v>
      </c>
      <c r="F50" s="65">
        <v>0.46615551518999998</v>
      </c>
      <c r="G50" s="65">
        <v>0.95033436486</v>
      </c>
      <c r="H50" s="65">
        <v>0.12078806755</v>
      </c>
      <c r="I50" s="65">
        <v>2.7916841343200001</v>
      </c>
      <c r="J50" s="65">
        <v>5.9456447366600003</v>
      </c>
      <c r="K50" s="65">
        <v>1.67511983E-3</v>
      </c>
      <c r="L50" s="65">
        <v>1.7679999999999999E-4</v>
      </c>
      <c r="M50" s="65">
        <f t="shared" ref="M50:M59" si="4">SUM(C50:L50)</f>
        <v>11.789729021410002</v>
      </c>
      <c r="O50" s="218"/>
    </row>
    <row r="51" spans="2:15" ht="30" x14ac:dyDescent="0.25">
      <c r="B51" s="172" t="s">
        <v>275</v>
      </c>
      <c r="C51" s="65">
        <v>4.4072061975899999</v>
      </c>
      <c r="D51" s="65">
        <v>0</v>
      </c>
      <c r="E51" s="65">
        <v>0.62768252203999997</v>
      </c>
      <c r="F51" s="65">
        <v>1.89818652657</v>
      </c>
      <c r="G51" s="65">
        <v>11.178874929079999</v>
      </c>
      <c r="H51" s="65">
        <v>1.23891404695</v>
      </c>
      <c r="I51" s="65">
        <v>16.12425914097</v>
      </c>
      <c r="J51" s="65">
        <v>60.158311701439999</v>
      </c>
      <c r="K51" s="65">
        <v>1.1991344100000001E-2</v>
      </c>
      <c r="L51" s="65">
        <v>2.5862300840000001E-2</v>
      </c>
      <c r="M51" s="65">
        <f t="shared" si="4"/>
        <v>95.671288709579997</v>
      </c>
      <c r="O51" s="218"/>
    </row>
    <row r="52" spans="2:15" x14ac:dyDescent="0.25">
      <c r="B52" s="173" t="s">
        <v>290</v>
      </c>
      <c r="C52" s="65">
        <v>2.7471797336599999</v>
      </c>
      <c r="D52" s="65">
        <v>0</v>
      </c>
      <c r="E52" s="65">
        <v>0.21197411530999999</v>
      </c>
      <c r="F52" s="65">
        <v>0.57660303432000004</v>
      </c>
      <c r="G52" s="65">
        <v>6.8688345644500002</v>
      </c>
      <c r="H52" s="65">
        <v>0.57393797101999999</v>
      </c>
      <c r="I52" s="65">
        <v>10.73227802389</v>
      </c>
      <c r="J52" s="65">
        <v>51.394939149309998</v>
      </c>
      <c r="K52" s="65">
        <v>3.73765822E-3</v>
      </c>
      <c r="L52" s="65">
        <v>2.5411210489999999E-2</v>
      </c>
      <c r="M52" s="65">
        <f t="shared" si="4"/>
        <v>73.134895460670009</v>
      </c>
      <c r="O52" s="218"/>
    </row>
    <row r="53" spans="2:15" x14ac:dyDescent="0.25">
      <c r="B53" s="173" t="s">
        <v>291</v>
      </c>
      <c r="C53" s="65">
        <v>0.76826738795000005</v>
      </c>
      <c r="D53" s="65">
        <v>0</v>
      </c>
      <c r="E53" s="65">
        <v>7.9421062700000006E-3</v>
      </c>
      <c r="F53" s="65">
        <v>0.37590459460999998</v>
      </c>
      <c r="G53" s="65">
        <v>2.23252874194</v>
      </c>
      <c r="H53" s="65">
        <v>0.25657490564000002</v>
      </c>
      <c r="I53" s="65">
        <v>2.3332576167900001</v>
      </c>
      <c r="J53" s="65">
        <v>3.8452292802499999</v>
      </c>
      <c r="K53" s="65">
        <v>0</v>
      </c>
      <c r="L53" s="65">
        <v>0</v>
      </c>
      <c r="M53" s="65">
        <f t="shared" si="4"/>
        <v>9.8197046334499998</v>
      </c>
      <c r="O53" s="218"/>
    </row>
    <row r="54" spans="2:15" x14ac:dyDescent="0.25">
      <c r="B54" s="174" t="s">
        <v>272</v>
      </c>
      <c r="C54" s="65">
        <v>0.89175907598000004</v>
      </c>
      <c r="D54" s="65">
        <v>0</v>
      </c>
      <c r="E54" s="65">
        <v>0.40776630046000001</v>
      </c>
      <c r="F54" s="65">
        <v>0.94567889764000002</v>
      </c>
      <c r="G54" s="65">
        <v>2.0775116226899999</v>
      </c>
      <c r="H54" s="65">
        <v>0.40840117028</v>
      </c>
      <c r="I54" s="65">
        <v>3.0587235002900002</v>
      </c>
      <c r="J54" s="65">
        <v>4.91814327188</v>
      </c>
      <c r="K54" s="65">
        <v>8.2536858800000001E-3</v>
      </c>
      <c r="L54" s="65">
        <v>4.5109034999999998E-4</v>
      </c>
      <c r="M54" s="65">
        <f t="shared" si="4"/>
        <v>12.71668861545</v>
      </c>
      <c r="O54" s="218"/>
    </row>
    <row r="55" spans="2:15" x14ac:dyDescent="0.25">
      <c r="B55" s="174" t="s">
        <v>273</v>
      </c>
      <c r="C55" s="65">
        <v>0</v>
      </c>
      <c r="D55" s="65">
        <v>0</v>
      </c>
      <c r="E55" s="65">
        <v>0</v>
      </c>
      <c r="F55" s="65">
        <v>0</v>
      </c>
      <c r="G55" s="65">
        <v>0</v>
      </c>
      <c r="H55" s="65">
        <v>0</v>
      </c>
      <c r="I55" s="65">
        <v>0</v>
      </c>
      <c r="J55" s="65">
        <v>0</v>
      </c>
      <c r="K55" s="65">
        <v>0</v>
      </c>
      <c r="L55" s="65">
        <v>0</v>
      </c>
      <c r="M55" s="65">
        <f t="shared" si="4"/>
        <v>0</v>
      </c>
      <c r="O55" s="218"/>
    </row>
    <row r="56" spans="2:15" x14ac:dyDescent="0.25">
      <c r="B56" s="47" t="s">
        <v>38</v>
      </c>
      <c r="C56" s="65">
        <v>4.2284315519999997E-2</v>
      </c>
      <c r="D56" s="65">
        <v>0</v>
      </c>
      <c r="E56" s="65">
        <v>0</v>
      </c>
      <c r="F56" s="65">
        <v>7.6247555120000005E-2</v>
      </c>
      <c r="G56" s="65">
        <v>0.50044383525000002</v>
      </c>
      <c r="H56" s="65">
        <v>0.12445591666</v>
      </c>
      <c r="I56" s="65">
        <v>0.84410084590000001</v>
      </c>
      <c r="J56" s="65">
        <v>3.4860449144799999</v>
      </c>
      <c r="K56" s="65">
        <v>0</v>
      </c>
      <c r="L56" s="65">
        <v>0</v>
      </c>
      <c r="M56" s="65">
        <f t="shared" si="4"/>
        <v>5.0735773829299999</v>
      </c>
      <c r="O56" s="218"/>
    </row>
    <row r="57" spans="2:15" x14ac:dyDescent="0.25">
      <c r="B57" s="217" t="s">
        <v>367</v>
      </c>
      <c r="C57" s="65">
        <v>4.2284315519999997E-2</v>
      </c>
      <c r="D57" s="65">
        <v>0</v>
      </c>
      <c r="E57" s="65">
        <v>0</v>
      </c>
      <c r="F57" s="65">
        <v>7.6247555120000005E-2</v>
      </c>
      <c r="G57" s="65">
        <v>0.50044383525000002</v>
      </c>
      <c r="H57" s="65">
        <v>0.12445591666</v>
      </c>
      <c r="I57" s="65">
        <v>0.84410084590000001</v>
      </c>
      <c r="J57" s="65">
        <v>3.4860449144799999</v>
      </c>
      <c r="K57" s="65">
        <v>0</v>
      </c>
      <c r="L57" s="65">
        <v>0</v>
      </c>
      <c r="M57" s="65">
        <f t="shared" si="4"/>
        <v>5.0735773829299999</v>
      </c>
      <c r="O57" s="218"/>
    </row>
    <row r="58" spans="2:15" x14ac:dyDescent="0.25">
      <c r="B58" s="217" t="s">
        <v>368</v>
      </c>
      <c r="C58" s="65">
        <v>0</v>
      </c>
      <c r="D58" s="65">
        <v>0</v>
      </c>
      <c r="E58" s="65">
        <v>0</v>
      </c>
      <c r="F58" s="65">
        <v>0</v>
      </c>
      <c r="G58" s="65">
        <v>0</v>
      </c>
      <c r="H58" s="65">
        <v>0</v>
      </c>
      <c r="I58" s="65">
        <v>0</v>
      </c>
      <c r="J58" s="65">
        <v>0</v>
      </c>
      <c r="K58" s="65">
        <v>0</v>
      </c>
      <c r="L58" s="65">
        <v>0</v>
      </c>
      <c r="M58" s="65">
        <f t="shared" si="4"/>
        <v>0</v>
      </c>
    </row>
    <row r="59" spans="2:15" x14ac:dyDescent="0.25">
      <c r="B59" s="47" t="s">
        <v>9</v>
      </c>
      <c r="C59" s="65">
        <v>0</v>
      </c>
      <c r="D59" s="65">
        <v>0</v>
      </c>
      <c r="E59" s="65">
        <v>0</v>
      </c>
      <c r="F59" s="65">
        <v>0</v>
      </c>
      <c r="G59" s="65">
        <v>0</v>
      </c>
      <c r="H59" s="65">
        <v>0</v>
      </c>
      <c r="I59" s="65">
        <v>0</v>
      </c>
      <c r="J59" s="65">
        <v>0</v>
      </c>
      <c r="K59" s="65">
        <v>0</v>
      </c>
      <c r="L59" s="65">
        <v>0</v>
      </c>
      <c r="M59" s="65">
        <f t="shared" si="4"/>
        <v>0</v>
      </c>
    </row>
    <row r="60" spans="2:15" x14ac:dyDescent="0.25">
      <c r="B60" s="73" t="s">
        <v>10</v>
      </c>
      <c r="C60" s="57">
        <f>C49+C50+C51+C56+C57+C58+C59</f>
        <v>5.9962948780199996</v>
      </c>
      <c r="D60" s="57">
        <f t="shared" ref="D60:L60" si="5">D49+D50+D51+D56+D57+D58+D59</f>
        <v>0</v>
      </c>
      <c r="E60" s="57">
        <f t="shared" si="5"/>
        <v>0.63643275565000001</v>
      </c>
      <c r="F60" s="57">
        <f t="shared" si="5"/>
        <v>2.5168371520000004</v>
      </c>
      <c r="G60" s="57">
        <f t="shared" si="5"/>
        <v>13.130096964439998</v>
      </c>
      <c r="H60" s="57">
        <f t="shared" si="5"/>
        <v>1.6086139478199999</v>
      </c>
      <c r="I60" s="57">
        <f t="shared" si="5"/>
        <v>20.604144967090004</v>
      </c>
      <c r="J60" s="57">
        <f t="shared" si="5"/>
        <v>73.076046267060008</v>
      </c>
      <c r="K60" s="57">
        <f t="shared" si="5"/>
        <v>1.3666463930000001E-2</v>
      </c>
      <c r="L60" s="57">
        <f t="shared" si="5"/>
        <v>2.6039100840000003E-2</v>
      </c>
      <c r="M60" s="57">
        <f>M49+M50+M51+M56+M59</f>
        <v>112.53459511391999</v>
      </c>
    </row>
    <row r="63" spans="2:15" x14ac:dyDescent="0.25">
      <c r="B63" s="46"/>
      <c r="C63" s="46"/>
      <c r="D63" s="46"/>
      <c r="E63" s="46"/>
      <c r="F63" s="46"/>
      <c r="G63" s="46"/>
      <c r="H63" s="46"/>
      <c r="I63" s="46"/>
      <c r="J63" s="46"/>
      <c r="K63" s="46"/>
      <c r="L63" s="46"/>
      <c r="N63" s="46"/>
    </row>
    <row r="64" spans="2:15" x14ac:dyDescent="0.25">
      <c r="B64" s="46"/>
      <c r="C64" s="46"/>
      <c r="D64" s="46"/>
      <c r="E64" s="46"/>
      <c r="F64" s="46"/>
      <c r="G64" s="46"/>
      <c r="H64" s="46"/>
      <c r="I64" s="46"/>
      <c r="J64" s="46"/>
      <c r="K64" s="46"/>
      <c r="L64" s="46"/>
      <c r="M64" s="46"/>
      <c r="N64" s="46"/>
    </row>
    <row r="66" spans="14:14" x14ac:dyDescent="0.25">
      <c r="N66" s="128" t="s">
        <v>279</v>
      </c>
    </row>
    <row r="79" spans="14:14" x14ac:dyDescent="0.25">
      <c r="N79" s="46"/>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abSelected="1" topLeftCell="A55" zoomScale="85" zoomScaleNormal="85" zoomScaleSheetLayoutView="100" workbookViewId="0">
      <selection activeCell="B82" sqref="B82"/>
    </sheetView>
  </sheetViews>
  <sheetFormatPr defaultRowHeight="15" x14ac:dyDescent="0.25"/>
  <cols>
    <col min="1" max="1" width="4.7109375" style="47" customWidth="1"/>
    <col min="2" max="2" width="25.140625" style="47" bestFit="1" customWidth="1"/>
    <col min="3" max="12" width="17.7109375" style="47" customWidth="1"/>
    <col min="13" max="13" width="18.5703125" style="47" bestFit="1" customWidth="1"/>
    <col min="14" max="20" width="9.140625" style="47"/>
    <col min="21" max="21" width="9.140625" style="47" customWidth="1"/>
    <col min="22" max="16384" width="9.140625" style="47"/>
  </cols>
  <sheetData>
    <row r="4" spans="2:13" x14ac:dyDescent="0.25">
      <c r="B4" s="46"/>
      <c r="C4" s="46"/>
      <c r="D4" s="46"/>
      <c r="E4" s="46"/>
      <c r="F4" s="46"/>
      <c r="G4" s="46"/>
      <c r="H4" s="46"/>
      <c r="I4" s="46"/>
      <c r="J4" s="46"/>
      <c r="K4" s="48" t="s">
        <v>30</v>
      </c>
      <c r="L4" s="175">
        <f>'Table 1-3 - Lending'!L4</f>
        <v>41729</v>
      </c>
      <c r="M4" s="46"/>
    </row>
    <row r="5" spans="2:13" ht="15.75" x14ac:dyDescent="0.25">
      <c r="B5" s="45" t="s">
        <v>244</v>
      </c>
      <c r="C5" s="46"/>
      <c r="D5" s="46"/>
      <c r="E5" s="46"/>
      <c r="F5" s="46"/>
      <c r="G5" s="46"/>
      <c r="H5" s="46"/>
      <c r="I5" s="46"/>
      <c r="J5" s="46"/>
      <c r="K5" s="46"/>
      <c r="L5" s="46"/>
      <c r="M5" s="46"/>
    </row>
    <row r="6" spans="2:13" x14ac:dyDescent="0.25">
      <c r="B6" s="71" t="s">
        <v>122</v>
      </c>
      <c r="C6" s="72"/>
      <c r="D6" s="72"/>
      <c r="E6" s="72"/>
      <c r="F6" s="72"/>
      <c r="G6" s="72"/>
      <c r="H6" s="72"/>
      <c r="I6" s="72"/>
      <c r="J6" s="72"/>
      <c r="K6" s="72"/>
      <c r="L6" s="72"/>
      <c r="M6" s="72"/>
    </row>
    <row r="7" spans="2:13" x14ac:dyDescent="0.25">
      <c r="B7" s="51"/>
      <c r="C7" s="51"/>
      <c r="D7" s="51"/>
      <c r="E7" s="51"/>
      <c r="F7" s="51"/>
      <c r="G7" s="51"/>
      <c r="H7" s="51"/>
      <c r="I7" s="51"/>
      <c r="J7" s="51"/>
      <c r="K7" s="51"/>
      <c r="L7" s="51"/>
      <c r="M7" s="51"/>
    </row>
    <row r="8" spans="2:13" ht="45" x14ac:dyDescent="0.25">
      <c r="B8" s="51"/>
      <c r="C8" s="52" t="s">
        <v>1</v>
      </c>
      <c r="D8" s="52" t="s">
        <v>2</v>
      </c>
      <c r="E8" s="52" t="s">
        <v>3</v>
      </c>
      <c r="F8" s="52" t="s">
        <v>4</v>
      </c>
      <c r="G8" s="52" t="s">
        <v>5</v>
      </c>
      <c r="H8" s="52" t="s">
        <v>6</v>
      </c>
      <c r="I8" s="52" t="s">
        <v>7</v>
      </c>
      <c r="J8" s="52" t="s">
        <v>52</v>
      </c>
      <c r="K8" s="52" t="s">
        <v>8</v>
      </c>
      <c r="L8" s="52" t="s">
        <v>9</v>
      </c>
      <c r="M8" s="53" t="s">
        <v>10</v>
      </c>
    </row>
    <row r="9" spans="2:13" x14ac:dyDescent="0.25">
      <c r="B9" s="47" t="s">
        <v>42</v>
      </c>
      <c r="C9" s="65">
        <v>0.35186692572</v>
      </c>
      <c r="D9" s="65" t="s">
        <v>313</v>
      </c>
      <c r="E9" s="65" t="s">
        <v>313</v>
      </c>
      <c r="F9" s="65">
        <v>2.455166256E-2</v>
      </c>
      <c r="G9" s="65">
        <v>0.71481239190000001</v>
      </c>
      <c r="H9" s="65">
        <v>0.43880898781</v>
      </c>
      <c r="I9" s="65">
        <v>1.1810214890499999</v>
      </c>
      <c r="J9" s="65">
        <v>0.54134347802000005</v>
      </c>
      <c r="K9" s="65" t="s">
        <v>313</v>
      </c>
      <c r="L9" s="65">
        <v>1.28190548E-2</v>
      </c>
      <c r="M9" s="65">
        <f>SUM(C9:L9)</f>
        <v>3.26522398986</v>
      </c>
    </row>
    <row r="10" spans="2:13" x14ac:dyDescent="0.25">
      <c r="B10" s="47" t="s">
        <v>140</v>
      </c>
      <c r="C10" s="65">
        <v>0.60228351399000002</v>
      </c>
      <c r="D10" s="65" t="s">
        <v>313</v>
      </c>
      <c r="E10" s="65" t="s">
        <v>313</v>
      </c>
      <c r="F10" s="65">
        <v>7.1404032500000006E-2</v>
      </c>
      <c r="G10" s="65">
        <v>0.93624172178999998</v>
      </c>
      <c r="H10" s="65">
        <v>0.68279804054000004</v>
      </c>
      <c r="I10" s="65">
        <v>1.29141603404</v>
      </c>
      <c r="J10" s="65">
        <v>0.74900384547999999</v>
      </c>
      <c r="K10" s="65" t="s">
        <v>313</v>
      </c>
      <c r="L10" s="65">
        <v>2.2845010700000001E-3</v>
      </c>
      <c r="M10" s="65">
        <f t="shared" ref="M10:M13" si="0">SUM(C10:L10)</f>
        <v>4.33543168941</v>
      </c>
    </row>
    <row r="11" spans="2:13" x14ac:dyDescent="0.25">
      <c r="B11" s="47" t="s">
        <v>43</v>
      </c>
      <c r="C11" s="65">
        <v>0.34497307222000001</v>
      </c>
      <c r="D11" s="65" t="s">
        <v>313</v>
      </c>
      <c r="E11" s="65">
        <v>6.5937353000000004E-4</v>
      </c>
      <c r="F11" s="65">
        <v>7.8432814470000001E-2</v>
      </c>
      <c r="G11" s="65">
        <v>0.87047142113999998</v>
      </c>
      <c r="H11" s="65">
        <v>4.5659960450000002E-2</v>
      </c>
      <c r="I11" s="65">
        <v>1.3182874364899999</v>
      </c>
      <c r="J11" s="65">
        <v>0.55929601351000002</v>
      </c>
      <c r="K11" s="65" t="s">
        <v>313</v>
      </c>
      <c r="L11" s="65" t="s">
        <v>313</v>
      </c>
      <c r="M11" s="65">
        <f t="shared" si="0"/>
        <v>3.2177800918099999</v>
      </c>
    </row>
    <row r="12" spans="2:13" x14ac:dyDescent="0.25">
      <c r="B12" s="47" t="s">
        <v>44</v>
      </c>
      <c r="C12" s="65">
        <v>0.95346408866999999</v>
      </c>
      <c r="D12" s="65" t="s">
        <v>313</v>
      </c>
      <c r="E12" s="65">
        <v>0.15258146739</v>
      </c>
      <c r="F12" s="65">
        <v>0.17123428973999999</v>
      </c>
      <c r="G12" s="65">
        <v>1.73902427985</v>
      </c>
      <c r="H12" s="65">
        <v>3.5045513569999999E-2</v>
      </c>
      <c r="I12" s="65">
        <v>3.3247027688999999</v>
      </c>
      <c r="J12" s="65">
        <v>1.5700645609299999</v>
      </c>
      <c r="K12" s="65">
        <v>1.5586833500000001E-3</v>
      </c>
      <c r="L12" s="65">
        <v>1.11098584E-3</v>
      </c>
      <c r="M12" s="65">
        <f t="shared" si="0"/>
        <v>7.9487866382399988</v>
      </c>
    </row>
    <row r="13" spans="2:13" x14ac:dyDescent="0.25">
      <c r="B13" s="47" t="s">
        <v>45</v>
      </c>
      <c r="C13" s="65">
        <v>3.70479576352</v>
      </c>
      <c r="D13" s="65" t="s">
        <v>313</v>
      </c>
      <c r="E13" s="65">
        <v>0.48319191474000001</v>
      </c>
      <c r="F13" s="65">
        <v>2.0949667976400002</v>
      </c>
      <c r="G13" s="65">
        <v>8.3717649510100003</v>
      </c>
      <c r="H13" s="65">
        <v>0.28184552881000002</v>
      </c>
      <c r="I13" s="65">
        <v>12.64076557067</v>
      </c>
      <c r="J13" s="65">
        <v>66.168109839639996</v>
      </c>
      <c r="K13" s="65">
        <v>1.210778058E-2</v>
      </c>
      <c r="L13" s="65">
        <v>9.8245591300000004E-3</v>
      </c>
      <c r="M13" s="65">
        <f t="shared" si="0"/>
        <v>93.767372705739987</v>
      </c>
    </row>
    <row r="14" spans="2:13" x14ac:dyDescent="0.25">
      <c r="B14" s="73" t="s">
        <v>10</v>
      </c>
      <c r="C14" s="57">
        <f>SUM(C9:C13)</f>
        <v>5.95738336412</v>
      </c>
      <c r="D14" s="57">
        <f t="shared" ref="D14:M14" si="1">SUM(D9:D13)</f>
        <v>0</v>
      </c>
      <c r="E14" s="57">
        <f t="shared" si="1"/>
        <v>0.63643275566000002</v>
      </c>
      <c r="F14" s="57">
        <f t="shared" si="1"/>
        <v>2.4405895969100002</v>
      </c>
      <c r="G14" s="57">
        <f t="shared" si="1"/>
        <v>12.632314765690001</v>
      </c>
      <c r="H14" s="57">
        <f t="shared" si="1"/>
        <v>1.4841580311800002</v>
      </c>
      <c r="I14" s="57">
        <f t="shared" si="1"/>
        <v>19.756193299149999</v>
      </c>
      <c r="J14" s="57">
        <f t="shared" si="1"/>
        <v>69.587817737579996</v>
      </c>
      <c r="K14" s="57">
        <f t="shared" si="1"/>
        <v>1.3666463929999999E-2</v>
      </c>
      <c r="L14" s="57">
        <f t="shared" si="1"/>
        <v>2.6039100839999999E-2</v>
      </c>
      <c r="M14" s="57">
        <f t="shared" si="1"/>
        <v>112.53459511505999</v>
      </c>
    </row>
    <row r="15" spans="2:13" x14ac:dyDescent="0.25">
      <c r="C15" s="62"/>
      <c r="D15" s="62"/>
      <c r="E15" s="62"/>
      <c r="F15" s="62"/>
      <c r="G15" s="62"/>
      <c r="H15" s="62"/>
      <c r="I15" s="62"/>
      <c r="J15" s="62"/>
      <c r="K15" s="62"/>
      <c r="L15" s="62"/>
      <c r="M15" s="62"/>
    </row>
    <row r="16" spans="2:13" x14ac:dyDescent="0.25">
      <c r="C16" s="62"/>
      <c r="D16" s="62"/>
      <c r="E16" s="62"/>
      <c r="F16" s="62"/>
      <c r="G16" s="62"/>
      <c r="H16" s="62"/>
      <c r="I16" s="62"/>
      <c r="J16" s="62"/>
      <c r="K16" s="62"/>
      <c r="L16" s="62"/>
      <c r="M16" s="62"/>
    </row>
    <row r="19" spans="2:13" ht="15.75" x14ac:dyDescent="0.25">
      <c r="B19" s="45" t="s">
        <v>245</v>
      </c>
      <c r="C19" s="46"/>
      <c r="D19" s="46"/>
      <c r="E19" s="46"/>
      <c r="F19" s="46"/>
      <c r="G19" s="46"/>
      <c r="H19" s="46"/>
      <c r="I19" s="46"/>
      <c r="J19" s="46"/>
      <c r="K19" s="46"/>
      <c r="L19" s="46"/>
      <c r="M19" s="46"/>
    </row>
    <row r="20" spans="2:13" x14ac:dyDescent="0.25">
      <c r="B20" s="70"/>
      <c r="C20" s="71" t="s">
        <v>123</v>
      </c>
      <c r="D20" s="72"/>
      <c r="E20" s="72"/>
      <c r="F20" s="72"/>
      <c r="G20" s="72"/>
      <c r="H20" s="72"/>
      <c r="I20" s="72"/>
      <c r="J20" s="72"/>
      <c r="K20" s="72"/>
      <c r="L20" s="72"/>
      <c r="M20" s="72"/>
    </row>
    <row r="21" spans="2:13" x14ac:dyDescent="0.25">
      <c r="B21" s="51"/>
      <c r="C21" s="51"/>
      <c r="D21" s="51"/>
      <c r="E21" s="51"/>
      <c r="F21" s="51"/>
      <c r="G21" s="51"/>
      <c r="H21" s="51"/>
      <c r="I21" s="51"/>
      <c r="J21" s="51"/>
      <c r="K21" s="51"/>
      <c r="L21" s="51"/>
      <c r="M21" s="51"/>
    </row>
    <row r="22" spans="2:13" ht="45" x14ac:dyDescent="0.25">
      <c r="B22" s="51"/>
      <c r="C22" s="52" t="s">
        <v>1</v>
      </c>
      <c r="D22" s="52" t="s">
        <v>2</v>
      </c>
      <c r="E22" s="52" t="s">
        <v>3</v>
      </c>
      <c r="F22" s="52" t="s">
        <v>4</v>
      </c>
      <c r="G22" s="52" t="s">
        <v>5</v>
      </c>
      <c r="H22" s="52" t="s">
        <v>6</v>
      </c>
      <c r="I22" s="52" t="s">
        <v>7</v>
      </c>
      <c r="J22" s="52" t="s">
        <v>52</v>
      </c>
      <c r="K22" s="52" t="s">
        <v>8</v>
      </c>
      <c r="L22" s="52" t="s">
        <v>9</v>
      </c>
      <c r="M22" s="53" t="s">
        <v>10</v>
      </c>
    </row>
    <row r="23" spans="2:13" x14ac:dyDescent="0.25">
      <c r="B23" s="47" t="s">
        <v>46</v>
      </c>
      <c r="C23" s="65">
        <v>0</v>
      </c>
      <c r="D23" s="65" t="s">
        <v>313</v>
      </c>
      <c r="E23" s="65" t="s">
        <v>313</v>
      </c>
      <c r="F23" s="65" t="s">
        <v>313</v>
      </c>
      <c r="G23" s="65" t="s">
        <v>313</v>
      </c>
      <c r="H23" s="65" t="s">
        <v>313</v>
      </c>
      <c r="I23" s="65" t="s">
        <v>313</v>
      </c>
      <c r="J23" s="65">
        <v>3.0000000000000001E-3</v>
      </c>
      <c r="K23" s="65" t="s">
        <v>313</v>
      </c>
      <c r="L23" s="65" t="s">
        <v>313</v>
      </c>
      <c r="M23" s="65">
        <f>SUM(C23:L23)</f>
        <v>3.0000000000000001E-3</v>
      </c>
    </row>
    <row r="24" spans="2:13" x14ac:dyDescent="0.25">
      <c r="B24" s="47" t="s">
        <v>141</v>
      </c>
      <c r="C24" s="65">
        <v>2E-3</v>
      </c>
      <c r="D24" s="65" t="s">
        <v>313</v>
      </c>
      <c r="E24" s="65" t="s">
        <v>313</v>
      </c>
      <c r="F24" s="65" t="s">
        <v>313</v>
      </c>
      <c r="G24" s="65">
        <v>0</v>
      </c>
      <c r="H24" s="65">
        <v>1E-3</v>
      </c>
      <c r="I24" s="65">
        <v>2E-3</v>
      </c>
      <c r="J24" s="65">
        <v>1.0999999999999999E-2</v>
      </c>
      <c r="K24" s="65" t="s">
        <v>313</v>
      </c>
      <c r="L24" s="65" t="s">
        <v>313</v>
      </c>
      <c r="M24" s="65">
        <f t="shared" ref="M24:M28" si="2">SUM(C24:L24)</f>
        <v>1.6E-2</v>
      </c>
    </row>
    <row r="25" spans="2:13" x14ac:dyDescent="0.25">
      <c r="B25" s="47" t="s">
        <v>47</v>
      </c>
      <c r="C25" s="65">
        <v>5.0000000000000001E-3</v>
      </c>
      <c r="D25" s="65" t="s">
        <v>313</v>
      </c>
      <c r="E25" s="65" t="s">
        <v>313</v>
      </c>
      <c r="F25" s="65">
        <v>0</v>
      </c>
      <c r="G25" s="65">
        <v>1E-3</v>
      </c>
      <c r="H25" s="65">
        <v>8.0000000000000002E-3</v>
      </c>
      <c r="I25" s="65">
        <v>1.2999999999999999E-2</v>
      </c>
      <c r="J25" s="65">
        <v>0.08</v>
      </c>
      <c r="K25" s="65" t="s">
        <v>313</v>
      </c>
      <c r="L25" s="65">
        <v>1E-3</v>
      </c>
      <c r="M25" s="65">
        <f t="shared" si="2"/>
        <v>0.108</v>
      </c>
    </row>
    <row r="26" spans="2:13" x14ac:dyDescent="0.25">
      <c r="B26" s="47" t="s">
        <v>48</v>
      </c>
      <c r="C26" s="65">
        <v>0.05</v>
      </c>
      <c r="D26" s="65" t="s">
        <v>313</v>
      </c>
      <c r="E26" s="65" t="s">
        <v>313</v>
      </c>
      <c r="F26" s="65">
        <v>2E-3</v>
      </c>
      <c r="G26" s="65">
        <v>4.7E-2</v>
      </c>
      <c r="H26" s="65">
        <v>3.6999999999999998E-2</v>
      </c>
      <c r="I26" s="65">
        <v>0.48299999999999998</v>
      </c>
      <c r="J26" s="65">
        <v>0.78900000000000003</v>
      </c>
      <c r="K26" s="65">
        <v>1E-3</v>
      </c>
      <c r="L26" s="65">
        <v>2E-3</v>
      </c>
      <c r="M26" s="65">
        <f t="shared" si="2"/>
        <v>1.4109999999999998</v>
      </c>
    </row>
    <row r="27" spans="2:13" x14ac:dyDescent="0.25">
      <c r="B27" s="47" t="s">
        <v>50</v>
      </c>
      <c r="C27" s="65">
        <v>1.0980000000000001</v>
      </c>
      <c r="D27" s="65" t="s">
        <v>313</v>
      </c>
      <c r="E27" s="65">
        <v>6.9000000000000006E-2</v>
      </c>
      <c r="F27" s="65">
        <v>0.16700000000000001</v>
      </c>
      <c r="G27" s="65">
        <v>1.2629999999999999</v>
      </c>
      <c r="H27" s="65">
        <v>1.417</v>
      </c>
      <c r="I27" s="65">
        <v>11.926</v>
      </c>
      <c r="J27" s="65">
        <v>10.675000000000001</v>
      </c>
      <c r="K27" s="65">
        <v>7.0000000000000001E-3</v>
      </c>
      <c r="L27" s="65">
        <v>2.1999999999999999E-2</v>
      </c>
      <c r="M27" s="65">
        <f t="shared" si="2"/>
        <v>26.644000000000002</v>
      </c>
    </row>
    <row r="28" spans="2:13" x14ac:dyDescent="0.25">
      <c r="B28" s="47" t="s">
        <v>49</v>
      </c>
      <c r="C28" s="65">
        <v>4.8019999999999996</v>
      </c>
      <c r="D28" s="65" t="s">
        <v>313</v>
      </c>
      <c r="E28" s="65">
        <v>0.56799999999999995</v>
      </c>
      <c r="F28" s="65">
        <v>2.2709999999999999</v>
      </c>
      <c r="G28" s="65">
        <v>11.321</v>
      </c>
      <c r="H28" s="65">
        <v>2.1999999999999999E-2</v>
      </c>
      <c r="I28" s="65">
        <v>7.3310000000000004</v>
      </c>
      <c r="J28" s="65">
        <v>58.029000000000003</v>
      </c>
      <c r="K28" s="65">
        <v>5.0000000000000001E-3</v>
      </c>
      <c r="L28" s="65">
        <v>1E-3</v>
      </c>
      <c r="M28" s="65">
        <f t="shared" si="2"/>
        <v>84.35</v>
      </c>
    </row>
    <row r="29" spans="2:13" x14ac:dyDescent="0.25">
      <c r="B29" s="73" t="s">
        <v>10</v>
      </c>
      <c r="C29" s="57">
        <f>SUM(C23:C28)</f>
        <v>5.9569999999999999</v>
      </c>
      <c r="D29" s="57">
        <f t="shared" ref="D29:M29" si="3">SUM(D23:D28)</f>
        <v>0</v>
      </c>
      <c r="E29" s="57">
        <f t="shared" si="3"/>
        <v>0.63700000000000001</v>
      </c>
      <c r="F29" s="57">
        <f t="shared" si="3"/>
        <v>2.44</v>
      </c>
      <c r="G29" s="57">
        <f t="shared" si="3"/>
        <v>12.632</v>
      </c>
      <c r="H29" s="57">
        <f t="shared" si="3"/>
        <v>1.4850000000000001</v>
      </c>
      <c r="I29" s="57">
        <f t="shared" si="3"/>
        <v>19.754999999999999</v>
      </c>
      <c r="J29" s="57">
        <f t="shared" si="3"/>
        <v>69.587000000000003</v>
      </c>
      <c r="K29" s="57">
        <f t="shared" si="3"/>
        <v>1.3000000000000001E-2</v>
      </c>
      <c r="L29" s="57">
        <f t="shared" si="3"/>
        <v>2.5999999999999999E-2</v>
      </c>
      <c r="M29" s="57">
        <f t="shared" si="3"/>
        <v>112.532</v>
      </c>
    </row>
    <row r="34" spans="2:13" ht="15.75" x14ac:dyDescent="0.25">
      <c r="B34" s="45" t="s">
        <v>246</v>
      </c>
      <c r="C34" s="46"/>
      <c r="D34" s="46"/>
      <c r="E34" s="46"/>
      <c r="F34" s="46"/>
      <c r="G34" s="46"/>
      <c r="H34" s="46"/>
      <c r="I34" s="46"/>
      <c r="J34" s="46"/>
      <c r="K34" s="46"/>
      <c r="L34" s="46"/>
      <c r="M34" s="46"/>
    </row>
    <row r="35" spans="2:13" x14ac:dyDescent="0.25">
      <c r="B35" s="176" t="s">
        <v>299</v>
      </c>
      <c r="C35" s="72"/>
      <c r="D35" s="72"/>
      <c r="E35" s="72"/>
      <c r="F35" s="72"/>
      <c r="G35" s="72"/>
      <c r="H35" s="72"/>
      <c r="I35" s="72"/>
      <c r="J35" s="72"/>
      <c r="K35" s="72"/>
      <c r="L35" s="72"/>
      <c r="M35" s="72"/>
    </row>
    <row r="36" spans="2:13" x14ac:dyDescent="0.25">
      <c r="B36" s="51"/>
      <c r="C36" s="51"/>
      <c r="D36" s="51"/>
      <c r="E36" s="51"/>
      <c r="F36" s="51"/>
      <c r="G36" s="51"/>
      <c r="H36" s="51"/>
      <c r="I36" s="51"/>
      <c r="J36" s="51"/>
      <c r="K36" s="51"/>
      <c r="L36" s="51"/>
      <c r="M36" s="51"/>
    </row>
    <row r="37" spans="2:13" ht="45" x14ac:dyDescent="0.25">
      <c r="B37" s="51"/>
      <c r="C37" s="52" t="s">
        <v>1</v>
      </c>
      <c r="D37" s="52" t="s">
        <v>2</v>
      </c>
      <c r="E37" s="52" t="s">
        <v>3</v>
      </c>
      <c r="F37" s="52" t="s">
        <v>4</v>
      </c>
      <c r="G37" s="52" t="s">
        <v>5</v>
      </c>
      <c r="H37" s="52" t="s">
        <v>6</v>
      </c>
      <c r="I37" s="52" t="s">
        <v>7</v>
      </c>
      <c r="J37" s="52" t="s">
        <v>52</v>
      </c>
      <c r="K37" s="52" t="s">
        <v>8</v>
      </c>
      <c r="L37" s="52" t="s">
        <v>9</v>
      </c>
      <c r="M37" s="53" t="s">
        <v>10</v>
      </c>
    </row>
    <row r="38" spans="2:13" x14ac:dyDescent="0.25">
      <c r="B38" s="26" t="s">
        <v>51</v>
      </c>
      <c r="C38" s="75">
        <v>0.8</v>
      </c>
      <c r="D38" s="75">
        <v>0</v>
      </c>
      <c r="E38" s="75">
        <v>9.8000000000000007</v>
      </c>
      <c r="F38" s="75">
        <v>0.2</v>
      </c>
      <c r="G38" s="75">
        <v>0.8</v>
      </c>
      <c r="H38" s="75">
        <v>0.1</v>
      </c>
      <c r="I38" s="75">
        <v>1.5</v>
      </c>
      <c r="J38" s="75">
        <v>1.5</v>
      </c>
      <c r="K38" s="75">
        <v>0</v>
      </c>
      <c r="L38" s="75">
        <v>18</v>
      </c>
      <c r="M38" s="74">
        <v>1.37</v>
      </c>
    </row>
    <row r="39" spans="2:13" x14ac:dyDescent="0.25">
      <c r="B39" s="50" t="s">
        <v>406</v>
      </c>
    </row>
    <row r="40" spans="2:13" x14ac:dyDescent="0.25">
      <c r="J40" s="76"/>
    </row>
    <row r="44" spans="2:13" ht="15.75" x14ac:dyDescent="0.25">
      <c r="B44" s="45" t="s">
        <v>247</v>
      </c>
      <c r="C44" s="46"/>
      <c r="D44" s="46"/>
      <c r="E44" s="46"/>
      <c r="F44" s="46"/>
      <c r="G44" s="46"/>
      <c r="H44" s="46"/>
      <c r="I44" s="46"/>
      <c r="J44" s="46"/>
      <c r="K44" s="46"/>
      <c r="L44" s="46"/>
      <c r="M44" s="46"/>
    </row>
    <row r="45" spans="2:13" x14ac:dyDescent="0.25">
      <c r="B45" s="70"/>
      <c r="C45" s="176" t="s">
        <v>196</v>
      </c>
      <c r="D45" s="72"/>
      <c r="E45" s="72"/>
      <c r="F45" s="72"/>
      <c r="G45" s="72"/>
      <c r="H45" s="72"/>
      <c r="I45" s="72"/>
      <c r="J45" s="72"/>
      <c r="K45" s="72"/>
      <c r="L45" s="72"/>
      <c r="M45" s="72"/>
    </row>
    <row r="46" spans="2:13" x14ac:dyDescent="0.25">
      <c r="B46" s="51"/>
      <c r="C46" s="51"/>
      <c r="D46" s="51"/>
      <c r="E46" s="51"/>
      <c r="F46" s="51"/>
      <c r="G46" s="51"/>
      <c r="H46" s="51"/>
      <c r="I46" s="51"/>
      <c r="J46" s="51"/>
      <c r="K46" s="51"/>
      <c r="L46" s="51"/>
      <c r="M46" s="51"/>
    </row>
    <row r="47" spans="2:13" ht="45" x14ac:dyDescent="0.25">
      <c r="B47" s="51"/>
      <c r="C47" s="52" t="s">
        <v>1</v>
      </c>
      <c r="D47" s="52" t="s">
        <v>2</v>
      </c>
      <c r="E47" s="52" t="s">
        <v>3</v>
      </c>
      <c r="F47" s="52" t="s">
        <v>4</v>
      </c>
      <c r="G47" s="52" t="s">
        <v>5</v>
      </c>
      <c r="H47" s="52" t="s">
        <v>6</v>
      </c>
      <c r="I47" s="52" t="s">
        <v>7</v>
      </c>
      <c r="J47" s="52" t="s">
        <v>52</v>
      </c>
      <c r="K47" s="52" t="s">
        <v>8</v>
      </c>
      <c r="L47" s="52" t="s">
        <v>9</v>
      </c>
      <c r="M47" s="53" t="s">
        <v>10</v>
      </c>
    </row>
    <row r="48" spans="2:13" x14ac:dyDescent="0.25">
      <c r="B48" s="26" t="s">
        <v>51</v>
      </c>
      <c r="C48" s="204">
        <v>0.9</v>
      </c>
      <c r="D48" s="204">
        <v>0</v>
      </c>
      <c r="E48" s="204">
        <v>24.2</v>
      </c>
      <c r="F48" s="204">
        <v>0.2</v>
      </c>
      <c r="G48" s="204">
        <v>0.5</v>
      </c>
      <c r="H48" s="204">
        <v>0.3</v>
      </c>
      <c r="I48" s="204">
        <v>1.2</v>
      </c>
      <c r="J48" s="204">
        <v>1.3</v>
      </c>
      <c r="K48" s="204">
        <v>0</v>
      </c>
      <c r="L48" s="204">
        <v>5.6</v>
      </c>
      <c r="M48" s="205">
        <v>1.25</v>
      </c>
    </row>
    <row r="49" spans="2:13" x14ac:dyDescent="0.25">
      <c r="B49" s="50" t="s">
        <v>407</v>
      </c>
    </row>
    <row r="54" spans="2:13" ht="15.75" x14ac:dyDescent="0.25">
      <c r="B54" s="45" t="s">
        <v>248</v>
      </c>
      <c r="C54" s="46"/>
      <c r="D54" s="46"/>
      <c r="E54" s="46"/>
      <c r="F54" s="46"/>
      <c r="G54" s="46"/>
      <c r="H54" s="46"/>
      <c r="I54" s="46"/>
      <c r="J54" s="46"/>
      <c r="K54" s="46"/>
      <c r="L54" s="46"/>
      <c r="M54" s="46"/>
    </row>
    <row r="55" spans="2:13" x14ac:dyDescent="0.25">
      <c r="B55" s="176" t="s">
        <v>178</v>
      </c>
      <c r="C55" s="72"/>
      <c r="D55" s="72"/>
      <c r="E55" s="72"/>
      <c r="F55" s="72"/>
      <c r="G55" s="72"/>
      <c r="H55" s="72"/>
      <c r="I55" s="72"/>
      <c r="J55" s="72"/>
      <c r="K55" s="72"/>
      <c r="L55" s="72"/>
      <c r="M55" s="72"/>
    </row>
    <row r="56" spans="2:13" x14ac:dyDescent="0.25">
      <c r="B56" s="51"/>
      <c r="C56" s="51"/>
      <c r="D56" s="51"/>
      <c r="E56" s="51"/>
      <c r="F56" s="51"/>
      <c r="G56" s="51"/>
      <c r="H56" s="51"/>
      <c r="I56" s="51"/>
      <c r="J56" s="51"/>
      <c r="K56" s="51"/>
      <c r="L56" s="51"/>
      <c r="M56" s="51"/>
    </row>
    <row r="57" spans="2:13" ht="45" x14ac:dyDescent="0.25">
      <c r="B57" s="51"/>
      <c r="C57" s="52" t="s">
        <v>1</v>
      </c>
      <c r="D57" s="52" t="s">
        <v>2</v>
      </c>
      <c r="E57" s="52" t="s">
        <v>3</v>
      </c>
      <c r="F57" s="52" t="s">
        <v>4</v>
      </c>
      <c r="G57" s="52" t="s">
        <v>5</v>
      </c>
      <c r="H57" s="52" t="s">
        <v>6</v>
      </c>
      <c r="I57" s="52" t="s">
        <v>7</v>
      </c>
      <c r="J57" s="52" t="s">
        <v>52</v>
      </c>
      <c r="K57" s="52" t="s">
        <v>8</v>
      </c>
      <c r="L57" s="52" t="s">
        <v>9</v>
      </c>
      <c r="M57" s="53" t="s">
        <v>10</v>
      </c>
    </row>
    <row r="58" spans="2:13" x14ac:dyDescent="0.25">
      <c r="B58" s="47" t="s">
        <v>276</v>
      </c>
      <c r="C58" s="206">
        <v>0.45</v>
      </c>
      <c r="D58" s="206" t="s">
        <v>313</v>
      </c>
      <c r="E58" s="206">
        <v>6.61</v>
      </c>
      <c r="F58" s="206" t="s">
        <v>313</v>
      </c>
      <c r="G58" s="206">
        <v>0.76</v>
      </c>
      <c r="H58" s="206" t="s">
        <v>313</v>
      </c>
      <c r="I58" s="206">
        <v>0.76</v>
      </c>
      <c r="J58" s="206">
        <v>1.01</v>
      </c>
      <c r="K58" s="206" t="s">
        <v>313</v>
      </c>
      <c r="L58" s="206">
        <v>14.68</v>
      </c>
      <c r="M58" s="206">
        <v>0.94</v>
      </c>
    </row>
    <row r="59" spans="2:13" x14ac:dyDescent="0.25">
      <c r="B59" s="47" t="s">
        <v>277</v>
      </c>
      <c r="C59" s="206">
        <v>0.28999999999999998</v>
      </c>
      <c r="D59" s="206" t="s">
        <v>313</v>
      </c>
      <c r="E59" s="206" t="s">
        <v>313</v>
      </c>
      <c r="F59" s="206">
        <v>1.99</v>
      </c>
      <c r="G59" s="206">
        <v>0.56999999999999995</v>
      </c>
      <c r="H59" s="206" t="s">
        <v>313</v>
      </c>
      <c r="I59" s="208">
        <v>0.6</v>
      </c>
      <c r="J59" s="206">
        <v>1.05</v>
      </c>
      <c r="K59" s="206" t="s">
        <v>313</v>
      </c>
      <c r="L59" s="206" t="s">
        <v>313</v>
      </c>
      <c r="M59" s="208">
        <v>0.8</v>
      </c>
    </row>
    <row r="60" spans="2:13" x14ac:dyDescent="0.25">
      <c r="B60" s="47" t="s">
        <v>278</v>
      </c>
      <c r="C60" s="208">
        <v>0.4</v>
      </c>
      <c r="D60" s="206" t="s">
        <v>313</v>
      </c>
      <c r="E60" s="206">
        <v>29.76</v>
      </c>
      <c r="F60" s="206" t="s">
        <v>313</v>
      </c>
      <c r="G60" s="206">
        <v>0.19</v>
      </c>
      <c r="H60" s="208">
        <v>6.8</v>
      </c>
      <c r="I60" s="206">
        <v>0.64</v>
      </c>
      <c r="J60" s="206">
        <v>1.73</v>
      </c>
      <c r="K60" s="206" t="s">
        <v>313</v>
      </c>
      <c r="L60" s="206" t="s">
        <v>313</v>
      </c>
      <c r="M60" s="206">
        <v>1.31</v>
      </c>
    </row>
    <row r="61" spans="2:13" x14ac:dyDescent="0.25">
      <c r="B61" s="3" t="s">
        <v>172</v>
      </c>
      <c r="C61" s="206">
        <v>1.55</v>
      </c>
      <c r="D61" s="206" t="s">
        <v>313</v>
      </c>
      <c r="E61" s="206">
        <v>53.71</v>
      </c>
      <c r="F61" s="206">
        <v>0.39</v>
      </c>
      <c r="G61" s="208">
        <v>0.7</v>
      </c>
      <c r="H61" s="206" t="s">
        <v>313</v>
      </c>
      <c r="I61" s="206">
        <v>1.35</v>
      </c>
      <c r="J61" s="206">
        <v>1.73</v>
      </c>
      <c r="K61" s="206" t="s">
        <v>313</v>
      </c>
      <c r="L61" s="206" t="s">
        <v>313</v>
      </c>
      <c r="M61" s="206">
        <v>2.02</v>
      </c>
    </row>
    <row r="62" spans="2:13" x14ac:dyDescent="0.25">
      <c r="B62" s="3" t="s">
        <v>173</v>
      </c>
      <c r="C62" s="206">
        <v>2.59</v>
      </c>
      <c r="D62" s="206" t="s">
        <v>313</v>
      </c>
      <c r="E62" s="206">
        <v>13.34</v>
      </c>
      <c r="F62" s="206" t="s">
        <v>313</v>
      </c>
      <c r="G62" s="206">
        <v>0.36</v>
      </c>
      <c r="H62" s="206" t="s">
        <v>313</v>
      </c>
      <c r="I62" s="206">
        <v>1.92</v>
      </c>
      <c r="J62" s="206">
        <v>3.17</v>
      </c>
      <c r="K62" s="206" t="s">
        <v>313</v>
      </c>
      <c r="L62" s="206" t="s">
        <v>313</v>
      </c>
      <c r="M62" s="206">
        <v>1.94</v>
      </c>
    </row>
    <row r="63" spans="2:13" x14ac:dyDescent="0.25">
      <c r="B63" s="31" t="s">
        <v>174</v>
      </c>
      <c r="C63" s="207">
        <v>5.19</v>
      </c>
      <c r="D63" s="207" t="s">
        <v>313</v>
      </c>
      <c r="E63" s="207" t="s">
        <v>313</v>
      </c>
      <c r="F63" s="207" t="s">
        <v>313</v>
      </c>
      <c r="G63" s="207">
        <v>0.7</v>
      </c>
      <c r="H63" s="207" t="s">
        <v>313</v>
      </c>
      <c r="I63" s="207">
        <v>9.9600000000000009</v>
      </c>
      <c r="J63" s="207">
        <v>4.58</v>
      </c>
      <c r="K63" s="207" t="s">
        <v>313</v>
      </c>
      <c r="L63" s="207" t="s">
        <v>313</v>
      </c>
      <c r="M63" s="207">
        <v>4.6500000000000004</v>
      </c>
    </row>
    <row r="64" spans="2:13" x14ac:dyDescent="0.25">
      <c r="B64" s="50" t="s">
        <v>408</v>
      </c>
    </row>
    <row r="68" spans="2:13" ht="15.75" x14ac:dyDescent="0.25">
      <c r="B68" s="45" t="s">
        <v>249</v>
      </c>
      <c r="C68" s="46"/>
      <c r="D68" s="46"/>
      <c r="E68" s="46"/>
      <c r="F68" s="46"/>
      <c r="G68" s="46"/>
      <c r="H68" s="46"/>
      <c r="I68" s="46"/>
      <c r="J68" s="46"/>
      <c r="K68" s="46"/>
      <c r="L68" s="46"/>
      <c r="M68" s="46"/>
    </row>
    <row r="69" spans="2:13" x14ac:dyDescent="0.25">
      <c r="B69" s="176" t="s">
        <v>400</v>
      </c>
      <c r="C69" s="72"/>
      <c r="D69" s="72"/>
      <c r="E69" s="72"/>
      <c r="F69" s="72"/>
      <c r="G69" s="72"/>
      <c r="H69" s="72"/>
      <c r="I69" s="72"/>
      <c r="J69" s="72"/>
      <c r="K69" s="72"/>
      <c r="L69" s="72"/>
      <c r="M69" s="72"/>
    </row>
    <row r="70" spans="2:13" x14ac:dyDescent="0.25">
      <c r="B70" s="51"/>
      <c r="C70" s="51"/>
      <c r="D70" s="51"/>
      <c r="E70" s="51"/>
      <c r="F70" s="51"/>
      <c r="G70" s="51"/>
      <c r="H70" s="51"/>
      <c r="I70" s="51"/>
      <c r="J70" s="51"/>
      <c r="K70" s="51"/>
      <c r="L70" s="51"/>
      <c r="M70" s="51"/>
    </row>
    <row r="71" spans="2:13" ht="45" x14ac:dyDescent="0.25">
      <c r="B71" s="51"/>
      <c r="C71" s="52" t="s">
        <v>1</v>
      </c>
      <c r="D71" s="52" t="s">
        <v>2</v>
      </c>
      <c r="E71" s="52" t="s">
        <v>3</v>
      </c>
      <c r="F71" s="52" t="s">
        <v>4</v>
      </c>
      <c r="G71" s="52" t="s">
        <v>5</v>
      </c>
      <c r="H71" s="52" t="s">
        <v>6</v>
      </c>
      <c r="I71" s="52" t="s">
        <v>7</v>
      </c>
      <c r="J71" s="52" t="s">
        <v>52</v>
      </c>
      <c r="K71" s="52" t="s">
        <v>8</v>
      </c>
      <c r="L71" s="52" t="s">
        <v>9</v>
      </c>
      <c r="M71" s="53" t="s">
        <v>10</v>
      </c>
    </row>
    <row r="72" spans="2:13" x14ac:dyDescent="0.25">
      <c r="B72" s="26" t="s">
        <v>328</v>
      </c>
      <c r="C72" s="190">
        <v>7.6</v>
      </c>
      <c r="D72" s="190">
        <v>0</v>
      </c>
      <c r="E72" s="190">
        <v>0</v>
      </c>
      <c r="F72" s="190">
        <v>0.1</v>
      </c>
      <c r="G72" s="190">
        <v>0.8</v>
      </c>
      <c r="H72" s="190">
        <v>0</v>
      </c>
      <c r="I72" s="190">
        <v>1.6</v>
      </c>
      <c r="J72" s="190">
        <v>6.9</v>
      </c>
      <c r="K72" s="190">
        <v>0</v>
      </c>
      <c r="L72" s="190">
        <v>0</v>
      </c>
      <c r="M72" s="180">
        <f>SUM(C72:L72)</f>
        <v>17</v>
      </c>
    </row>
    <row r="73" spans="2:13" x14ac:dyDescent="0.25">
      <c r="B73" s="219" t="s">
        <v>409</v>
      </c>
      <c r="C73" s="189"/>
      <c r="D73" s="189"/>
      <c r="E73" s="189"/>
      <c r="F73" s="189"/>
    </row>
    <row r="77" spans="2:13" ht="15.75" x14ac:dyDescent="0.25">
      <c r="B77" s="45" t="s">
        <v>250</v>
      </c>
      <c r="C77" s="46"/>
      <c r="D77" s="46"/>
      <c r="E77" s="46"/>
      <c r="F77" s="46"/>
      <c r="G77" s="46"/>
      <c r="H77" s="46"/>
      <c r="I77" s="46"/>
      <c r="J77" s="46"/>
      <c r="K77" s="46"/>
      <c r="L77" s="46"/>
      <c r="M77" s="46"/>
    </row>
    <row r="78" spans="2:13" x14ac:dyDescent="0.25">
      <c r="B78" s="176" t="s">
        <v>176</v>
      </c>
      <c r="C78" s="72"/>
      <c r="D78" s="72"/>
      <c r="E78" s="72"/>
      <c r="F78" s="72"/>
      <c r="G78" s="72"/>
      <c r="H78" s="72"/>
      <c r="I78" s="72"/>
      <c r="J78" s="72"/>
      <c r="K78" s="72"/>
      <c r="L78" s="72"/>
      <c r="M78" s="72"/>
    </row>
    <row r="79" spans="2:13" x14ac:dyDescent="0.25">
      <c r="B79" s="51"/>
      <c r="C79" s="51"/>
      <c r="D79" s="51"/>
      <c r="E79" s="51"/>
      <c r="F79" s="51"/>
      <c r="G79" s="51"/>
      <c r="H79" s="51"/>
      <c r="I79" s="51"/>
      <c r="J79" s="51"/>
      <c r="K79" s="51"/>
      <c r="L79" s="51"/>
      <c r="M79" s="51"/>
    </row>
    <row r="80" spans="2:13" ht="45" x14ac:dyDescent="0.25">
      <c r="B80" s="51"/>
      <c r="C80" s="52" t="s">
        <v>1</v>
      </c>
      <c r="D80" s="52" t="s">
        <v>2</v>
      </c>
      <c r="E80" s="52" t="s">
        <v>3</v>
      </c>
      <c r="F80" s="52" t="s">
        <v>4</v>
      </c>
      <c r="G80" s="52" t="s">
        <v>5</v>
      </c>
      <c r="H80" s="52" t="s">
        <v>6</v>
      </c>
      <c r="I80" s="52" t="s">
        <v>7</v>
      </c>
      <c r="J80" s="52" t="s">
        <v>52</v>
      </c>
      <c r="K80" s="52" t="s">
        <v>8</v>
      </c>
      <c r="L80" s="52" t="s">
        <v>9</v>
      </c>
      <c r="M80" s="53" t="s">
        <v>10</v>
      </c>
    </row>
    <row r="81" spans="2:14" x14ac:dyDescent="0.25">
      <c r="B81" s="26" t="s">
        <v>369</v>
      </c>
      <c r="C81" s="209" t="s">
        <v>359</v>
      </c>
      <c r="D81" s="209" t="s">
        <v>359</v>
      </c>
      <c r="E81" s="209" t="s">
        <v>359</v>
      </c>
      <c r="F81" s="209" t="s">
        <v>359</v>
      </c>
      <c r="G81" s="209" t="s">
        <v>359</v>
      </c>
      <c r="H81" s="209" t="s">
        <v>359</v>
      </c>
      <c r="I81" s="209" t="s">
        <v>359</v>
      </c>
      <c r="J81" s="209" t="s">
        <v>359</v>
      </c>
      <c r="K81" s="209" t="s">
        <v>359</v>
      </c>
      <c r="L81" s="209" t="s">
        <v>359</v>
      </c>
      <c r="M81" s="209">
        <f>M72/1000/'Tabel A - General Issuer Detail'!C24</f>
        <v>1.2666799968309481E-4</v>
      </c>
    </row>
    <row r="82" spans="2:14" x14ac:dyDescent="0.25">
      <c r="B82" s="50" t="s">
        <v>410</v>
      </c>
    </row>
    <row r="83" spans="2:14" x14ac:dyDescent="0.25">
      <c r="B83" s="189"/>
    </row>
    <row r="87" spans="2:14" x14ac:dyDescent="0.25">
      <c r="N87" s="128" t="s">
        <v>279</v>
      </c>
    </row>
  </sheetData>
  <hyperlinks>
    <hyperlink ref="N87"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2014-06-03T09:19:36Z</cp:lastPrinted>
  <dcterms:created xsi:type="dcterms:W3CDTF">2012-10-17T07:59:56Z</dcterms:created>
  <dcterms:modified xsi:type="dcterms:W3CDTF">2014-06-19T13:56:19Z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