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155" yWindow="1365" windowWidth="19320" windowHeight="11025"/>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r:id="rId6"/>
    <sheet name="B3. HTT Shipping Assets" sheetId="11" r:id="rId7"/>
    <sheet name="C. HTT Harmonised Glossary" sheetId="12" r:id="rId8"/>
    <sheet name="Disclaimer" sheetId="13" r:id="rId9"/>
    <sheet name="D. NTT Frontpage" sheetId="16" r:id="rId10"/>
    <sheet name="Contents" sheetId="17" r:id="rId11"/>
    <sheet name="Tabel A - General Issuer Detail" sheetId="18" r:id="rId12"/>
    <sheet name="G1-G4 - Cover pool inform." sheetId="19" r:id="rId13"/>
    <sheet name="Table 1-3 - Lending" sheetId="20" r:id="rId14"/>
    <sheet name="Table 4 - LTV" sheetId="21" r:id="rId15"/>
    <sheet name="Table 5 - Region" sheetId="22" r:id="rId16"/>
    <sheet name="Table 6-8 - Lending by loan" sheetId="23" r:id="rId17"/>
    <sheet name="Table 9-13 - Lending" sheetId="24" r:id="rId18"/>
    <sheet name="X1-2 Key Concepts" sheetId="25" r:id="rId19"/>
    <sheet name="X3 - General explanation" sheetId="26" r:id="rId20"/>
  </sheets>
  <definedNames>
    <definedName name="_xlnm._FilterDatabase" localSheetId="4" hidden="1">'B1. HTT Mortgage Assets'!$A$11:$D$95</definedName>
    <definedName name="acceptable_use_policy" localSheetId="8">Disclaimer!#REF!</definedName>
    <definedName name="general_tc" localSheetId="8">Disclaimer!$A$61</definedName>
    <definedName name="Print_Area" localSheetId="3">'A. HTT General'!$A$1:$G$181</definedName>
    <definedName name="Print_Area" localSheetId="4">'B1. HTT Mortgage Assets'!$A$1:$G$212</definedName>
    <definedName name="Print_Area" localSheetId="5">'B2. HTT Public Sector Assets'!$A$1:$G$179</definedName>
    <definedName name="Print_Area" localSheetId="6">'B3. HTT Shipping Assets'!$A$1:$G$211</definedName>
    <definedName name="Print_Area" localSheetId="7">'C. HTT Harmonised Glossary'!$A$1:$C$37</definedName>
    <definedName name="Print_Area" localSheetId="1">'Completion Instructions'!$B$2:$J$60</definedName>
    <definedName name="Print_Area" localSheetId="8">Disclaimer!$A$1:$A$170</definedName>
    <definedName name="Print_Area" localSheetId="2">FAQ!$A$1:$C$28</definedName>
    <definedName name="Print_Area" localSheetId="0">Introduction!$B$2:$J$39</definedName>
    <definedName name="Print_Titles" localSheetId="8">Disclaimer!$2:$2</definedName>
    <definedName name="Print_Titles" localSheetId="2">FAQ!$4:$4</definedName>
    <definedName name="privacy_policy" localSheetId="8">Disclaimer!$A$136</definedName>
    <definedName name="_xlnm.Print_Area" localSheetId="10">Contents!$A$1:$F$56</definedName>
    <definedName name="_xlnm.Print_Area" localSheetId="9">'D. NTT Frontpage'!$A$1:$F$37</definedName>
    <definedName name="_xlnm.Print_Area" localSheetId="14">'Table 4 - LTV'!$A$1:$O$92</definedName>
    <definedName name="_xlnm.Print_Area" localSheetId="16">'Table 6-8 - Lending by loan'!$B$1:$M$60</definedName>
    <definedName name="_xlnm.Print_Area" localSheetId="17">'Table 9-13 - Lending'!$B$1:$M$82</definedName>
  </definedNames>
  <calcPr calcId="145621"/>
</workbook>
</file>

<file path=xl/calcChain.xml><?xml version="1.0" encoding="utf-8"?>
<calcChain xmlns="http://schemas.openxmlformats.org/spreadsheetml/2006/main">
  <c r="P24" i="24" l="1"/>
  <c r="P25" i="24"/>
  <c r="P26" i="24"/>
  <c r="P27" i="24"/>
  <c r="P28" i="24"/>
  <c r="P29" i="24"/>
  <c r="P23" i="24"/>
  <c r="M72" i="24" l="1"/>
  <c r="L29" i="24"/>
  <c r="K29" i="24"/>
  <c r="J29" i="24"/>
  <c r="I29" i="24"/>
  <c r="H29" i="24"/>
  <c r="G29" i="24"/>
  <c r="F29" i="24"/>
  <c r="E29" i="24"/>
  <c r="D29" i="24"/>
  <c r="C29" i="24"/>
  <c r="M28" i="24"/>
  <c r="M27" i="24"/>
  <c r="M26" i="24"/>
  <c r="M25" i="24"/>
  <c r="M24" i="24"/>
  <c r="M23" i="24"/>
  <c r="M29" i="24" s="1"/>
  <c r="L14" i="24"/>
  <c r="K14" i="24"/>
  <c r="J14" i="24"/>
  <c r="I14" i="24"/>
  <c r="H14" i="24"/>
  <c r="G14" i="24"/>
  <c r="F14" i="24"/>
  <c r="E14" i="24"/>
  <c r="D14" i="24"/>
  <c r="C14" i="24"/>
  <c r="M13" i="24"/>
  <c r="M12" i="24"/>
  <c r="M11" i="24"/>
  <c r="M10" i="24"/>
  <c r="M9" i="24"/>
  <c r="L4" i="24"/>
  <c r="L60" i="23"/>
  <c r="K60" i="23"/>
  <c r="J60" i="23"/>
  <c r="I60" i="23"/>
  <c r="H60" i="23"/>
  <c r="G60" i="23"/>
  <c r="F60" i="23"/>
  <c r="E60" i="23"/>
  <c r="D60" i="23"/>
  <c r="C60" i="23"/>
  <c r="M59" i="23"/>
  <c r="M58" i="23"/>
  <c r="M57" i="23"/>
  <c r="M56" i="23"/>
  <c r="M55" i="23"/>
  <c r="M54" i="23"/>
  <c r="M53" i="23"/>
  <c r="M52" i="23"/>
  <c r="M51" i="23"/>
  <c r="M50" i="23"/>
  <c r="M49" i="23"/>
  <c r="L40" i="23"/>
  <c r="K40" i="23"/>
  <c r="J40" i="23"/>
  <c r="I40" i="23"/>
  <c r="H40" i="23"/>
  <c r="G40" i="23"/>
  <c r="F40" i="23"/>
  <c r="E40" i="23"/>
  <c r="D40" i="23"/>
  <c r="C40" i="23"/>
  <c r="M39" i="23"/>
  <c r="M38" i="23"/>
  <c r="M37" i="23"/>
  <c r="M36" i="23"/>
  <c r="M35" i="23"/>
  <c r="M34" i="23"/>
  <c r="M33" i="23"/>
  <c r="M32" i="23"/>
  <c r="M31" i="23"/>
  <c r="M30" i="23"/>
  <c r="M29" i="23"/>
  <c r="L20" i="23"/>
  <c r="K20" i="23"/>
  <c r="J20" i="23"/>
  <c r="I20" i="23"/>
  <c r="H20" i="23"/>
  <c r="G20" i="23"/>
  <c r="F20" i="23"/>
  <c r="E20" i="23"/>
  <c r="D20" i="23"/>
  <c r="C20" i="23"/>
  <c r="M19" i="23"/>
  <c r="M18" i="23"/>
  <c r="M17" i="23"/>
  <c r="M16" i="23"/>
  <c r="M15" i="23"/>
  <c r="M14" i="23"/>
  <c r="M13" i="23"/>
  <c r="M12" i="23"/>
  <c r="M11" i="23"/>
  <c r="M10" i="23"/>
  <c r="M9" i="23"/>
  <c r="L4" i="23"/>
  <c r="H22" i="22"/>
  <c r="G22" i="22"/>
  <c r="F22" i="22"/>
  <c r="E22" i="22"/>
  <c r="D22" i="22"/>
  <c r="C22" i="22"/>
  <c r="I20" i="22"/>
  <c r="I19" i="22"/>
  <c r="I18" i="22"/>
  <c r="I17" i="22"/>
  <c r="I16" i="22"/>
  <c r="I15" i="22"/>
  <c r="I14" i="22"/>
  <c r="I13" i="22"/>
  <c r="I12" i="22"/>
  <c r="I11" i="22"/>
  <c r="I22" i="22" s="1"/>
  <c r="H4" i="22"/>
  <c r="N88" i="21"/>
  <c r="N86" i="21"/>
  <c r="L86" i="21"/>
  <c r="K86" i="21"/>
  <c r="J86" i="21"/>
  <c r="I86" i="21"/>
  <c r="H86" i="21"/>
  <c r="G86" i="21"/>
  <c r="F86" i="21"/>
  <c r="E86" i="21"/>
  <c r="D86" i="21"/>
  <c r="C86" i="21"/>
  <c r="N85" i="21"/>
  <c r="L85" i="21"/>
  <c r="K85" i="21"/>
  <c r="J85" i="21"/>
  <c r="I85" i="21"/>
  <c r="H85" i="21"/>
  <c r="G85" i="21"/>
  <c r="F85" i="21"/>
  <c r="E85" i="21"/>
  <c r="D85" i="21"/>
  <c r="C85" i="21"/>
  <c r="N84" i="21"/>
  <c r="L84" i="21"/>
  <c r="K84" i="21"/>
  <c r="J84" i="21"/>
  <c r="I84" i="21"/>
  <c r="H84" i="21"/>
  <c r="G84" i="21"/>
  <c r="F84" i="21"/>
  <c r="E84" i="21"/>
  <c r="D84" i="21"/>
  <c r="C84" i="21"/>
  <c r="N83" i="21"/>
  <c r="L83" i="21"/>
  <c r="K83" i="21"/>
  <c r="J83" i="21"/>
  <c r="I83" i="21"/>
  <c r="H83" i="21"/>
  <c r="G83" i="21"/>
  <c r="F83" i="21"/>
  <c r="E83" i="21"/>
  <c r="D83" i="21"/>
  <c r="C83" i="21"/>
  <c r="N82" i="21"/>
  <c r="L82" i="21"/>
  <c r="J82" i="21"/>
  <c r="I82" i="21"/>
  <c r="H82" i="21"/>
  <c r="G82" i="21"/>
  <c r="F82" i="21"/>
  <c r="E82" i="21"/>
  <c r="D82" i="21"/>
  <c r="C82" i="21"/>
  <c r="N81" i="21"/>
  <c r="L81" i="21"/>
  <c r="K81" i="21"/>
  <c r="J81" i="21"/>
  <c r="I81" i="21"/>
  <c r="H81" i="21"/>
  <c r="G81" i="21"/>
  <c r="F81" i="21"/>
  <c r="E81" i="21"/>
  <c r="D81" i="21"/>
  <c r="C81" i="21"/>
  <c r="N80" i="21"/>
  <c r="L80" i="21"/>
  <c r="K80" i="21"/>
  <c r="J80" i="21"/>
  <c r="I80" i="21"/>
  <c r="H80" i="21"/>
  <c r="G80" i="21"/>
  <c r="F80" i="21"/>
  <c r="E80" i="21"/>
  <c r="D80" i="21"/>
  <c r="C80" i="21"/>
  <c r="N79" i="21"/>
  <c r="L79" i="21"/>
  <c r="K79" i="21"/>
  <c r="J79" i="21"/>
  <c r="I79" i="21"/>
  <c r="H79" i="21"/>
  <c r="G79" i="21"/>
  <c r="F79" i="21"/>
  <c r="E79" i="21"/>
  <c r="D79" i="21"/>
  <c r="C79" i="21"/>
  <c r="N78" i="21"/>
  <c r="N77" i="21"/>
  <c r="L77" i="21"/>
  <c r="K77" i="21"/>
  <c r="J77" i="21"/>
  <c r="I77" i="21"/>
  <c r="H77" i="21"/>
  <c r="G77" i="21"/>
  <c r="F77" i="21"/>
  <c r="E77" i="21"/>
  <c r="D77" i="21"/>
  <c r="C77" i="21"/>
  <c r="L66" i="21"/>
  <c r="K66" i="21"/>
  <c r="J66" i="21"/>
  <c r="I66" i="21"/>
  <c r="H66" i="21"/>
  <c r="G66" i="21"/>
  <c r="F66" i="21"/>
  <c r="F88" i="21" s="1"/>
  <c r="E66" i="21"/>
  <c r="D66" i="21"/>
  <c r="D88" i="21" s="1"/>
  <c r="C66" i="21"/>
  <c r="L42" i="21"/>
  <c r="K42" i="21"/>
  <c r="J42" i="21"/>
  <c r="I42" i="21"/>
  <c r="H42" i="21"/>
  <c r="G42" i="21"/>
  <c r="F42" i="21"/>
  <c r="E42" i="21"/>
  <c r="D42" i="21"/>
  <c r="C42" i="21"/>
  <c r="L41" i="21"/>
  <c r="K41" i="21"/>
  <c r="J41" i="21"/>
  <c r="I41" i="21"/>
  <c r="H41" i="21"/>
  <c r="G41" i="21"/>
  <c r="F41" i="21"/>
  <c r="E41" i="21"/>
  <c r="D41" i="21"/>
  <c r="C41" i="21"/>
  <c r="L40" i="21"/>
  <c r="K40" i="21"/>
  <c r="J40" i="21"/>
  <c r="I40" i="21"/>
  <c r="H40" i="21"/>
  <c r="G40" i="21"/>
  <c r="F40" i="21"/>
  <c r="E40" i="21"/>
  <c r="D40" i="21"/>
  <c r="C40" i="21"/>
  <c r="L39" i="21"/>
  <c r="K39" i="21"/>
  <c r="J39" i="21"/>
  <c r="I39" i="21"/>
  <c r="H39" i="21"/>
  <c r="G39" i="21"/>
  <c r="F39" i="21"/>
  <c r="E39" i="21"/>
  <c r="D39" i="21"/>
  <c r="C39" i="21"/>
  <c r="L38" i="21"/>
  <c r="K38" i="21"/>
  <c r="J38" i="21"/>
  <c r="I38" i="21"/>
  <c r="H38" i="21"/>
  <c r="G38" i="21"/>
  <c r="F38" i="21"/>
  <c r="E38" i="21"/>
  <c r="D38" i="21"/>
  <c r="C38" i="21"/>
  <c r="L37" i="21"/>
  <c r="K37" i="21"/>
  <c r="J37" i="21"/>
  <c r="I37" i="21"/>
  <c r="H37" i="21"/>
  <c r="G37" i="21"/>
  <c r="F37" i="21"/>
  <c r="E37" i="21"/>
  <c r="D37" i="21"/>
  <c r="C37" i="21"/>
  <c r="L36" i="21"/>
  <c r="K36" i="21"/>
  <c r="J36" i="21"/>
  <c r="I36" i="21"/>
  <c r="H36" i="21"/>
  <c r="G36" i="21"/>
  <c r="F36" i="21"/>
  <c r="E36" i="21"/>
  <c r="D36" i="21"/>
  <c r="C36" i="21"/>
  <c r="L35" i="21"/>
  <c r="K35" i="21"/>
  <c r="J35" i="21"/>
  <c r="I35" i="21"/>
  <c r="H35" i="21"/>
  <c r="G35" i="21"/>
  <c r="F35" i="21"/>
  <c r="E35" i="21"/>
  <c r="D35" i="21"/>
  <c r="C35" i="21"/>
  <c r="L33" i="21"/>
  <c r="K33" i="21"/>
  <c r="J33" i="21"/>
  <c r="I33" i="21"/>
  <c r="H33" i="21"/>
  <c r="G33" i="21"/>
  <c r="F33" i="21"/>
  <c r="E33" i="21"/>
  <c r="D33" i="21"/>
  <c r="C33" i="21"/>
  <c r="L22" i="21"/>
  <c r="K22" i="21"/>
  <c r="J22" i="21"/>
  <c r="I22" i="21"/>
  <c r="H22" i="21"/>
  <c r="H44" i="21" s="1"/>
  <c r="G22" i="21"/>
  <c r="F22" i="21"/>
  <c r="F44" i="21" s="1"/>
  <c r="E22" i="21"/>
  <c r="D22" i="21"/>
  <c r="D44" i="21" s="1"/>
  <c r="C22" i="21"/>
  <c r="K4" i="21"/>
  <c r="D27" i="20"/>
  <c r="I26" i="20"/>
  <c r="G27" i="20" s="1"/>
  <c r="L19" i="20"/>
  <c r="D19" i="20"/>
  <c r="M18" i="20"/>
  <c r="K19" i="20" s="1"/>
  <c r="M11" i="20"/>
  <c r="L12" i="20" s="1"/>
  <c r="F40" i="18"/>
  <c r="E40" i="18"/>
  <c r="D40" i="18"/>
  <c r="C40" i="18"/>
  <c r="F24" i="18"/>
  <c r="E24" i="18"/>
  <c r="D24" i="18"/>
  <c r="C24" i="18"/>
  <c r="H12" i="20" l="1"/>
  <c r="C44" i="21"/>
  <c r="G44" i="21"/>
  <c r="K44" i="21"/>
  <c r="C88" i="21"/>
  <c r="G88" i="21"/>
  <c r="K88" i="21"/>
  <c r="M20" i="23"/>
  <c r="M40" i="23"/>
  <c r="L44" i="21"/>
  <c r="H88" i="21"/>
  <c r="L88" i="21"/>
  <c r="M14" i="24"/>
  <c r="D12" i="20"/>
  <c r="H19" i="20"/>
  <c r="H27" i="20"/>
  <c r="E44" i="21"/>
  <c r="I44" i="21"/>
  <c r="E88" i="21"/>
  <c r="I88" i="21"/>
  <c r="M60" i="23"/>
  <c r="J44" i="21"/>
  <c r="J88" i="21"/>
  <c r="E12" i="20"/>
  <c r="I12" i="20"/>
  <c r="M12" i="20"/>
  <c r="E19" i="20"/>
  <c r="I19" i="20"/>
  <c r="M19" i="20"/>
  <c r="E27" i="20"/>
  <c r="I27" i="20"/>
  <c r="F12" i="20"/>
  <c r="J12" i="20"/>
  <c r="F19" i="20"/>
  <c r="J19" i="20"/>
  <c r="F27" i="20"/>
  <c r="C12" i="20"/>
  <c r="G12" i="20"/>
  <c r="K12" i="20"/>
  <c r="C19" i="20"/>
  <c r="G19" i="20"/>
  <c r="C27" i="20"/>
  <c r="C170" i="8" l="1"/>
  <c r="F17" i="9" l="1"/>
  <c r="C158" i="8"/>
  <c r="D161" i="8" l="1"/>
  <c r="D160" i="8"/>
  <c r="C160" i="8"/>
  <c r="C113" i="8" l="1"/>
  <c r="C156" i="8"/>
  <c r="D106" i="8"/>
  <c r="G105" i="8" l="1"/>
  <c r="G104" i="8"/>
  <c r="G103" i="8"/>
  <c r="D179" i="11"/>
  <c r="G175" i="11" s="1"/>
  <c r="C179" i="11"/>
  <c r="F175" i="11" s="1"/>
  <c r="D157" i="11"/>
  <c r="G153" i="11" s="1"/>
  <c r="C157" i="11"/>
  <c r="F149" i="11" s="1"/>
  <c r="D144" i="11"/>
  <c r="G134" i="11" s="1"/>
  <c r="C144" i="11"/>
  <c r="F142" i="11" s="1"/>
  <c r="C59" i="11"/>
  <c r="C55" i="11"/>
  <c r="C26" i="11"/>
  <c r="C152" i="10"/>
  <c r="F164" i="10" s="1"/>
  <c r="C82" i="10"/>
  <c r="C78" i="10"/>
  <c r="C49" i="10"/>
  <c r="C42" i="10"/>
  <c r="F41" i="10" s="1"/>
  <c r="D37" i="10"/>
  <c r="G22" i="10" s="1"/>
  <c r="C37" i="10"/>
  <c r="F36" i="10" s="1"/>
  <c r="C189" i="9"/>
  <c r="F190" i="9" s="1"/>
  <c r="D163" i="9"/>
  <c r="C163" i="9"/>
  <c r="C130" i="9"/>
  <c r="F133" i="9" s="1"/>
  <c r="D104" i="9"/>
  <c r="C104" i="9"/>
  <c r="F54" i="9"/>
  <c r="D54" i="9"/>
  <c r="C54" i="9"/>
  <c r="F50" i="9"/>
  <c r="D50" i="9"/>
  <c r="C50" i="9"/>
  <c r="F21" i="9"/>
  <c r="D21" i="9"/>
  <c r="C21" i="9"/>
  <c r="C15" i="9"/>
  <c r="D168" i="8"/>
  <c r="C168" i="8"/>
  <c r="C167" i="8"/>
  <c r="C166" i="8"/>
  <c r="C165" i="8"/>
  <c r="C164" i="8"/>
  <c r="C163" i="8"/>
  <c r="C162" i="8"/>
  <c r="F161" i="8"/>
  <c r="C161" i="8"/>
  <c r="F160" i="8"/>
  <c r="C159" i="8"/>
  <c r="D158" i="8"/>
  <c r="C157" i="8"/>
  <c r="C143" i="8"/>
  <c r="C138" i="8"/>
  <c r="F121" i="8"/>
  <c r="F119" i="8"/>
  <c r="F117" i="8"/>
  <c r="F115" i="8"/>
  <c r="F120" i="8"/>
  <c r="F112" i="8"/>
  <c r="F109" i="8"/>
  <c r="F108" i="8"/>
  <c r="C106" i="8"/>
  <c r="F104" i="8" s="1"/>
  <c r="D101" i="8"/>
  <c r="C101" i="8"/>
  <c r="F99" i="8" s="1"/>
  <c r="D84" i="8"/>
  <c r="C84" i="8"/>
  <c r="D67" i="8"/>
  <c r="C67" i="8"/>
  <c r="D54" i="8"/>
  <c r="C54" i="8"/>
  <c r="C41" i="8"/>
  <c r="G50" i="8" l="1"/>
  <c r="F50" i="8"/>
  <c r="F47" i="8"/>
  <c r="F88" i="8"/>
  <c r="G48" i="8"/>
  <c r="G89" i="8"/>
  <c r="G90" i="8"/>
  <c r="F90" i="8"/>
  <c r="G88" i="8"/>
  <c r="G87" i="8"/>
  <c r="G103" i="9"/>
  <c r="G72" i="8"/>
  <c r="F70" i="8"/>
  <c r="G130" i="11"/>
  <c r="G140" i="8"/>
  <c r="G70" i="8"/>
  <c r="F130" i="11"/>
  <c r="G132" i="11"/>
  <c r="F72" i="8"/>
  <c r="F132" i="11"/>
  <c r="G128" i="11"/>
  <c r="F128" i="11"/>
  <c r="G126" i="11"/>
  <c r="G96" i="8"/>
  <c r="F126" i="11"/>
  <c r="G95" i="8"/>
  <c r="G124" i="11"/>
  <c r="F95" i="8"/>
  <c r="F124" i="11"/>
  <c r="G94" i="8"/>
  <c r="G122" i="11"/>
  <c r="G93" i="8"/>
  <c r="F122" i="11"/>
  <c r="F93" i="8"/>
  <c r="G120" i="11"/>
  <c r="G92" i="8"/>
  <c r="F120" i="11"/>
  <c r="G91" i="8"/>
  <c r="F153" i="11"/>
  <c r="G149" i="11"/>
  <c r="F103" i="8"/>
  <c r="G34" i="10"/>
  <c r="G171" i="11"/>
  <c r="F66" i="8"/>
  <c r="G28" i="10"/>
  <c r="F29" i="10"/>
  <c r="F60" i="8"/>
  <c r="G86" i="8"/>
  <c r="F86" i="8"/>
  <c r="G27" i="10"/>
  <c r="G142" i="11"/>
  <c r="G140" i="11"/>
  <c r="F140" i="11"/>
  <c r="G138" i="11"/>
  <c r="G35" i="10"/>
  <c r="F35" i="10"/>
  <c r="F33" i="10"/>
  <c r="F138" i="11"/>
  <c r="G136" i="11"/>
  <c r="F136" i="11"/>
  <c r="G36" i="10"/>
  <c r="F40" i="8"/>
  <c r="G33" i="10"/>
  <c r="F39" i="8"/>
  <c r="G32" i="10"/>
  <c r="G31" i="10"/>
  <c r="G63" i="8"/>
  <c r="F105" i="8"/>
  <c r="G30" i="10"/>
  <c r="F63" i="8"/>
  <c r="G29" i="10"/>
  <c r="G61" i="8"/>
  <c r="F27" i="10"/>
  <c r="G26" i="10"/>
  <c r="G25" i="10"/>
  <c r="F149" i="10"/>
  <c r="F80" i="8"/>
  <c r="G100" i="8"/>
  <c r="F25" i="10"/>
  <c r="F148" i="10"/>
  <c r="F78" i="8"/>
  <c r="G99" i="8"/>
  <c r="G102" i="9"/>
  <c r="G24" i="10"/>
  <c r="F53" i="8"/>
  <c r="F76" i="8"/>
  <c r="G98" i="8"/>
  <c r="G99" i="9"/>
  <c r="G23" i="10"/>
  <c r="G52" i="8"/>
  <c r="F74" i="8"/>
  <c r="G97" i="8"/>
  <c r="G98" i="9"/>
  <c r="F23" i="10"/>
  <c r="F171" i="11"/>
  <c r="G65" i="8"/>
  <c r="F31" i="10"/>
  <c r="F97" i="8"/>
  <c r="F134" i="11"/>
  <c r="F71" i="8"/>
  <c r="F75" i="8"/>
  <c r="F83" i="8"/>
  <c r="F141" i="8"/>
  <c r="F150" i="10"/>
  <c r="F154" i="10"/>
  <c r="G74" i="8"/>
  <c r="F69" i="8"/>
  <c r="F73" i="8"/>
  <c r="F77" i="8"/>
  <c r="F79" i="8"/>
  <c r="F48" i="8"/>
  <c r="F51" i="8"/>
  <c r="F61" i="8"/>
  <c r="F64" i="8"/>
  <c r="G69" i="8"/>
  <c r="G71" i="8"/>
  <c r="G73" i="8"/>
  <c r="G75" i="8"/>
  <c r="G77" i="8"/>
  <c r="G79" i="8"/>
  <c r="G83" i="8"/>
  <c r="F87" i="8"/>
  <c r="F89" i="8"/>
  <c r="F91" i="8"/>
  <c r="G141" i="8"/>
  <c r="G100" i="9"/>
  <c r="F22" i="10"/>
  <c r="F24" i="10"/>
  <c r="F26" i="10"/>
  <c r="F28" i="10"/>
  <c r="F30" i="10"/>
  <c r="F32" i="10"/>
  <c r="F34" i="10"/>
  <c r="F151" i="10"/>
  <c r="F157" i="10"/>
  <c r="G142" i="8"/>
  <c r="F158" i="10"/>
  <c r="G76" i="8"/>
  <c r="G78" i="8"/>
  <c r="G80" i="8"/>
  <c r="F153" i="10"/>
  <c r="F165" i="10"/>
  <c r="G157" i="9"/>
  <c r="F181" i="9"/>
  <c r="G161" i="9"/>
  <c r="F183" i="9"/>
  <c r="F103" i="9"/>
  <c r="F126" i="9"/>
  <c r="F157" i="9"/>
  <c r="F187" i="9"/>
  <c r="F194" i="9"/>
  <c r="F101" i="9"/>
  <c r="F122" i="9"/>
  <c r="F99" i="9"/>
  <c r="G101" i="9"/>
  <c r="G159" i="9"/>
  <c r="F185" i="9"/>
  <c r="G106" i="8"/>
  <c r="F14" i="9"/>
  <c r="F12" i="9"/>
  <c r="F136" i="8"/>
  <c r="F132" i="8"/>
  <c r="F128" i="8"/>
  <c r="F124" i="8"/>
  <c r="F135" i="8"/>
  <c r="F131" i="8"/>
  <c r="F127" i="8"/>
  <c r="F123" i="8"/>
  <c r="F134" i="8"/>
  <c r="F130" i="8"/>
  <c r="F126" i="8"/>
  <c r="F125" i="8"/>
  <c r="F129" i="8"/>
  <c r="F162" i="9"/>
  <c r="F160" i="9"/>
  <c r="F158" i="9"/>
  <c r="F159" i="9"/>
  <c r="F37" i="8"/>
  <c r="F36" i="8"/>
  <c r="F49" i="8"/>
  <c r="F52" i="8"/>
  <c r="G53" i="8"/>
  <c r="G51" i="8"/>
  <c r="G49" i="8"/>
  <c r="G47" i="8"/>
  <c r="F62" i="8"/>
  <c r="F65" i="8"/>
  <c r="G66" i="8"/>
  <c r="G64" i="8"/>
  <c r="G62" i="8"/>
  <c r="G60" i="8"/>
  <c r="F92" i="8"/>
  <c r="F94" i="8"/>
  <c r="F96" i="8"/>
  <c r="F98" i="8"/>
  <c r="F100" i="8"/>
  <c r="F133" i="8"/>
  <c r="F136" i="9"/>
  <c r="F134" i="9"/>
  <c r="F132" i="9"/>
  <c r="F129" i="9"/>
  <c r="F127" i="9"/>
  <c r="F125" i="9"/>
  <c r="F123" i="9"/>
  <c r="F135" i="9"/>
  <c r="F131" i="9"/>
  <c r="F128" i="9"/>
  <c r="F124" i="9"/>
  <c r="F161" i="9"/>
  <c r="F163" i="11"/>
  <c r="F161" i="11"/>
  <c r="F159" i="11"/>
  <c r="F156" i="11"/>
  <c r="F154" i="11"/>
  <c r="F152" i="11"/>
  <c r="F150" i="11"/>
  <c r="F160" i="11"/>
  <c r="F185" i="11"/>
  <c r="F183" i="11"/>
  <c r="F181" i="11"/>
  <c r="F178" i="11"/>
  <c r="F176" i="11"/>
  <c r="F174" i="11"/>
  <c r="F172" i="11"/>
  <c r="F182" i="11"/>
  <c r="F111" i="8"/>
  <c r="F113" i="8" s="1"/>
  <c r="F114" i="8"/>
  <c r="F118" i="8"/>
  <c r="F140" i="8"/>
  <c r="F142" i="8"/>
  <c r="F13" i="9"/>
  <c r="F98" i="9"/>
  <c r="F100" i="9"/>
  <c r="F102" i="9"/>
  <c r="G162" i="9"/>
  <c r="G160" i="9"/>
  <c r="G158" i="9"/>
  <c r="F40" i="10"/>
  <c r="F39" i="10"/>
  <c r="G163" i="11"/>
  <c r="G161" i="11"/>
  <c r="G159" i="11"/>
  <c r="G156" i="11"/>
  <c r="G154" i="11"/>
  <c r="G152" i="11"/>
  <c r="G150" i="11"/>
  <c r="G160" i="11"/>
  <c r="G185" i="11"/>
  <c r="G183" i="11"/>
  <c r="G181" i="11"/>
  <c r="G178" i="11"/>
  <c r="G176" i="11"/>
  <c r="G174" i="11"/>
  <c r="G172" i="11"/>
  <c r="G182" i="11"/>
  <c r="F195" i="9"/>
  <c r="F193" i="9"/>
  <c r="F191" i="9"/>
  <c r="F188" i="9"/>
  <c r="F186" i="9"/>
  <c r="F184" i="9"/>
  <c r="F182" i="9"/>
  <c r="F192" i="9"/>
  <c r="F143" i="11"/>
  <c r="F141" i="11"/>
  <c r="F139" i="11"/>
  <c r="F137" i="11"/>
  <c r="F135" i="11"/>
  <c r="F133" i="11"/>
  <c r="F131" i="11"/>
  <c r="F129" i="11"/>
  <c r="F127" i="11"/>
  <c r="F125" i="11"/>
  <c r="F123" i="11"/>
  <c r="F121" i="11"/>
  <c r="F151" i="11"/>
  <c r="F155" i="11"/>
  <c r="F158" i="11"/>
  <c r="F162" i="11"/>
  <c r="F173" i="11"/>
  <c r="F177" i="11"/>
  <c r="F180" i="11"/>
  <c r="F184" i="11"/>
  <c r="F116" i="8"/>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3" i="8" l="1"/>
  <c r="G101" i="8"/>
  <c r="F106" i="8"/>
  <c r="G104" i="9"/>
  <c r="F152" i="10"/>
  <c r="G37" i="10"/>
  <c r="F101" i="8"/>
  <c r="G144" i="11"/>
  <c r="F67" i="8"/>
  <c r="F42" i="10"/>
  <c r="F144" i="11"/>
  <c r="G157" i="11"/>
  <c r="F179" i="11"/>
  <c r="F157" i="11"/>
  <c r="F84" i="8"/>
  <c r="G179" i="11"/>
  <c r="F41" i="8"/>
  <c r="G84" i="8"/>
  <c r="G67" i="8"/>
  <c r="F37" i="10"/>
  <c r="G163" i="9"/>
  <c r="F15" i="9"/>
  <c r="F130" i="9"/>
  <c r="F163" i="9"/>
  <c r="F189" i="9"/>
  <c r="G54" i="8"/>
  <c r="F54" i="8"/>
  <c r="F143" i="8"/>
  <c r="F138" i="8"/>
  <c r="F104" i="9"/>
</calcChain>
</file>

<file path=xl/sharedStrings.xml><?xml version="1.0" encoding="utf-8"?>
<sst xmlns="http://schemas.openxmlformats.org/spreadsheetml/2006/main" count="3058" uniqueCount="1743">
  <si>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</si>
  <si>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</si>
  <si>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</si>
  <si>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</si>
  <si>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</si>
  <si>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</si>
  <si>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</si>
  <si>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</si>
  <si>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</si>
  <si>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</si>
  <si>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</si>
  <si>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</si>
  <si>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</si>
  <si>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</si>
  <si>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</si>
  <si>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</si>
  <si>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</si>
  <si>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</si>
  <si>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</si>
  <si>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</si>
  <si>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</si>
  <si>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</si>
  <si>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</si>
  <si>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</si>
  <si>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</si>
  <si>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</si>
  <si>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</si>
  <si>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</si>
  <si>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</si>
  <si>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</si>
  <si>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</si>
  <si>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</si>
  <si>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</si>
  <si>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</si>
  <si>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</si>
  <si>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</si>
  <si>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</si>
  <si>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</si>
  <si>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</si>
  <si>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</si>
  <si>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</si>
  <si>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</si>
  <si>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</si>
  <si>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</si>
  <si>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</si>
  <si>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</si>
  <si>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</si>
  <si>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</si>
  <si>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</si>
  <si>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</si>
  <si>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</si>
  <si>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</si>
  <si>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</si>
  <si>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</si>
  <si>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</si>
  <si>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</si>
  <si>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</si>
  <si>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</si>
  <si>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</si>
  <si>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</si>
  <si>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</si>
  <si>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</si>
  <si>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</si>
  <si>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</si>
  <si>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</si>
  <si>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</si>
  <si>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</si>
  <si>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</si>
  <si>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</si>
  <si>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</si>
  <si>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</si>
  <si>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</si>
  <si>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</si>
  <si>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</si>
  <si>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</si>
  <si>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</si>
  <si>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</si>
  <si>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</si>
  <si>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</si>
  <si>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</si>
  <si>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</si>
  <si>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</si>
  <si>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</si>
  <si>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</si>
  <si>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</si>
  <si>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</si>
  <si>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</si>
  <si>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</si>
  <si>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</si>
  <si>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</si>
  <si>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</si>
  <si>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</si>
  <si>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</si>
  <si>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</si>
  <si>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</si>
  <si>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</si>
  <si>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</si>
  <si>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</si>
  <si>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</si>
  <si>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</si>
  <si>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</si>
  <si>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</si>
  <si>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</si>
  <si>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</si>
  <si>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</si>
  <si>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G.2.1.1</t>
  </si>
  <si>
    <t>UCITS Compliance (Y/N)</t>
  </si>
  <si>
    <t>G.2.1.2</t>
  </si>
  <si>
    <t>CRR Compliance (Y/N)</t>
  </si>
  <si>
    <t>G.2.1.3</t>
  </si>
  <si>
    <t>LCR status</t>
  </si>
  <si>
    <t>1.General Information</t>
  </si>
  <si>
    <t>Nominal (mn)</t>
  </si>
  <si>
    <t>G.3.1.2</t>
  </si>
  <si>
    <t>Outstanding Covered Bonds</t>
  </si>
  <si>
    <t>OG.3.1.1</t>
  </si>
  <si>
    <t>Cover Pool Size [NPV] (mn)</t>
  </si>
  <si>
    <t>[Mark as ND1 if not relevant]</t>
  </si>
  <si>
    <t>OG.3.1.2</t>
  </si>
  <si>
    <t>Outstanding Covered Bonds [NPV] (mn)</t>
  </si>
  <si>
    <t xml:space="preserve">2. Over-collateralisation (OC) </t>
  </si>
  <si>
    <t>Actual</t>
  </si>
  <si>
    <t>Minimum Committed</t>
  </si>
  <si>
    <t>Purpose</t>
  </si>
  <si>
    <t>OC (%)</t>
  </si>
  <si>
    <t>OG.3.2.1</t>
  </si>
  <si>
    <t>Optional information e.g. Asset Coverage Test (ACT)</t>
  </si>
  <si>
    <t>OG.3.2.2</t>
  </si>
  <si>
    <t>Optional information e.g. OC (NPV basis)</t>
  </si>
  <si>
    <t>3. Cover Pool Composition</t>
  </si>
  <si>
    <t>% Cover Pool</t>
  </si>
  <si>
    <t>G.3.3.1</t>
  </si>
  <si>
    <t>Mortgages</t>
  </si>
  <si>
    <t>G.3.3.2</t>
  </si>
  <si>
    <t xml:space="preserve">Public Sector </t>
  </si>
  <si>
    <t>G.3.3.3</t>
  </si>
  <si>
    <t>Shipping</t>
  </si>
  <si>
    <t>G.3.3.4</t>
  </si>
  <si>
    <t>Substitute Assets</t>
  </si>
  <si>
    <t>G.3.3.5</t>
  </si>
  <si>
    <t>Other</t>
  </si>
  <si>
    <t>G.3.3.6</t>
  </si>
  <si>
    <t>Total</t>
  </si>
  <si>
    <t>o/w [If relevant, please specify]</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</si>
  <si>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</si>
  <si>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</si>
  <si>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</si>
  <si>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</si>
  <si>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</si>
  <si>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</si>
  <si>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</si>
  <si>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</si>
  <si>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</si>
  <si>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</si>
  <si>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</si>
  <si>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</si>
  <si>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</si>
  <si>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</si>
  <si>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</si>
  <si>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</si>
  <si>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</si>
  <si>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</si>
  <si>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</si>
  <si>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</si>
  <si>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</si>
  <si>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</si>
  <si>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</si>
  <si>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</si>
  <si>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</si>
  <si>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</si>
  <si>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</si>
  <si>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</si>
  <si>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</si>
  <si>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</si>
  <si>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</si>
  <si>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</si>
  <si>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</si>
  <si>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</si>
  <si>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</si>
  <si>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</si>
  <si>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</si>
  <si>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</si>
  <si>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</si>
  <si>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</si>
  <si>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</si>
  <si>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</si>
  <si>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</si>
  <si>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</si>
  <si>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</si>
  <si>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</si>
  <si>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</si>
  <si>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</si>
  <si>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</si>
  <si>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</si>
  <si>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</si>
  <si>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</si>
  <si>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</si>
  <si>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</si>
  <si>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</si>
  <si>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</si>
  <si>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</si>
  <si>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</si>
  <si>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</si>
  <si>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</si>
  <si>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</si>
  <si>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</si>
  <si>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</si>
  <si>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</si>
  <si>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</si>
  <si>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</si>
  <si>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</si>
  <si>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</si>
  <si>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</si>
  <si>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</si>
  <si>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</si>
  <si>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</si>
  <si>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</si>
  <si>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</si>
  <si>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</si>
  <si>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</si>
  <si>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</si>
  <si>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</si>
  <si>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</si>
  <si>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</si>
  <si>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</si>
  <si>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</si>
  <si>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</si>
  <si>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</si>
  <si>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</si>
  <si>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</si>
  <si>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</si>
  <si>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</si>
  <si>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</si>
  <si>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</si>
  <si>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</si>
  <si>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</si>
  <si>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</si>
  <si>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</si>
  <si>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</si>
  <si>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</si>
  <si>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</si>
  <si>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</si>
  <si>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</si>
  <si>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</si>
  <si>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</si>
  <si>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</si>
  <si>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</si>
  <si>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</si>
  <si>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</si>
  <si>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</si>
  <si>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</si>
  <si>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</si>
  <si>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</si>
  <si>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</si>
  <si>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</si>
  <si>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</si>
  <si>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</si>
  <si>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</si>
  <si>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</si>
  <si>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</si>
  <si>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</si>
  <si>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</si>
  <si>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</si>
  <si>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</si>
  <si>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</si>
  <si>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</si>
  <si>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</si>
  <si>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</si>
  <si>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</si>
  <si>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</si>
  <si>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</si>
  <si>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</si>
  <si>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</si>
  <si>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</si>
  <si>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</si>
  <si>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</si>
  <si>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</si>
  <si>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</si>
  <si>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</si>
  <si>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</si>
  <si>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</si>
  <si>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</si>
  <si>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</si>
  <si>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</si>
  <si>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</si>
  <si>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</si>
  <si>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</si>
  <si>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</si>
  <si>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</si>
  <si>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</si>
  <si>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</si>
  <si>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</si>
  <si>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</si>
  <si>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</si>
  <si>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</si>
  <si>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</si>
  <si>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</si>
  <si>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</si>
  <si>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</si>
  <si>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</si>
  <si>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</si>
  <si>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</si>
  <si>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</si>
  <si>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</si>
  <si>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</si>
  <si>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</si>
  <si>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</si>
  <si>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</si>
  <si>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</si>
  <si>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</si>
  <si>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</si>
  <si>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</si>
  <si>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</si>
  <si>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</si>
  <si>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</si>
  <si>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</si>
  <si>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</si>
  <si>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</si>
  <si>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</si>
  <si>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</si>
  <si>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</si>
  <si>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</si>
  <si>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</si>
  <si>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</si>
  <si>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</si>
  <si>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</si>
  <si>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</si>
  <si>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</si>
  <si>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</si>
  <si>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</si>
  <si>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</si>
  <si>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</si>
  <si>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</si>
  <si>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</si>
  <si>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</si>
  <si>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</si>
  <si>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</si>
  <si>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</si>
  <si>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</si>
  <si>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</si>
  <si>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</si>
  <si>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</si>
  <si>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</si>
  <si>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Exposure to credit institute credit quality step 1 &amp; 2</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</si>
  <si>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</si>
  <si>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</si>
  <si>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</si>
  <si>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</si>
  <si>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</si>
  <si>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</si>
  <si>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</si>
  <si>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</si>
  <si>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</si>
  <si>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</si>
  <si>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</si>
  <si>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</si>
  <si>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</si>
  <si>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</si>
  <si>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</si>
  <si>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</si>
  <si>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</si>
  <si>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</si>
  <si>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</si>
  <si>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</si>
  <si>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</si>
  <si>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</si>
  <si>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</si>
  <si>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</si>
  <si>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</si>
  <si>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</si>
  <si>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</si>
  <si>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</si>
  <si>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</si>
  <si>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</si>
  <si>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</si>
  <si>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</si>
  <si>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2. General Information</t>
  </si>
  <si>
    <t>Residential Loans</t>
  </si>
  <si>
    <t>Commercial Loans</t>
  </si>
  <si>
    <t>Total Mortgages</t>
  </si>
  <si>
    <t>M.7.2.1</t>
  </si>
  <si>
    <t>Number of mortgage loans</t>
  </si>
  <si>
    <t>Optional information eg, Number of borrowers</t>
  </si>
  <si>
    <t>Optional information eg, Number of guarantors</t>
  </si>
  <si>
    <t>3. Concentration Risks</t>
  </si>
  <si>
    <t>% Residential Loans</t>
  </si>
  <si>
    <t>% Commercial Loans</t>
  </si>
  <si>
    <t>M.7.3.1</t>
  </si>
  <si>
    <t xml:space="preserve">10 largest exposures </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</si>
  <si>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</si>
  <si>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</si>
  <si>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</si>
  <si>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</si>
  <si>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</si>
  <si>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</si>
  <si>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</si>
  <si>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</si>
  <si>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</si>
  <si>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</si>
  <si>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</si>
  <si>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</si>
  <si>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</si>
  <si>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</si>
  <si>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</si>
  <si>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</si>
  <si>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</si>
  <si>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</si>
  <si>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</si>
  <si>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</si>
  <si>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</si>
  <si>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</si>
  <si>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</si>
  <si>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</si>
  <si>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</si>
  <si>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</si>
  <si>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</si>
  <si>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</si>
  <si>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</si>
  <si>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</si>
  <si>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</si>
  <si>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</si>
  <si>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</si>
  <si>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</si>
  <si>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</si>
  <si>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</si>
  <si>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</si>
  <si>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</si>
  <si>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</si>
  <si>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</si>
  <si>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</si>
  <si>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</si>
  <si>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</si>
  <si>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</si>
  <si>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</si>
  <si>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</si>
  <si>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</si>
  <si>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</si>
  <si>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</si>
  <si>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</si>
  <si>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</si>
  <si>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</si>
  <si>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</si>
  <si>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</si>
  <si>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</si>
  <si>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</si>
  <si>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</si>
  <si>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</si>
  <si>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</si>
  <si>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</si>
  <si>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</si>
  <si>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</si>
  <si>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</si>
  <si>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</si>
  <si>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</si>
  <si>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</si>
  <si>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</si>
  <si>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</si>
  <si>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</si>
  <si>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</si>
  <si>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</si>
  <si>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</si>
  <si>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</si>
  <si>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</si>
  <si>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</si>
  <si>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</si>
  <si>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5. Breakdown by domestic regions</t>
  </si>
  <si>
    <t>M.7.5.1</t>
  </si>
  <si>
    <t>TBC at a country level</t>
  </si>
  <si>
    <t>M.7.5.2</t>
  </si>
  <si>
    <t>M.7.5.3</t>
  </si>
  <si>
    <t>M.7.5.4</t>
  </si>
  <si>
    <t>M.7.5.5</t>
  </si>
  <si>
    <t>6. Breakdown by Interest Rate</t>
  </si>
  <si>
    <t>M.7.6.1</t>
  </si>
  <si>
    <t>Fixed rate</t>
  </si>
  <si>
    <t>M.7.6.2</t>
  </si>
  <si>
    <t>Floating rate</t>
  </si>
  <si>
    <t>M.7.6.3</t>
  </si>
  <si>
    <t>OM.7.6.1</t>
  </si>
  <si>
    <t>OM.7.6.2</t>
  </si>
  <si>
    <t>OM.7.6.3</t>
  </si>
  <si>
    <t>OM.7.6.4</t>
  </si>
  <si>
    <t>7. Breakdown by Repayment Type</t>
  </si>
  <si>
    <t>M.7.7.1</t>
  </si>
  <si>
    <t>Bullet / interest only</t>
  </si>
  <si>
    <t>M.7.7.2</t>
  </si>
  <si>
    <t>Amortising</t>
  </si>
  <si>
    <t>M.7.7.3</t>
  </si>
  <si>
    <t xml:space="preserve">8. Loan Seasoning </t>
  </si>
  <si>
    <t>M.7.8.1</t>
  </si>
  <si>
    <t>Up to 12months</t>
  </si>
  <si>
    <t>M.7.8.2</t>
  </si>
  <si>
    <t>≥  12 - ≤ 24 months</t>
  </si>
  <si>
    <t>M.7.8.3</t>
  </si>
  <si>
    <t>≥ 24 - ≤ 36 months</t>
  </si>
  <si>
    <t>M.7.8.4</t>
  </si>
  <si>
    <t>≥ 36 - ≤ 60 months</t>
  </si>
  <si>
    <t>M.7.8.5</t>
  </si>
  <si>
    <t>≥ 60 months</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</si>
  <si>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</si>
  <si>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</si>
  <si>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</si>
  <si>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</si>
  <si>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</si>
  <si>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</si>
  <si>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</si>
  <si>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</si>
  <si>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</si>
  <si>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</si>
  <si>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</si>
  <si>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</si>
  <si>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</si>
  <si>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</si>
  <si>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</si>
  <si>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</si>
  <si>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</si>
  <si>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</si>
  <si>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</si>
  <si>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</si>
  <si>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</si>
  <si>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</si>
  <si>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</si>
  <si>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</si>
  <si>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</si>
  <si>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</si>
  <si>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</si>
  <si>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</si>
  <si>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</si>
  <si>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</si>
  <si>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</si>
  <si>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</si>
  <si>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</si>
  <si>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</si>
  <si>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</si>
  <si>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</si>
  <si>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</si>
  <si>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</si>
  <si>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o/w &gt;100 - &lt;=110 %</t>
  </si>
  <si>
    <t>o/w &gt;110 - &lt;=120 %</t>
  </si>
  <si>
    <t>o/w &gt;120 - &lt;=130 %</t>
  </si>
  <si>
    <t>o/w &gt;130 - &lt;=140 %</t>
  </si>
  <si>
    <t>o/w &gt;140 - &lt;=150 %</t>
  </si>
  <si>
    <t>o/w &gt;150 %</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</si>
  <si>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</si>
  <si>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</si>
  <si>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</si>
  <si>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</si>
  <si>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</si>
  <si>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</si>
  <si>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</si>
  <si>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</si>
  <si>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</si>
  <si>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</si>
  <si>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</si>
  <si>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</si>
  <si>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</si>
  <si>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</si>
  <si>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</si>
  <si>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</si>
  <si>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</si>
  <si>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</si>
  <si>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</si>
  <si>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</si>
  <si>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</si>
  <si>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</si>
  <si>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</si>
  <si>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</si>
  <si>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</si>
  <si>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</si>
  <si>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</si>
  <si>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</si>
  <si>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</si>
  <si>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</si>
  <si>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</si>
  <si>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</si>
  <si>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</si>
  <si>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</si>
  <si>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14. Loan by Ranking</t>
  </si>
  <si>
    <t>M.7A.14.2</t>
  </si>
  <si>
    <t>Guaranteed</t>
  </si>
  <si>
    <t>M.7A.14.3</t>
  </si>
  <si>
    <t>7B Commercial Cover Pool</t>
  </si>
  <si>
    <t>15. Loan Size Information</t>
  </si>
  <si>
    <t>M.7B.15.1</t>
  </si>
  <si>
    <t>M.7B.15.2</t>
  </si>
  <si>
    <t>M.7B.15.3</t>
  </si>
  <si>
    <t>M.7B.15.4</t>
  </si>
  <si>
    <t>M.7B.15.5</t>
  </si>
  <si>
    <t>M.7B.15.6</t>
  </si>
  <si>
    <t>M.7B.15.7</t>
  </si>
  <si>
    <t>M.7B.15.26</t>
  </si>
  <si>
    <t xml:space="preserve">16. Loan to Value (LTV) Information - UNINDEXED </t>
  </si>
  <si>
    <t>M.7B.16.1</t>
  </si>
  <si>
    <t>M.7B.16.2</t>
  </si>
  <si>
    <t>M.7B.16.3</t>
  </si>
  <si>
    <t>M.7B.16.4</t>
  </si>
  <si>
    <t>M.7B.16.5</t>
  </si>
  <si>
    <t>M.7B.16.6</t>
  </si>
  <si>
    <t>M.7B.16.7</t>
  </si>
  <si>
    <t>M.7B.16.8</t>
  </si>
  <si>
    <t>M.7B.16.9</t>
  </si>
  <si>
    <t>M.7B.16.10</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</si>
  <si>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</si>
  <si>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</si>
  <si>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</si>
  <si>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</si>
  <si>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</si>
  <si>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</si>
  <si>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</si>
  <si>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</si>
  <si>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</si>
  <si>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</si>
  <si>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</si>
  <si>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</si>
  <si>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</si>
  <si>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</si>
  <si>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</si>
  <si>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</si>
  <si>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</si>
  <si>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</si>
  <si>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</si>
  <si>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</si>
  <si>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</si>
  <si>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</si>
  <si>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</si>
  <si>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</si>
  <si>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</si>
  <si>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</si>
  <si>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</si>
  <si>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</si>
  <si>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</si>
  <si>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</si>
  <si>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</si>
  <si>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</si>
  <si>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</si>
  <si>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</si>
  <si>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</si>
  <si>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</si>
  <si>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</si>
  <si>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</si>
  <si>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</si>
  <si>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</si>
  <si>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</si>
  <si>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</si>
  <si>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</si>
  <si>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</si>
  <si>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</si>
  <si>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</si>
  <si>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</si>
  <si>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</si>
  <si>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</si>
  <si>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</si>
  <si>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</si>
  <si>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</si>
  <si>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</si>
  <si>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</si>
  <si>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</si>
  <si>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</si>
  <si>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</si>
  <si>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</si>
  <si>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</si>
  <si>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</si>
  <si>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</si>
  <si>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</si>
  <si>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</si>
  <si>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</si>
  <si>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</si>
  <si>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</si>
  <si>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</si>
  <si>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</si>
  <si>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</si>
  <si>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</si>
  <si>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</si>
  <si>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</si>
  <si>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</si>
  <si>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</si>
  <si>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</si>
  <si>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</si>
  <si>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</si>
  <si>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</si>
  <si>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</si>
  <si>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</si>
  <si>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</si>
  <si>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</si>
  <si>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</si>
  <si>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</si>
  <si>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</si>
  <si>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</si>
  <si>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</si>
  <si>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</si>
  <si>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</si>
  <si>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</si>
  <si>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</si>
  <si>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</si>
  <si>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</si>
  <si>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</si>
  <si>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</si>
  <si>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</si>
  <si>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</si>
  <si>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</si>
  <si>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</si>
  <si>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</si>
  <si>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</si>
  <si>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</si>
  <si>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</si>
  <si>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</si>
  <si>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</si>
  <si>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</si>
  <si>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</si>
  <si>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</si>
  <si>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</si>
  <si>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</si>
  <si>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</si>
  <si>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</si>
  <si>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</si>
  <si>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</si>
  <si>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</si>
  <si>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</si>
  <si>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</si>
  <si>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</si>
  <si>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</si>
  <si>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</si>
  <si>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</si>
  <si>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</si>
  <si>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</si>
  <si>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</si>
  <si>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</si>
  <si>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</si>
  <si>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</si>
  <si>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</si>
  <si>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</si>
  <si>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</si>
  <si>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</si>
  <si>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</si>
  <si>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</si>
  <si>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</si>
  <si>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</si>
  <si>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</si>
  <si>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</si>
  <si>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</si>
  <si>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</si>
  <si>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</si>
  <si>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</si>
  <si>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</si>
  <si>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</si>
  <si>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</si>
  <si>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</si>
  <si>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</si>
  <si>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</si>
  <si>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</si>
  <si>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</si>
  <si>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</si>
  <si>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</si>
  <si>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</si>
  <si>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</si>
  <si>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</si>
  <si>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</si>
  <si>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</si>
  <si>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</si>
  <si>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</si>
  <si>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</si>
  <si>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</si>
  <si>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</si>
  <si>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</si>
  <si>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</si>
  <si>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</si>
  <si>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</si>
  <si>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</si>
  <si>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</si>
  <si>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</si>
  <si>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</si>
  <si>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</si>
  <si>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</si>
  <si>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</si>
  <si>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</si>
  <si>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</si>
  <si>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</si>
  <si>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</si>
  <si>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</si>
  <si>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</si>
  <si>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</si>
  <si>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</si>
  <si>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</si>
  <si>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</si>
  <si>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</si>
  <si>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</si>
  <si>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</si>
  <si>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</si>
  <si>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</si>
  <si>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</si>
  <si>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</si>
  <si>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</si>
  <si>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</si>
  <si>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</si>
  <si>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</si>
  <si>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</si>
  <si>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</si>
  <si>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</si>
  <si>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</si>
  <si>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</si>
  <si>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</si>
  <si>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</si>
  <si>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</si>
  <si>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</si>
  <si>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</si>
  <si>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</si>
  <si>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</si>
  <si>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</si>
  <si>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</si>
  <si>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</si>
  <si>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</si>
  <si>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</si>
  <si>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</si>
  <si>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</si>
  <si>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</si>
  <si>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</si>
  <si>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</si>
  <si>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</si>
  <si>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</si>
  <si>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</si>
  <si>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</si>
  <si>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</si>
  <si>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</si>
  <si>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</si>
  <si>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</si>
  <si>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</si>
  <si>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</si>
  <si>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</si>
  <si>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</si>
  <si>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</si>
  <si>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</si>
  <si>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</si>
  <si>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</si>
  <si>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</si>
  <si>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</si>
  <si>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</si>
  <si>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</si>
  <si>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</si>
  <si>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</si>
  <si>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</si>
  <si>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</si>
  <si>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</si>
  <si>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</si>
  <si>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</si>
  <si>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</si>
  <si>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</si>
  <si>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</si>
  <si>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</si>
  <si>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</si>
  <si>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</si>
  <si>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</si>
  <si>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</si>
  <si>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</si>
  <si>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</si>
  <si>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</si>
  <si>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</si>
  <si>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</si>
  <si>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</si>
  <si>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</si>
  <si>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</si>
  <si>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</si>
  <si>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</si>
  <si>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</si>
  <si>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</si>
  <si>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</si>
  <si>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</si>
  <si>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</si>
  <si>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</si>
  <si>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</si>
  <si>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</si>
  <si>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</si>
  <si>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</si>
  <si>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</si>
  <si>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</si>
  <si>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</si>
  <si>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</si>
  <si>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</si>
  <si>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</si>
  <si>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</si>
  <si>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</si>
  <si>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</si>
  <si>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</si>
  <si>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</si>
  <si>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</si>
  <si>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</si>
  <si>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</si>
  <si>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</si>
  <si>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</si>
  <si>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</si>
  <si>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</si>
  <si>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</si>
  <si>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</si>
  <si>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</si>
  <si>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</si>
  <si>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</si>
  <si>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</si>
  <si>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</si>
  <si>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</si>
  <si>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</si>
  <si>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</si>
  <si>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</si>
  <si>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</si>
  <si>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</si>
  <si>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</si>
  <si>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</si>
  <si>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</si>
  <si>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</si>
  <si>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</si>
  <si>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</si>
  <si>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</si>
  <si>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</si>
  <si>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</si>
  <si>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</si>
  <si>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</si>
  <si>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</si>
  <si>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</si>
  <si>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</si>
  <si>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</si>
  <si>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</si>
  <si>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</si>
  <si>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</si>
  <si>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</si>
  <si>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</si>
  <si>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</si>
  <si>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</si>
  <si>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</si>
  <si>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</si>
  <si>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</si>
  <si>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</si>
  <si>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</si>
  <si>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</si>
  <si>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</si>
  <si>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</si>
  <si>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</si>
  <si>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</si>
  <si>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</si>
  <si>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</si>
  <si>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</si>
  <si>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</si>
  <si>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</si>
  <si>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</si>
  <si>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</si>
  <si>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</si>
  <si>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</si>
  <si>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</si>
  <si>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</si>
  <si>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</si>
  <si>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</si>
  <si>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</si>
  <si>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</si>
  <si>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</si>
  <si>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</si>
  <si>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</si>
  <si>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</si>
  <si>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</si>
  <si>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</si>
  <si>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</si>
  <si>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</si>
  <si>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</si>
  <si>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</si>
  <si>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</si>
  <si>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</si>
  <si>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</si>
  <si>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</si>
  <si>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</si>
  <si>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</si>
  <si>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</si>
  <si>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</si>
  <si>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</si>
  <si>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</si>
  <si>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</si>
  <si>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</si>
  <si>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</si>
  <si>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</si>
  <si>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</si>
  <si>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</si>
  <si>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</si>
  <si>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</si>
  <si>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</si>
  <si>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</si>
  <si>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</si>
  <si>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</si>
  <si>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</si>
  <si>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</si>
  <si>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</si>
  <si>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</si>
  <si>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</si>
  <si>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</si>
  <si>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</si>
  <si>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</si>
  <si>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</si>
  <si>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</si>
  <si>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</si>
  <si>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</si>
  <si>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</si>
  <si>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</si>
  <si>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</si>
  <si>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</si>
  <si>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</si>
  <si>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</si>
  <si>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</si>
  <si>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</si>
  <si>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</si>
  <si>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</si>
  <si>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</si>
  <si>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</si>
  <si>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</si>
  <si>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</si>
  <si>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</si>
  <si>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</si>
  <si>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</si>
  <si>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</si>
  <si>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</si>
  <si>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</si>
  <si>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</si>
  <si>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</si>
  <si>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</si>
  <si>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</si>
  <si>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</si>
  <si>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</si>
  <si>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</si>
  <si>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</si>
  <si>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</si>
  <si>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</si>
  <si>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</si>
  <si>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</si>
  <si>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</si>
  <si>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</si>
  <si>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</si>
  <si>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</si>
  <si>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</si>
  <si>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</si>
  <si>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</si>
  <si>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</si>
  <si>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</si>
  <si>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</si>
  <si>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</si>
  <si>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</si>
  <si>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</si>
  <si>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</si>
  <si>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</si>
  <si>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</si>
  <si>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</si>
  <si>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</si>
  <si>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</si>
  <si>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</si>
  <si>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</si>
  <si>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</si>
  <si>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</si>
  <si>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</si>
  <si>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</si>
  <si>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</si>
  <si>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</si>
  <si>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</si>
  <si>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</si>
  <si>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</si>
  <si>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</si>
  <si>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</si>
  <si>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</si>
  <si>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</si>
  <si>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</si>
  <si>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</si>
  <si>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</si>
  <si>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</si>
  <si>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</si>
  <si>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</si>
  <si>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</si>
  <si>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</si>
  <si>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</si>
  <si>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</si>
  <si>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</si>
  <si>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</si>
  <si>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</si>
  <si>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</si>
  <si>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</si>
  <si>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</si>
  <si>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</si>
  <si>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</si>
  <si>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</si>
  <si>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</si>
  <si>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</si>
  <si>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</si>
  <si>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</si>
  <si>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</si>
  <si>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</si>
  <si>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</si>
  <si>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</si>
  <si>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</si>
  <si>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</si>
  <si>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</si>
  <si>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</si>
  <si>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</si>
  <si>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</si>
  <si>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</si>
  <si>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</si>
  <si>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</si>
  <si>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</si>
  <si>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</si>
  <si>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</si>
  <si>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</si>
  <si>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</si>
  <si>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</si>
  <si>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</si>
  <si>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</si>
  <si>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</si>
  <si>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</si>
  <si>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</si>
  <si>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</si>
  <si>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</si>
  <si>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</si>
  <si>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</si>
  <si>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</si>
  <si>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</si>
  <si>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</si>
  <si>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</si>
  <si>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</si>
  <si>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</si>
  <si>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</si>
  <si>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</si>
  <si>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</si>
  <si>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</si>
  <si>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</si>
  <si>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</si>
  <si>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</si>
  <si>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</si>
  <si>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</si>
  <si>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</si>
  <si>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</si>
  <si>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</si>
  <si>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</si>
  <si>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</si>
  <si>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</si>
  <si>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</si>
  <si>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</si>
  <si>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</si>
  <si>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</si>
  <si>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</si>
  <si>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</si>
  <si>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</si>
  <si>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</si>
  <si>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</si>
  <si>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</si>
  <si>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</si>
  <si>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</si>
  <si>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</si>
  <si>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</si>
  <si>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</si>
  <si>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</si>
  <si>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</si>
  <si>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</si>
  <si>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</si>
  <si>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</si>
  <si>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</si>
  <si>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</si>
  <si>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</si>
  <si>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</si>
  <si>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</si>
  <si>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</si>
  <si>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</si>
  <si>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</si>
  <si>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</si>
  <si>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</si>
  <si>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</si>
  <si>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</si>
  <si>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</si>
  <si>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</si>
  <si>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</si>
  <si>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</si>
  <si>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</si>
  <si>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</si>
  <si>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</si>
  <si>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</si>
  <si>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</si>
  <si>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</si>
  <si>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</si>
  <si>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</si>
  <si>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</si>
  <si>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</si>
  <si>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</si>
  <si>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</si>
  <si>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</si>
  <si>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</si>
  <si>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</si>
  <si>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</si>
  <si>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</si>
  <si>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</si>
  <si>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</si>
  <si>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</si>
  <si>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</si>
  <si>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</si>
  <si>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</si>
  <si>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</si>
  <si>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</si>
  <si>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</si>
  <si>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</si>
  <si>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</si>
  <si>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</si>
  <si>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</si>
  <si>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</si>
  <si>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</si>
  <si>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</si>
  <si>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</si>
  <si>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</si>
  <si>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</si>
  <si>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</si>
  <si>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</si>
  <si>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</si>
  <si>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</si>
  <si>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</si>
  <si>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</si>
  <si>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</si>
  <si>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</si>
  <si>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</si>
  <si>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</si>
  <si>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</si>
  <si>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</si>
  <si>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</si>
  <si>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</si>
  <si>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</si>
  <si>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</si>
  <si>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</si>
  <si>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</si>
  <si>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</si>
  <si>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</si>
  <si>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</si>
  <si>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</si>
  <si>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</si>
  <si>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</si>
  <si>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</si>
  <si>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</si>
  <si>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</si>
  <si>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</si>
  <si>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</si>
  <si>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</si>
  <si>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</si>
  <si>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</si>
  <si>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</si>
  <si>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</si>
  <si>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</si>
  <si>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</si>
  <si>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</si>
  <si>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</si>
  <si>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</si>
  <si>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</si>
  <si>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</si>
  <si>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</si>
  <si>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</si>
  <si>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</si>
  <si>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</si>
  <si>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</si>
  <si>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</si>
  <si>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</si>
  <si>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</si>
  <si>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</si>
  <si>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</si>
  <si>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</si>
  <si>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</si>
  <si>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</si>
  <si>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</si>
  <si>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</si>
  <si>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</si>
  <si>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</si>
  <si>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</si>
  <si>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</si>
  <si>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</si>
  <si>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</si>
  <si>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</si>
  <si>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</si>
  <si>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</si>
  <si>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</si>
  <si>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</si>
  <si>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</si>
  <si>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</si>
  <si>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</si>
  <si>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</si>
  <si>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</si>
  <si>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</si>
  <si>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</si>
  <si>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</si>
  <si>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</si>
  <si>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</si>
  <si>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</si>
  <si>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</si>
  <si>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</si>
  <si>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o/w Manufacturing and Manual Industries</t>
  </si>
  <si>
    <t>o/w Agricultutal properties</t>
  </si>
  <si>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</si>
  <si>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</si>
  <si>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</si>
  <si>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</si>
  <si>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</si>
  <si>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</si>
  <si>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 xml:space="preserve">o/w coorperative housing </t>
  </si>
  <si>
    <t>DLR Kredit A/S</t>
  </si>
  <si>
    <t>www.dlr.dk</t>
  </si>
  <si>
    <t>Cover pool</t>
  </si>
  <si>
    <t>Capital Centre B</t>
  </si>
  <si>
    <t>Contact name</t>
  </si>
  <si>
    <t>Pernille Lohmann, Head of IR &amp; Rating</t>
  </si>
  <si>
    <t>Contact details</t>
  </si>
  <si>
    <t>pel@dlr.dk</t>
  </si>
  <si>
    <t>Y</t>
  </si>
  <si>
    <t>https://coveredbondlabel.com/issuer/4/</t>
  </si>
  <si>
    <t>Only contratual maturity is relevant and reported. Early repayments happens at borrowes discretion is among other thing depending on interest rate developments and cannot be anticipated by issuer.
If the maturity of a covered bond is shorter than the maturity of the underlying mortgage loan, the bond is comprised by statutory maturity extension in case of insufficient number of buyers at refinancing, or - for bonds with a maturity of up to 2 years - in case of an interest rate increase of more than 5% .</t>
  </si>
  <si>
    <t>Updated market value</t>
  </si>
  <si>
    <t>Property valuation is made by independent valuation officers, eighter as on-site audits or as manual reassessment of the property value.</t>
  </si>
  <si>
    <t>Due to the Danish balance principle and  match funding structure, there are no interest rate or currency risk on the mortgage assets.</t>
  </si>
  <si>
    <t xml:space="preserve">A loan is categorised as non-performing when a borrower has neglected a payment more than 90 days after the due date, failing to pay instalments and / or interests </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</si>
  <si>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in the Danish market.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</si>
  <si>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o/w Office and Retail</t>
  </si>
  <si>
    <t>Danske Bank, Nordea, Jyske Bank</t>
  </si>
  <si>
    <t>Cut-off date: 31/03/17</t>
  </si>
  <si>
    <t>31/03/17</t>
  </si>
  <si>
    <t>ja</t>
  </si>
  <si>
    <t>ECBC Label Template : Contents</t>
  </si>
  <si>
    <t>As of</t>
  </si>
  <si>
    <t>Specialised mortgage banks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</si>
  <si>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</si>
  <si>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</si>
  <si>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</si>
  <si>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</si>
  <si>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</si>
  <si>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</si>
  <si>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</si>
  <si>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</si>
  <si>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</si>
  <si>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</si>
  <si>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</si>
  <si>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</si>
  <si>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</si>
  <si>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</si>
  <si>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</si>
  <si>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t>
  </si>
  <si>
    <t>Number of loans by property category</t>
  </si>
  <si>
    <t>M2</t>
  </si>
  <si>
    <t>Lending by property category, DKKbn</t>
  </si>
  <si>
    <t>M3</t>
  </si>
  <si>
    <t>Lending, by loan size, DKKbn</t>
  </si>
  <si>
    <t>M4a</t>
  </si>
  <si>
    <t>Lending, by-loan to-value (LTV), current property value, DKKbn</t>
  </si>
  <si>
    <t>M4b</t>
  </si>
  <si>
    <t>Lending, by-loan to-value (LTV), current property value, Per cent</t>
  </si>
  <si>
    <t>M4c</t>
  </si>
  <si>
    <t>Lending, by-loan to-value (LTV), current property value, DKKbn ("Sidste krone")</t>
  </si>
  <si>
    <t>M4d</t>
  </si>
  <si>
    <t>Lending, by-loan to-value (LTV), current property value, Per cent ("Sidste krone")</t>
  </si>
  <si>
    <t>M5</t>
  </si>
  <si>
    <t>Lending by region, DKKbn</t>
  </si>
  <si>
    <t>M6</t>
  </si>
  <si>
    <t>Lending by loan type - IO Loans, DKKbn</t>
  </si>
  <si>
    <t>M7</t>
  </si>
  <si>
    <t>Lending by loan type - Repayment Loans / Amortizing Loans, DKKbn</t>
  </si>
  <si>
    <t>M8</t>
  </si>
  <si>
    <t>Lending by loan type - All loans, DKKbn</t>
  </si>
  <si>
    <t>M9</t>
  </si>
  <si>
    <t>Lending by Seasoning, DKKbn (Seasoning defined by duration of customer relationship)</t>
  </si>
  <si>
    <t>M10</t>
  </si>
  <si>
    <t>Lending by remaining maturity, DKKbn</t>
  </si>
  <si>
    <t>M11</t>
  </si>
  <si>
    <t>90 day Non-performing loans by property type, as percentage of instalments payments, %</t>
  </si>
  <si>
    <t>M11a</t>
  </si>
  <si>
    <t>90 day Non-performing loans by property type, as percentage of lending, %</t>
  </si>
  <si>
    <t>M11b</t>
  </si>
  <si>
    <t>90 day Non-performing loans by property type, as percentage of lending, by continous LTV bracket, %</t>
  </si>
  <si>
    <t>M12</t>
  </si>
  <si>
    <t>Realised losses (DKKm)</t>
  </si>
  <si>
    <t>M12a</t>
  </si>
  <si>
    <t>Realised losses (%)</t>
  </si>
  <si>
    <t>Key Concepts</t>
  </si>
  <si>
    <t>X1/X2</t>
  </si>
  <si>
    <t>Key Concepts Explanation</t>
  </si>
  <si>
    <t>X3</t>
  </si>
  <si>
    <t>General explanation</t>
  </si>
  <si>
    <t xml:space="preserve">Table A.    General Issuer Detail </t>
  </si>
  <si>
    <t xml:space="preserve">Key information regarding issuers' balance sheet </t>
  </si>
  <si>
    <t>(DKKbn – except Tier 1 and Capital Ratio)</t>
  </si>
  <si>
    <t>Q1 2017</t>
  </si>
  <si>
    <t>Q4 2016</t>
  </si>
  <si>
    <t>Q3 2016</t>
  </si>
  <si>
    <t>Q2 2016</t>
  </si>
  <si>
    <t>Total Balance Sheet Assets</t>
  </si>
  <si>
    <t>Total Customer Loans (fair value)</t>
  </si>
  <si>
    <t>of which: Used/registered for covered bond collateral pool</t>
  </si>
  <si>
    <t>Tier 1 Ratio (%)</t>
  </si>
  <si>
    <t>Capital Ratio (%)</t>
  </si>
  <si>
    <t>Outstanding Covered Bonds (fair value)</t>
  </si>
  <si>
    <t>Outstanding Senior Unsecured Liabilities</t>
  </si>
  <si>
    <t>Senior Secured Bonds (Sec. 15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</si>
  <si>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</si>
  <si>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</si>
  <si>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</si>
  <si>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</si>
  <si>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</si>
  <si>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</si>
  <si>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</si>
  <si>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</si>
  <si>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</si>
  <si>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</si>
  <si>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</si>
  <si>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</si>
  <si>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</si>
  <si>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</si>
  <si>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</si>
  <si>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</si>
  <si>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</si>
  <si>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</si>
  <si>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</si>
  <si>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</si>
  <si>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</si>
  <si>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loan loss provisions, end of quarter)</t>
  </si>
  <si>
    <t>To Contents</t>
  </si>
  <si>
    <r>
      <t>Table G1.1 – DLR Capital Centre B,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</si>
  <si>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</si>
  <si>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</si>
  <si>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t>
  </si>
  <si>
    <t>Overcollateralisation after correction</t>
  </si>
  <si>
    <t>Overcollateralisation ratio, %</t>
  </si>
  <si>
    <t>Total (% of nom. value of outstanding CBs)</t>
  </si>
  <si>
    <t>Mandatory (% of RWA, 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</si>
  <si>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</si>
  <si>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</si>
  <si>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</si>
  <si>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</si>
  <si>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</si>
  <si>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</si>
  <si>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</si>
  <si>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</si>
  <si>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in Table A on issuer level) - Optional on cover pool level</t>
  </si>
  <si>
    <t>Table G2 – DLR Capital Centre B, Outstanding CBs</t>
  </si>
  <si>
    <t>Fair value of outstanding CBs (marked value)</t>
  </si>
  <si>
    <t>Maturity of issued CBs</t>
  </si>
  <si>
    <t>0-1 day</t>
  </si>
  <si>
    <t>1 day – &lt; 1 year</t>
  </si>
  <si>
    <t>1 year</t>
  </si>
  <si>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</si>
  <si>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</si>
  <si>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</si>
  <si>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</si>
  <si>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5-10 years</t>
  </si>
  <si>
    <t>10-20 years</t>
  </si>
  <si>
    <t>&gt;  20 years</t>
  </si>
  <si>
    <t>Amortisation profile of issued CBs</t>
  </si>
  <si>
    <t>Bullet</t>
  </si>
  <si>
    <t>53.6%</t>
  </si>
  <si>
    <t>56.2%</t>
  </si>
  <si>
    <t>56.5%</t>
  </si>
  <si>
    <t>53.1%</t>
  </si>
  <si>
    <t>Annuity</t>
  </si>
  <si>
    <t>46.4%</t>
  </si>
  <si>
    <t>43.8%</t>
  </si>
  <si>
    <t>43.5%</t>
  </si>
  <si>
    <t>46.9%</t>
  </si>
  <si>
    <t>Serial</t>
  </si>
  <si>
    <t>0.00%</t>
  </si>
  <si>
    <t>Interest rate profile of issued CBs</t>
  </si>
  <si>
    <t>Fixed rate (Fixed rate constant for more than 1 year)</t>
  </si>
  <si>
    <t>71.3%</t>
  </si>
  <si>
    <t>73.3%</t>
  </si>
  <si>
    <t>74.0%</t>
  </si>
  <si>
    <t>70.0%</t>
  </si>
  <si>
    <t>Floating rate ( Floating rate constant for less than 1 year)</t>
  </si>
  <si>
    <t>28.7%</t>
  </si>
  <si>
    <t>26.7%</t>
  </si>
  <si>
    <t>26.0%</t>
  </si>
  <si>
    <t>30.0%</t>
  </si>
  <si>
    <t>Capped floating rate</t>
  </si>
  <si>
    <t>Currency denomination profile of issued CBs</t>
  </si>
  <si>
    <t>94.8%</t>
  </si>
  <si>
    <t>91.9%</t>
  </si>
  <si>
    <t>93.9%</t>
  </si>
  <si>
    <t>93.7%</t>
  </si>
  <si>
    <t>5.21%</t>
  </si>
  <si>
    <t>8.11%</t>
  </si>
  <si>
    <t>6.11%</t>
  </si>
  <si>
    <t>6.25%</t>
  </si>
  <si>
    <t>CHF</t>
  </si>
  <si>
    <t>USD</t>
  </si>
  <si>
    <t>UCITS compliant</t>
  </si>
  <si>
    <t>CRD compliant</t>
  </si>
  <si>
    <t>Eligible for central bank repo</t>
  </si>
  <si>
    <t>Rating</t>
  </si>
  <si>
    <t>Moody’s</t>
  </si>
  <si>
    <t>-</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</si>
  <si>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</si>
  <si>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</si>
  <si>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</si>
  <si>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</si>
  <si>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</si>
  <si>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</si>
  <si>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</si>
  <si>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</si>
  <si>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</si>
  <si>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</si>
  <si>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</si>
  <si>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</si>
  <si>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</si>
  <si>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</si>
  <si>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</si>
  <si>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</si>
  <si>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</si>
  <si>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</si>
  <si>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</si>
  <si>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</si>
  <si>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</si>
  <si>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</si>
  <si>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</si>
  <si>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</si>
  <si>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</si>
  <si>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</si>
  <si>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</si>
  <si>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</si>
  <si>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</si>
  <si>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</si>
  <si>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</si>
  <si>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</si>
  <si>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</si>
  <si>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 (nominal)</t>
    </r>
  </si>
  <si>
    <t>DKK 126.3 bn</t>
  </si>
  <si>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</si>
  <si>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</si>
  <si>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</si>
  <si>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</si>
  <si>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</si>
  <si>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</si>
  <si>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</si>
  <si>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</si>
  <si>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</si>
  <si>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</si>
  <si>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Specific balance principle</t>
  </si>
  <si>
    <t> x</t>
  </si>
  <si>
    <t>1) Cf. the Danish Executive Order on bond issuance, balance principle and risk management. See X3 for definitions.</t>
  </si>
  <si>
    <t>Table G4 – Additional characteristics of ALM business model for issued CBs</t>
  </si>
  <si>
    <t>Yes</t>
  </si>
  <si>
    <t>No</t>
  </si>
  <si>
    <t>One-to-one balance between terms of granted loans and bonds issued, i.e. daily tap issuance?</t>
  </si>
  <si>
    <t>Pass-through cash flow from borrowers to investors?</t>
  </si>
  <si>
    <t>Asset substitution in cover pool allowed?</t>
  </si>
  <si>
    <t>DLR Capital center B</t>
  </si>
  <si>
    <t>Reporting date</t>
  </si>
  <si>
    <t>Property categories are defined according to Danish FSA's AS-reporting form</t>
  </si>
  <si>
    <t>Table M1</t>
  </si>
  <si>
    <t>Owner-occupied homes</t>
  </si>
  <si>
    <t>Holiday houses</t>
  </si>
  <si>
    <t>Subsidised Housing</t>
  </si>
  <si>
    <t>Cooperative Housing</t>
  </si>
  <si>
    <t>Private rental</t>
  </si>
  <si>
    <t>Manufacturing and Manual Industries</t>
  </si>
  <si>
    <t>Office and Business</t>
  </si>
  <si>
    <t>Social and cultural purposes</t>
  </si>
  <si>
    <t>In %</t>
  </si>
  <si>
    <t>Table M2</t>
  </si>
  <si>
    <t>Table M3</t>
  </si>
  <si>
    <t>DKK 50 - 100m</t>
  </si>
  <si>
    <t>Table M4a</t>
  </si>
  <si>
    <t>Lending, by-loan to-value (LTV), current property value, DKKbn ("Continously distributed into LTV brackets")</t>
  </si>
  <si>
    <t>DKK bn</t>
  </si>
  <si>
    <t>0 - 19,9</t>
  </si>
  <si>
    <t>20 - 39,9</t>
  </si>
  <si>
    <t>40 - 59,9</t>
  </si>
  <si>
    <t>60 - 69,9</t>
  </si>
  <si>
    <t>70 - 79,9</t>
  </si>
  <si>
    <t>80 - 84,9</t>
  </si>
  <si>
    <t>85 - 89,9</t>
  </si>
  <si>
    <t>90 - 94,9</t>
  </si>
  <si>
    <t>95 - 100</t>
  </si>
  <si>
    <t>&gt; 100</t>
  </si>
  <si>
    <t>Agricultutal properties</t>
  </si>
  <si>
    <t>Properties for social and cultural purposes</t>
  </si>
  <si>
    <t>Table M4b</t>
  </si>
  <si>
    <r>
      <t xml:space="preserve">Lending, by-loan to-value (LTV), current property value, </t>
    </r>
    <r>
      <rPr>
        <b/>
        <i/>
        <sz val="11"/>
        <rFont val="Calibri"/>
        <family val="2"/>
        <scheme val="minor"/>
      </rPr>
      <t>per cent ("Continously distributed into LTV brackets")</t>
    </r>
  </si>
  <si>
    <t>Per cent</t>
  </si>
  <si>
    <t>Table M4c</t>
  </si>
  <si>
    <t>Lending, by-loan to-value (LTV), current property value, DKKbn ("Total loan in the highest LTV bracket")</t>
  </si>
  <si>
    <t>Avg. LTV (%)</t>
  </si>
  <si>
    <t>Table M4d</t>
  </si>
  <si>
    <t>Lending, by-loan to-value (LTV), current property value, per cent ("Total loan in the highest LTV bracket")</t>
  </si>
  <si>
    <t>Table M5 - Total</t>
  </si>
  <si>
    <t>Outside Denmark*</t>
  </si>
  <si>
    <t>* Contains owner-occupied homes on the Feroe Island, and owner-occupied homes and commercial real estate on Greenland</t>
  </si>
  <si>
    <t>Table M6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</si>
  <si>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</si>
  <si>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</si>
  <si>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</si>
  <si>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</si>
  <si>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</si>
  <si>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</si>
  <si>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</si>
  <si>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</si>
  <si>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 Non Capped floaters</t>
  </si>
  <si>
    <t>- Capped floaters</t>
  </si>
  <si>
    <t>*Interest-only loans at time of compilation. Interest-only is typically limited to a maximum of 10 years</t>
  </si>
  <si>
    <t>Table M7</t>
  </si>
  <si>
    <t>Table M8</t>
  </si>
  <si>
    <t>Table M9</t>
  </si>
  <si>
    <r>
      <t>Lending by Seasoning, DKKbn</t>
    </r>
    <r>
      <rPr>
        <i/>
        <sz val="8"/>
        <color theme="1"/>
        <rFont val="Calibri"/>
        <family val="2"/>
        <scheme val="minor"/>
      </rPr>
      <t xml:space="preserve"> (Seasoning defined by duration of customer relationship)</t>
    </r>
  </si>
  <si>
    <t>&lt; 12 months</t>
  </si>
  <si>
    <t>Table M10</t>
  </si>
  <si>
    <t>&lt; 1 Years</t>
  </si>
  <si>
    <t>≥  1 - ≤ 3 Years</t>
  </si>
  <si>
    <t>≥ 3 - ≤ 5 Years</t>
  </si>
  <si>
    <t>≥ 5 - ≤ 10 Years</t>
  </si>
  <si>
    <t>≥ 10 - ≤ 20 Years</t>
  </si>
  <si>
    <t>≥ 20 Years</t>
  </si>
  <si>
    <t>Table M11</t>
  </si>
  <si>
    <t>90 day Non-performing loans by property type, as percentage of total payments, %</t>
  </si>
  <si>
    <t>90 day NPL</t>
  </si>
  <si>
    <t>Note: 90 days NPL ratio defined as term payments on loans with arrears of 90 days or more, as percentage of total term payments</t>
  </si>
  <si>
    <t>Table M11a</t>
  </si>
  <si>
    <t>Note: 90 days NPL ratio defined as outstanding debt on loans with arrears of 90 days or more as percentage of total outstanding debt</t>
  </si>
  <si>
    <t>Table M11b</t>
  </si>
  <si>
    <t>&lt; 60per cent LTV</t>
  </si>
  <si>
    <t>60-69.9 per cent LTV</t>
  </si>
  <si>
    <t>70-79.9 per cent LTV</t>
  </si>
  <si>
    <t>80-89.9 per cent LTV</t>
  </si>
  <si>
    <t>90-100 per cent LTV</t>
  </si>
  <si>
    <t>&gt;100 per cent LTV</t>
  </si>
  <si>
    <t>Note: 90 days NPL ratio defined as in table 11a</t>
  </si>
  <si>
    <t>Table M12</t>
  </si>
  <si>
    <t>Realised losses (DKK million)</t>
  </si>
  <si>
    <t>Total realised losses*</t>
  </si>
  <si>
    <t>Note: Losses are reported on a company level, as the quarterly total realised losses</t>
  </si>
  <si>
    <t>Table M12a</t>
  </si>
  <si>
    <t>Total realised losses, %*</t>
  </si>
  <si>
    <t>Note: Losses are reported on a company level, as the realised quarterly loss as percentage of total lending within each property category</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</si>
  <si>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</si>
  <si>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</si>
  <si>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</si>
  <si>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</si>
  <si>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</si>
  <si>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</si>
  <si>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</si>
  <si>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</si>
  <si>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</si>
  <si>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</si>
  <si>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</si>
  <si>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</si>
  <si>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</si>
  <si>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</si>
  <si>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</si>
  <si>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</si>
  <si>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</si>
  <si>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</si>
  <si>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</si>
  <si>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</si>
  <si>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</si>
  <si>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</si>
  <si>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</si>
  <si>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No distinction made. Asset substitution is not allowed for specialised mortgage banks.</t>
  </si>
  <si>
    <t>Are NPLs parts of eligible assets in cover pool? Are NPL parts of non eligible assets in cover pool?</t>
  </si>
  <si>
    <t>Asset substitution is not allowed for specialised mortgage banks, hence NPLs are part of the cover pool.</t>
  </si>
  <si>
    <t xml:space="preserve">Are loans in foreclosure procedure part of eligible assets in cover pool?  </t>
  </si>
  <si>
    <t>Asset substitution is not allowed for specialised mortgage banks, hence loans in foreclosure are part of the cover pool.</t>
  </si>
  <si>
    <t>If NPL and/or loans in foreclosure procedure are part of the covered pool which provisions are made in respect of the value of these loans in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</si>
  <si>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</si>
  <si>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Table X2</t>
  </si>
  <si>
    <t xml:space="preserve">Key Concepts Explanation </t>
  </si>
  <si>
    <t xml:space="preserve">Issuer specific </t>
  </si>
  <si>
    <t>(N/A for some issuers)</t>
  </si>
  <si>
    <t>Guaranteed loans (if part of the cover pool)</t>
  </si>
  <si>
    <t>How are the loans guaranteed?</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</si>
  <si>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</si>
  <si>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Please provide details of guarantors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</si>
  <si>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</si>
  <si>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The guarantors are Danish regional and local banks that at the same time are shareholders of DLR Kredit A/S.</t>
  </si>
  <si>
    <t xml:space="preserve">Loan-to-Value (LTV) </t>
  </si>
  <si>
    <t>Legal framework for valuation and LTV-calculation follow the rules of the Danish FSA - Bekendtgørelse nr. 687 af 20. juni 2007</t>
  </si>
  <si>
    <t>Describe the method on which your LTV calculation is based</t>
  </si>
  <si>
    <t xml:space="preserve">LTV is calculated on each property on a loan-by-loan basis, and takes into account prior-ranking loans at fair values relative to the estimated property value based on the most recent valuation or approved market value.
</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</si>
  <si>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</si>
  <si>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Example on marginal distribution into LTV brackets for a loan with fair value of 75 per cent</t>
  </si>
  <si>
    <t>In this case, the loan will be distributed with 100 per cent into the fifth bracket (70-79.9)</t>
  </si>
  <si>
    <t>Frequency of collateral valuation for the purpose of calculating the LTV</t>
  </si>
  <si>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</si>
  <si>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</si>
  <si>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Table X3</t>
  </si>
  <si>
    <t>Table A</t>
  </si>
  <si>
    <t>Total balance sheet assets as reported in the interim or annual reports of the issuer, fair value</t>
  </si>
  <si>
    <t>Total Customer Loans(fair value)</t>
  </si>
  <si>
    <t>All mortgage credit loans funded by the issue of covered mortgage bonds or mortgage bonds,  measured at fair value</t>
  </si>
  <si>
    <t>The tier 1 capital ratio as stipulated in DFSA regulations</t>
  </si>
  <si>
    <t>Solvency Ratio (%)</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</si>
  <si>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</si>
  <si>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</si>
  <si>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</si>
  <si>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t>
  </si>
  <si>
    <t>Senior secured bonds - formerly known as JCB (Section 15 bonds)</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</si>
  <si>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</si>
  <si>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</si>
  <si>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</si>
  <si>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</si>
  <si>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</si>
  <si>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</si>
  <si>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Loan loss provisions (sum of total individual and group wise loss provisions, end of quarter)</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</si>
  <si>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</si>
  <si>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</si>
  <si>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</si>
  <si>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Transmission or liquidation proceeds to CB holders (for redemption of CBs maturing 0-1 day)</t>
  </si>
  <si>
    <t>Liquidity due to be paid out next day in connection with refinancing</t>
  </si>
  <si>
    <t>Overcollateralisation</t>
  </si>
  <si>
    <t>Total value of cover pool less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</si>
  <si>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</si>
  <si>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</si>
  <si>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</si>
  <si>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</si>
  <si>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</si>
  <si>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</si>
  <si>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</si>
  <si>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</si>
  <si>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Table G3</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</si>
  <si>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</si>
  <si>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</si>
  <si>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</si>
  <si>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</si>
  <si>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</si>
  <si>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</si>
  <si>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</si>
  <si>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 properties used by the owner,  Max LTV 80 % (legislation).</t>
  </si>
  <si>
    <t>Holiday houses for owner's own use or for subletting. Max LTV 60 % (legislation).</t>
  </si>
  <si>
    <t>Residential rental properties subsidised by the goverment. Max LTV 80 % (legislation). LTVs above 80 % can be granted against full government guarantee.</t>
  </si>
  <si>
    <t>Residential property owned and administered by the cooperative and used by the members of the cooperative.  Max LTV 80 % (legislation).</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</si>
  <si>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</si>
  <si>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</si>
  <si>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</si>
  <si>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</si>
  <si>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</si>
  <si>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</si>
  <si>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Table M6-M8</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</si>
  <si>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</si>
  <si>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</si>
  <si>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</si>
  <si>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</si>
  <si>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</si>
  <si>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</si>
  <si>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Non Capped floaters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</si>
  <si>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</si>
  <si>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Capped floaters</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</si>
  <si>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</si>
  <si>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</si>
  <si>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</si>
  <si>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</si>
  <si>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</si>
  <si>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To Frontpage</t>
  </si>
  <si>
    <t>Reporting date: 16/06/17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</si>
</sst>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quot;kr.&quot;\ * #,##0.00_ ;_ &quot;kr.&quot;\ * \-#,##0.00_ ;_ &quot;kr.&quot;\ * &quot;-&quot;??_ ;_ @_ "/>
    <numFmt numFmtId="43" formatCode="_ * #,##0.00_ ;_ * \-#,##0.00_ ;_ * &quot;-&quot;??_ ;_ @_ "/>
    <numFmt numFmtId="164" formatCode="dd/mmm/yyyy"/>
    <numFmt numFmtId="165" formatCode="0.0"/>
    <numFmt numFmtId="166" formatCode="0.0%"/>
    <numFmt numFmtId="167" formatCode="_ * #,##0.0_ ;_ * \-#,##0.0_ ;_ * &quot;-&quot;??_ ;_ @_ "/>
    <numFmt numFmtId="168" formatCode="_ * #,##0_ ;_ * \-#,##0_ ;_ * &quot;-&quot;??_ ;_ @_ "/>
  </numFmts>
  <fonts count="8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u/>
      <sz val="9.35"/>
      <color theme="10"/>
      <name val="Calibri"/>
      <family val="2"/>
    </font>
    <font>
      <sz val="9"/>
      <name val="Calibri"/>
      <family val="2"/>
      <scheme val="minor"/>
    </font>
    <font>
      <b/>
      <sz val="9"/>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1"/>
      <color rgb="FFFF0000"/>
      <name val="Calibri"/>
      <family val="2"/>
      <scheme val="minor"/>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12"/>
      <color theme="10"/>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sz val="11"/>
      <color rgb="FF000000"/>
      <name val="Calibri"/>
      <family val="2"/>
      <scheme val="minor"/>
    </font>
    <font>
      <b/>
      <sz val="12"/>
      <color theme="0" tint="-0.499984740745262"/>
      <name val="Arial"/>
      <family val="2"/>
    </font>
    <font>
      <b/>
      <i/>
      <sz val="11"/>
      <color rgb="FF000000"/>
      <name val="Arial"/>
      <family val="2"/>
    </font>
    <font>
      <b/>
      <sz val="12"/>
      <color theme="1"/>
      <name val="Calibri"/>
      <family val="2"/>
      <scheme val="minor"/>
    </font>
    <font>
      <i/>
      <sz val="11"/>
      <color theme="1"/>
      <name val="Calibri"/>
      <family val="2"/>
      <scheme val="minor"/>
    </font>
    <font>
      <sz val="11"/>
      <color theme="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sz val="11"/>
      <name val="Calibri"/>
      <family val="2"/>
    </font>
    <font>
      <i/>
      <sz val="8"/>
      <color theme="1"/>
      <name val="Calibri"/>
      <family val="2"/>
      <scheme val="minor"/>
    </font>
    <font>
      <b/>
      <sz val="9"/>
      <color rgb="FF000000"/>
      <name val="Arial"/>
      <family val="2"/>
    </font>
    <font>
      <sz val="8"/>
      <color rgb="FF000000"/>
      <name val="Arial"/>
      <family val="2"/>
    </font>
    <font>
      <b/>
      <sz val="10"/>
      <color rgb="FF000000"/>
      <name val="Arial"/>
      <family val="2"/>
    </font>
    <font>
      <b/>
      <i/>
      <sz val="10"/>
      <color rgb="FF000000"/>
      <name val="Arial"/>
      <family val="2"/>
    </font>
    <font>
      <sz val="12"/>
      <color theme="1"/>
      <name val="Times New Roman"/>
      <family val="1"/>
    </font>
    <font>
      <b/>
      <sz val="12"/>
      <color rgb="FF000000"/>
      <name val="Calibri"/>
      <family val="2"/>
    </font>
    <font>
      <b/>
      <sz val="11"/>
      <color rgb="FF000000"/>
      <name val="Calibri"/>
      <family val="2"/>
    </font>
    <font>
      <sz val="11"/>
      <color rgb="FF000000"/>
      <name val="Calibri"/>
      <family val="2"/>
    </font>
    <font>
      <b/>
      <u/>
      <sz val="9.35"/>
      <color rgb="FF0000FF"/>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n">
        <color indexed="64"/>
      </bottom>
      <diagonal/>
    </border>
    <border>
      <left/>
      <right/>
      <top style="thin">
        <color indexed="64"/>
      </top>
      <bottom/>
      <diagonal/>
    </border>
  </borders>
  <cellStyleXfs count="14">
    <xf numFmtId="0" fontId="0" fillId="0" borderId="0"/>
    <xf numFmtId="9" fontId="3" fillId="0" borderId="0" applyFont="0" applyFill="0" applyBorder="0" applyAlignment="0" applyProtection="0"/>
    <xf numFmtId="0" fontId="13" fillId="0" borderId="0" applyNumberFormat="0" applyFill="0" applyBorder="0" applyAlignment="0" applyProtection="0"/>
    <xf numFmtId="43" fontId="3"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xf numFmtId="0" fontId="42" fillId="0" borderId="0" applyNumberFormat="0" applyFill="0" applyBorder="0" applyAlignment="0" applyProtection="0">
      <alignment vertical="top"/>
      <protection locked="0"/>
    </xf>
    <xf numFmtId="0" fontId="41" fillId="0" borderId="0"/>
    <xf numFmtId="44" fontId="3" fillId="0" borderId="0" applyFont="0" applyFill="0" applyBorder="0" applyAlignment="0" applyProtection="0"/>
    <xf numFmtId="43" fontId="3" fillId="0" borderId="0" applyFont="0" applyFill="0" applyBorder="0" applyAlignment="0" applyProtection="0"/>
    <xf numFmtId="0" fontId="42" fillId="0" borderId="0" applyNumberFormat="0" applyFill="0" applyBorder="0" applyAlignment="0" applyProtection="0">
      <alignment vertical="top"/>
      <protection locked="0"/>
    </xf>
  </cellStyleXfs>
  <cellXfs count="432">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5" fillId="0" borderId="0" xfId="2" applyFont="1" applyAlignment="1"/>
    <xf numFmtId="0" fontId="6" fillId="0" borderId="6" xfId="0" applyFont="1" applyBorder="1"/>
    <xf numFmtId="0" fontId="6" fillId="0" borderId="7" xfId="0" applyFont="1" applyBorder="1"/>
    <xf numFmtId="0" fontId="6"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4" xfId="0" applyFont="1" applyBorder="1"/>
    <xf numFmtId="0" fontId="0" fillId="0" borderId="5" xfId="0" applyFont="1" applyBorder="1"/>
    <xf numFmtId="0" fontId="12" fillId="0" borderId="0" xfId="0" applyFont="1" applyFill="1" applyBorder="1"/>
    <xf numFmtId="0" fontId="0" fillId="0" borderId="0" xfId="0" applyFont="1" applyFill="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2" fillId="0" borderId="0" xfId="0" applyFont="1" applyBorder="1"/>
    <xf numFmtId="0" fontId="6" fillId="0" borderId="0" xfId="0" quotePrefix="1" applyFont="1" applyBorder="1" applyAlignment="1">
      <alignment horizontal="right"/>
    </xf>
    <xf numFmtId="0" fontId="9" fillId="0" borderId="7" xfId="0" applyFont="1" applyBorder="1" applyAlignment="1">
      <alignment horizontal="center"/>
    </xf>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6" fillId="0" borderId="0" xfId="0" applyFont="1"/>
    <xf numFmtId="0" fontId="2" fillId="0" borderId="0" xfId="0" applyFont="1"/>
    <xf numFmtId="0" fontId="18" fillId="5" borderId="10" xfId="0" quotePrefix="1" applyFont="1" applyFill="1" applyBorder="1" applyAlignment="1">
      <alignment horizontal="left" vertical="center"/>
    </xf>
    <xf numFmtId="0" fontId="18" fillId="5" borderId="12" xfId="0" quotePrefix="1" applyFont="1" applyFill="1" applyBorder="1" applyAlignment="1">
      <alignment horizontal="center" vertical="center" wrapText="1"/>
    </xf>
    <xf numFmtId="0" fontId="18" fillId="5" borderId="11" xfId="0" quotePrefix="1" applyFont="1" applyFill="1" applyBorder="1" applyAlignment="1">
      <alignment horizontal="center" vertical="center" wrapText="1"/>
    </xf>
    <xf numFmtId="0" fontId="15" fillId="0" borderId="0" xfId="0" applyFont="1" applyAlignment="1"/>
    <xf numFmtId="0" fontId="0" fillId="0" borderId="0" xfId="0" applyAlignment="1"/>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4"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20" fillId="5" borderId="11" xfId="0" quotePrefix="1" applyFont="1" applyFill="1" applyBorder="1" applyAlignment="1">
      <alignment horizontal="center" vertical="center" wrapText="1"/>
    </xf>
    <xf numFmtId="0" fontId="15"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17" xfId="2" applyFill="1" applyBorder="1" applyAlignment="1">
      <alignment horizontal="center" vertical="center" wrapText="1"/>
    </xf>
    <xf numFmtId="0" fontId="13" fillId="0" borderId="17" xfId="2" quotePrefix="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7"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2" quotePrefix="1"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21"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1" fillId="4" borderId="0" xfId="0" quotePrefix="1"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23" fillId="0" borderId="0" xfId="0" applyFont="1" applyFill="1" applyBorder="1" applyAlignment="1">
      <alignment horizontal="right" vertical="center" wrapText="1"/>
    </xf>
    <xf numFmtId="0" fontId="25" fillId="0" borderId="0" xfId="0" applyFont="1" applyFill="1" applyBorder="1" applyAlignment="1">
      <alignment horizontal="center" vertical="center" wrapText="1"/>
    </xf>
    <xf numFmtId="0" fontId="26" fillId="6"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7"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3"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30" fillId="0" borderId="0" xfId="0" applyFont="1" applyFill="1" applyBorder="1" applyAlignment="1">
      <alignment horizontal="center" vertical="center" wrapText="1"/>
    </xf>
    <xf numFmtId="0" fontId="13" fillId="0" borderId="0" xfId="2" applyAlignment="1">
      <alignment horizontal="center"/>
    </xf>
    <xf numFmtId="0" fontId="13" fillId="0" borderId="17" xfId="2" quotePrefix="1" applyFill="1" applyBorder="1" applyAlignment="1">
      <alignment horizontal="right" vertical="center" wrapText="1"/>
    </xf>
    <xf numFmtId="0" fontId="13" fillId="0" borderId="18" xfId="2" quotePrefix="1" applyFill="1" applyBorder="1" applyAlignment="1">
      <alignment horizontal="right" vertical="center" wrapText="1"/>
    </xf>
    <xf numFmtId="0" fontId="1" fillId="0" borderId="0" xfId="0" applyFont="1" applyFill="1" applyBorder="1" applyAlignment="1">
      <alignment horizontal="right" vertical="center" wrapText="1"/>
    </xf>
    <xf numFmtId="0" fontId="3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2"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25"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3"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5" fillId="0" borderId="0" xfId="0" applyFont="1" applyFill="1" applyAlignment="1">
      <alignment wrapText="1"/>
    </xf>
    <xf numFmtId="0" fontId="38" fillId="0" borderId="0" xfId="0" applyFont="1" applyFill="1" applyAlignment="1">
      <alignment wrapText="1"/>
    </xf>
    <xf numFmtId="0" fontId="22" fillId="6" borderId="0" xfId="0" quotePrefix="1"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5" fillId="4" borderId="0" xfId="0" applyFont="1" applyFill="1" applyBorder="1" applyAlignment="1">
      <alignment horizontal="center" vertical="center"/>
    </xf>
    <xf numFmtId="0" fontId="46" fillId="4" borderId="0" xfId="0" applyFont="1" applyFill="1" applyBorder="1" applyAlignment="1">
      <alignment horizontal="left" vertical="top"/>
    </xf>
    <xf numFmtId="0" fontId="47" fillId="4" borderId="0" xfId="0" applyFont="1" applyFill="1" applyBorder="1" applyAlignment="1">
      <alignment horizontal="center" vertical="center" wrapText="1"/>
    </xf>
    <xf numFmtId="0" fontId="48" fillId="8" borderId="0" xfId="10" applyFont="1" applyFill="1" applyBorder="1"/>
    <xf numFmtId="0" fontId="49" fillId="4" borderId="0" xfId="0" applyFont="1" applyFill="1" applyBorder="1" applyAlignment="1">
      <alignment horizontal="justify" vertical="center"/>
    </xf>
    <xf numFmtId="0" fontId="49" fillId="4" borderId="0" xfId="0" applyFont="1" applyFill="1" applyBorder="1" applyAlignment="1">
      <alignment horizontal="left" vertical="center"/>
    </xf>
    <xf numFmtId="0" fontId="1" fillId="0" borderId="0" xfId="0" applyFont="1" applyFill="1" applyBorder="1" applyAlignment="1">
      <alignment horizontal="left" vertical="center" wrapText="1"/>
    </xf>
    <xf numFmtId="3" fontId="1" fillId="0" borderId="0" xfId="11"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0" fontId="1" fillId="0" borderId="0" xfId="1" applyNumberFormat="1" applyFont="1" applyFill="1" applyBorder="1" applyAlignment="1">
      <alignment horizontal="center" vertical="center" wrapText="1"/>
    </xf>
    <xf numFmtId="164" fontId="41" fillId="8" borderId="0" xfId="10" applyNumberFormat="1" applyFont="1" applyFill="1" applyBorder="1" applyAlignment="1">
      <alignment horizontal="center"/>
    </xf>
    <xf numFmtId="0" fontId="2" fillId="4" borderId="0" xfId="0" applyFont="1" applyFill="1"/>
    <xf numFmtId="0" fontId="52" fillId="4" borderId="0" xfId="0" applyFont="1" applyFill="1" applyAlignment="1">
      <alignment horizontal="right"/>
    </xf>
    <xf numFmtId="0" fontId="52" fillId="4" borderId="0" xfId="0" applyFont="1" applyFill="1"/>
    <xf numFmtId="15" fontId="53" fillId="4" borderId="0" xfId="0" quotePrefix="1" applyNumberFormat="1" applyFont="1" applyFill="1" applyAlignment="1">
      <alignment horizontal="left"/>
    </xf>
    <xf numFmtId="0" fontId="54" fillId="4" borderId="0" xfId="0" applyFont="1" applyFill="1"/>
    <xf numFmtId="0" fontId="55" fillId="4" borderId="0" xfId="0" applyFont="1" applyFill="1"/>
    <xf numFmtId="0" fontId="56" fillId="4" borderId="0" xfId="0" applyFont="1" applyFill="1" applyBorder="1" applyAlignment="1">
      <alignment horizontal="left"/>
    </xf>
    <xf numFmtId="0" fontId="55" fillId="4" borderId="0" xfId="0" applyFont="1" applyFill="1" applyBorder="1"/>
    <xf numFmtId="0" fontId="54" fillId="4" borderId="0" xfId="0" applyFont="1" applyFill="1" applyBorder="1"/>
    <xf numFmtId="0" fontId="55" fillId="4" borderId="0" xfId="0" applyFont="1" applyFill="1" applyBorder="1" applyAlignment="1"/>
    <xf numFmtId="0" fontId="55" fillId="4" borderId="0" xfId="0" applyFont="1" applyFill="1" applyBorder="1" applyAlignment="1">
      <alignment horizontal="left"/>
    </xf>
    <xf numFmtId="0" fontId="57" fillId="4" borderId="0" xfId="13" applyFont="1" applyFill="1" applyBorder="1" applyAlignment="1" applyProtection="1"/>
    <xf numFmtId="0" fontId="49" fillId="4" borderId="0" xfId="0" applyFont="1" applyFill="1" applyBorder="1" applyAlignment="1">
      <alignment horizontal="justify" vertical="center" wrapText="1"/>
    </xf>
    <xf numFmtId="0" fontId="58" fillId="4" borderId="0" xfId="0" applyFont="1" applyFill="1" applyBorder="1" applyAlignment="1">
      <alignment vertical="center"/>
    </xf>
    <xf numFmtId="0" fontId="59" fillId="4" borderId="0" xfId="0" applyFont="1" applyFill="1" applyBorder="1" applyAlignment="1"/>
    <xf numFmtId="0" fontId="60" fillId="4" borderId="0" xfId="0" applyFont="1" applyFill="1" applyBorder="1" applyAlignment="1">
      <alignment horizontal="justify" vertical="center" wrapText="1"/>
    </xf>
    <xf numFmtId="0" fontId="61" fillId="4" borderId="0" xfId="0" applyFont="1" applyFill="1" applyBorder="1" applyAlignment="1">
      <alignment vertical="center"/>
    </xf>
    <xf numFmtId="0" fontId="0" fillId="4" borderId="0" xfId="0" applyFont="1" applyFill="1" applyBorder="1"/>
    <xf numFmtId="0" fontId="60" fillId="9" borderId="0" xfId="0" applyFont="1" applyFill="1" applyBorder="1" applyAlignment="1">
      <alignment vertical="center"/>
    </xf>
    <xf numFmtId="0" fontId="62" fillId="9" borderId="0" xfId="0" applyFont="1" applyFill="1" applyBorder="1" applyAlignment="1">
      <alignment horizontal="right" vertical="center" wrapText="1"/>
    </xf>
    <xf numFmtId="0" fontId="63" fillId="4" borderId="0" xfId="0" applyFont="1" applyFill="1" applyBorder="1" applyAlignment="1">
      <alignment vertical="center" wrapText="1"/>
    </xf>
    <xf numFmtId="165" fontId="63" fillId="4" borderId="0" xfId="0" applyNumberFormat="1" applyFont="1" applyFill="1" applyBorder="1" applyAlignment="1">
      <alignment vertical="center" wrapText="1"/>
    </xf>
    <xf numFmtId="0" fontId="63" fillId="4" borderId="20" xfId="0" applyFont="1" applyFill="1" applyBorder="1" applyAlignment="1">
      <alignment horizontal="left" vertical="center" wrapText="1" indent="3"/>
    </xf>
    <xf numFmtId="165" fontId="63" fillId="4" borderId="20" xfId="0" applyNumberFormat="1" applyFont="1" applyFill="1" applyBorder="1" applyAlignment="1">
      <alignment vertical="center" wrapText="1"/>
    </xf>
    <xf numFmtId="0" fontId="63" fillId="4" borderId="21" xfId="0" applyFont="1" applyFill="1" applyBorder="1" applyAlignment="1">
      <alignment vertical="center" wrapText="1"/>
    </xf>
    <xf numFmtId="166" fontId="63" fillId="4" borderId="21" xfId="1" applyNumberFormat="1" applyFont="1" applyFill="1" applyBorder="1" applyAlignment="1">
      <alignment vertical="center" wrapText="1"/>
    </xf>
    <xf numFmtId="166" fontId="0" fillId="4" borderId="0" xfId="1" applyNumberFormat="1" applyFont="1" applyFill="1" applyBorder="1" applyAlignment="1">
      <alignment vertical="top" wrapText="1"/>
    </xf>
    <xf numFmtId="0" fontId="63" fillId="0" borderId="20" xfId="0" applyFont="1" applyFill="1" applyBorder="1" applyAlignment="1">
      <alignment vertical="center" wrapText="1"/>
    </xf>
    <xf numFmtId="165" fontId="63" fillId="4" borderId="21" xfId="0" applyNumberFormat="1" applyFont="1" applyFill="1" applyBorder="1" applyAlignment="1">
      <alignment vertical="center" wrapText="1"/>
    </xf>
    <xf numFmtId="0" fontId="0" fillId="4" borderId="0" xfId="0" applyFont="1" applyFill="1" applyBorder="1" applyAlignment="1">
      <alignment vertical="center" wrapText="1"/>
    </xf>
    <xf numFmtId="0" fontId="63" fillId="4" borderId="20" xfId="0" applyFont="1" applyFill="1" applyBorder="1" applyAlignment="1">
      <alignment vertical="center" wrapText="1"/>
    </xf>
    <xf numFmtId="0" fontId="64" fillId="4" borderId="0" xfId="0" applyFont="1" applyFill="1" applyBorder="1" applyAlignment="1">
      <alignment horizontal="justify" vertical="center" wrapText="1"/>
    </xf>
    <xf numFmtId="0" fontId="65" fillId="9" borderId="0" xfId="0" applyFont="1" applyFill="1" applyBorder="1" applyAlignment="1">
      <alignment horizontal="justify" vertical="center" wrapText="1"/>
    </xf>
    <xf numFmtId="0" fontId="63" fillId="9" borderId="0" xfId="0" applyFont="1" applyFill="1" applyBorder="1" applyAlignment="1">
      <alignment vertical="center" wrapText="1"/>
    </xf>
    <xf numFmtId="0" fontId="63" fillId="4" borderId="0" xfId="0" applyFont="1" applyFill="1" applyBorder="1" applyAlignment="1">
      <alignment horizontal="justify" vertical="center" wrapText="1"/>
    </xf>
    <xf numFmtId="165" fontId="0" fillId="4" borderId="0" xfId="0" applyNumberFormat="1" applyFont="1" applyFill="1" applyBorder="1" applyAlignment="1">
      <alignment vertical="top" wrapText="1"/>
    </xf>
    <xf numFmtId="0" fontId="61" fillId="9" borderId="0" xfId="0" applyFont="1" applyFill="1" applyBorder="1" applyAlignment="1">
      <alignment horizontal="justify" vertical="center" wrapText="1"/>
    </xf>
    <xf numFmtId="0" fontId="63" fillId="4" borderId="0" xfId="0" applyFont="1" applyFill="1" applyBorder="1" applyAlignment="1">
      <alignment horizontal="left" vertical="center" wrapText="1" indent="6"/>
    </xf>
    <xf numFmtId="167" fontId="0" fillId="4" borderId="0" xfId="12" applyNumberFormat="1" applyFont="1" applyFill="1" applyBorder="1" applyAlignment="1">
      <alignment vertical="top" wrapText="1"/>
    </xf>
    <xf numFmtId="168" fontId="63" fillId="4" borderId="20" xfId="0" applyNumberFormat="1" applyFont="1" applyFill="1" applyBorder="1" applyAlignment="1">
      <alignment vertical="center" wrapText="1"/>
    </xf>
    <xf numFmtId="168" fontId="0" fillId="4" borderId="0" xfId="12" applyNumberFormat="1" applyFont="1" applyFill="1" applyBorder="1" applyAlignment="1">
      <alignment horizontal="right" vertical="top" wrapText="1"/>
    </xf>
    <xf numFmtId="167" fontId="0" fillId="4" borderId="0" xfId="12" applyNumberFormat="1" applyFont="1" applyFill="1" applyBorder="1" applyAlignment="1">
      <alignment wrapText="1"/>
    </xf>
    <xf numFmtId="167" fontId="0" fillId="4" borderId="20" xfId="12" applyNumberFormat="1" applyFont="1" applyFill="1" applyBorder="1" applyAlignment="1">
      <alignment wrapText="1"/>
    </xf>
    <xf numFmtId="167" fontId="63" fillId="4" borderId="0" xfId="0" applyNumberFormat="1" applyFont="1" applyFill="1" applyBorder="1" applyAlignment="1">
      <alignment wrapText="1"/>
    </xf>
    <xf numFmtId="167" fontId="63" fillId="4" borderId="20" xfId="0" applyNumberFormat="1" applyFont="1" applyFill="1" applyBorder="1" applyAlignment="1">
      <alignment wrapText="1"/>
    </xf>
    <xf numFmtId="0" fontId="42" fillId="4" borderId="0" xfId="13" applyFill="1" applyAlignment="1" applyProtection="1">
      <alignment horizontal="right"/>
    </xf>
    <xf numFmtId="43" fontId="0" fillId="4" borderId="0" xfId="12" applyFont="1" applyFill="1"/>
    <xf numFmtId="0" fontId="2" fillId="4" borderId="0" xfId="0" applyFont="1" applyFill="1" applyBorder="1" applyAlignment="1">
      <alignment vertical="center"/>
    </xf>
    <xf numFmtId="0" fontId="65" fillId="9" borderId="0" xfId="0" applyFont="1" applyFill="1" applyBorder="1" applyAlignment="1">
      <alignment horizontal="left" vertical="center" wrapText="1"/>
    </xf>
    <xf numFmtId="0" fontId="62" fillId="9" borderId="0" xfId="0" applyFont="1" applyFill="1" applyBorder="1" applyAlignment="1">
      <alignment horizontal="center" vertical="center" wrapText="1"/>
    </xf>
    <xf numFmtId="0" fontId="63" fillId="4" borderId="0" xfId="0" applyFont="1" applyFill="1" applyBorder="1" applyAlignment="1">
      <alignment vertical="center"/>
    </xf>
    <xf numFmtId="165" fontId="0" fillId="4" borderId="0" xfId="0" applyNumberFormat="1" applyFont="1" applyFill="1" applyBorder="1" applyAlignment="1">
      <alignment vertical="center" wrapText="1"/>
    </xf>
    <xf numFmtId="166" fontId="0" fillId="4" borderId="0" xfId="1" applyNumberFormat="1" applyFont="1" applyFill="1" applyBorder="1" applyAlignment="1">
      <alignment vertical="center"/>
    </xf>
    <xf numFmtId="0" fontId="0" fillId="4" borderId="20" xfId="0" applyFont="1" applyFill="1" applyBorder="1"/>
    <xf numFmtId="0" fontId="63" fillId="4" borderId="20" xfId="0" applyFont="1" applyFill="1" applyBorder="1" applyAlignment="1">
      <alignment vertical="center"/>
    </xf>
    <xf numFmtId="166" fontId="0" fillId="4" borderId="20" xfId="1" applyNumberFormat="1" applyFont="1" applyFill="1" applyBorder="1" applyAlignment="1">
      <alignment vertical="center"/>
    </xf>
    <xf numFmtId="165" fontId="63" fillId="4" borderId="0" xfId="0" applyNumberFormat="1" applyFont="1" applyFill="1" applyBorder="1" applyAlignment="1">
      <alignment vertical="center"/>
    </xf>
    <xf numFmtId="168" fontId="0" fillId="4" borderId="0" xfId="12" applyNumberFormat="1" applyFont="1" applyFill="1" applyBorder="1" applyAlignment="1">
      <alignment horizontal="center" vertical="center"/>
    </xf>
    <xf numFmtId="0" fontId="1" fillId="4" borderId="0" xfId="0" applyFont="1" applyFill="1" applyBorder="1" applyAlignment="1">
      <alignment vertical="center"/>
    </xf>
    <xf numFmtId="0" fontId="50" fillId="4" borderId="0" xfId="0" applyFont="1" applyFill="1" applyBorder="1"/>
    <xf numFmtId="165" fontId="1" fillId="4" borderId="0" xfId="0" applyNumberFormat="1" applyFont="1" applyFill="1" applyBorder="1" applyAlignment="1">
      <alignment horizontal="right" vertical="center"/>
    </xf>
    <xf numFmtId="0" fontId="1" fillId="4" borderId="0" xfId="0" applyFont="1" applyFill="1" applyBorder="1" applyAlignment="1">
      <alignment horizontal="left" vertical="center" indent="1"/>
    </xf>
    <xf numFmtId="1" fontId="1" fillId="4" borderId="0" xfId="0" applyNumberFormat="1" applyFont="1" applyFill="1" applyBorder="1" applyAlignment="1">
      <alignment horizontal="right" vertical="center"/>
    </xf>
    <xf numFmtId="0" fontId="1" fillId="0" borderId="20" xfId="0" applyFont="1" applyFill="1" applyBorder="1" applyAlignment="1">
      <alignment horizontal="left" vertical="center"/>
    </xf>
    <xf numFmtId="0" fontId="50" fillId="0" borderId="20" xfId="0" applyFont="1" applyFill="1" applyBorder="1"/>
    <xf numFmtId="0" fontId="50" fillId="4" borderId="20" xfId="0" applyFont="1" applyFill="1" applyBorder="1"/>
    <xf numFmtId="167" fontId="1" fillId="4" borderId="20" xfId="12" applyNumberFormat="1" applyFont="1" applyFill="1" applyBorder="1" applyAlignment="1">
      <alignment horizontal="right"/>
    </xf>
    <xf numFmtId="167" fontId="1" fillId="0" borderId="20" xfId="12" applyNumberFormat="1" applyFont="1" applyFill="1" applyBorder="1" applyAlignment="1">
      <alignment horizontal="right"/>
    </xf>
    <xf numFmtId="0" fontId="67" fillId="4" borderId="0" xfId="0" applyFont="1" applyFill="1" applyBorder="1"/>
    <xf numFmtId="0" fontId="50" fillId="0" borderId="0" xfId="0" applyFont="1" applyFill="1" applyBorder="1"/>
    <xf numFmtId="167" fontId="50" fillId="0" borderId="0" xfId="12" applyNumberFormat="1" applyFont="1" applyFill="1" applyBorder="1" applyAlignment="1">
      <alignment horizontal="right"/>
    </xf>
    <xf numFmtId="167" fontId="50" fillId="4" borderId="0" xfId="12" applyNumberFormat="1" applyFont="1" applyFill="1" applyBorder="1" applyAlignment="1">
      <alignment horizontal="right"/>
    </xf>
    <xf numFmtId="0" fontId="0" fillId="0" borderId="0" xfId="0" applyAlignment="1">
      <alignment horizontal="justify" vertical="center"/>
    </xf>
    <xf numFmtId="165" fontId="0" fillId="4" borderId="0" xfId="0" applyNumberFormat="1" applyFont="1" applyFill="1"/>
    <xf numFmtId="165" fontId="0" fillId="0" borderId="0" xfId="0" applyNumberFormat="1" applyFont="1" applyFill="1"/>
    <xf numFmtId="0" fontId="0" fillId="4" borderId="0" xfId="0" applyFont="1" applyFill="1" applyBorder="1" applyAlignment="1">
      <alignment vertical="center"/>
    </xf>
    <xf numFmtId="167" fontId="0" fillId="4" borderId="0" xfId="12" applyNumberFormat="1" applyFont="1" applyFill="1" applyBorder="1" applyAlignment="1">
      <alignment horizontal="right"/>
    </xf>
    <xf numFmtId="167" fontId="0" fillId="4" borderId="0" xfId="12" applyNumberFormat="1" applyFont="1" applyFill="1" applyBorder="1"/>
    <xf numFmtId="166" fontId="0" fillId="4" borderId="0" xfId="1" applyNumberFormat="1" applyFont="1" applyFill="1" applyBorder="1" applyAlignment="1">
      <alignment horizontal="right" vertical="center"/>
    </xf>
    <xf numFmtId="0" fontId="63" fillId="0" borderId="0" xfId="0" applyFont="1" applyFill="1" applyBorder="1" applyAlignment="1">
      <alignment vertical="center"/>
    </xf>
    <xf numFmtId="168" fontId="0" fillId="4" borderId="0" xfId="12" applyNumberFormat="1" applyFont="1" applyFill="1" applyBorder="1" applyAlignment="1">
      <alignment horizontal="right" vertical="center"/>
    </xf>
    <xf numFmtId="9" fontId="0" fillId="4" borderId="0" xfId="1" applyNumberFormat="1" applyFont="1" applyFill="1" applyBorder="1" applyAlignment="1">
      <alignment horizontal="right" vertical="center"/>
    </xf>
    <xf numFmtId="168" fontId="0" fillId="4" borderId="0" xfId="12" applyNumberFormat="1" applyFont="1" applyFill="1" applyBorder="1" applyAlignment="1">
      <alignment vertical="center"/>
    </xf>
    <xf numFmtId="9" fontId="63" fillId="4" borderId="0" xfId="0" applyNumberFormat="1" applyFont="1" applyFill="1" applyBorder="1" applyAlignment="1">
      <alignment horizontal="right" vertical="center"/>
    </xf>
    <xf numFmtId="0" fontId="63" fillId="4" borderId="0" xfId="0" applyFont="1" applyFill="1" applyBorder="1" applyAlignment="1">
      <alignment horizontal="right" vertical="center"/>
    </xf>
    <xf numFmtId="0" fontId="63" fillId="4" borderId="0" xfId="0" applyFont="1" applyFill="1" applyBorder="1" applyAlignment="1">
      <alignment horizontal="right" vertical="center" wrapText="1"/>
    </xf>
    <xf numFmtId="0" fontId="63" fillId="4" borderId="20" xfId="0" applyFont="1" applyFill="1" applyBorder="1" applyAlignment="1">
      <alignment horizontal="right" vertical="center"/>
    </xf>
    <xf numFmtId="0" fontId="63" fillId="4" borderId="20" xfId="0" applyFont="1" applyFill="1" applyBorder="1" applyAlignment="1">
      <alignment horizontal="right" vertical="center" wrapText="1"/>
    </xf>
    <xf numFmtId="0" fontId="49" fillId="9" borderId="0" xfId="0" applyFont="1" applyFill="1" applyBorder="1" applyAlignment="1">
      <alignment horizontal="justify" vertical="center" wrapText="1"/>
    </xf>
    <xf numFmtId="0" fontId="0" fillId="4" borderId="0" xfId="0" applyFill="1"/>
    <xf numFmtId="0" fontId="2" fillId="4" borderId="20" xfId="0" applyFont="1" applyFill="1" applyBorder="1"/>
    <xf numFmtId="0" fontId="0" fillId="4" borderId="20" xfId="0" applyFill="1" applyBorder="1" applyAlignment="1">
      <alignment horizontal="right"/>
    </xf>
    <xf numFmtId="0" fontId="0" fillId="4" borderId="0" xfId="0" applyFill="1" applyBorder="1"/>
    <xf numFmtId="167" fontId="0" fillId="4" borderId="0" xfId="12" applyNumberFormat="1" applyFont="1" applyFill="1" applyBorder="1" applyAlignment="1">
      <alignment vertical="center"/>
    </xf>
    <xf numFmtId="0" fontId="0" fillId="4" borderId="20" xfId="0" applyFill="1" applyBorder="1"/>
    <xf numFmtId="167" fontId="0" fillId="4" borderId="20" xfId="12" applyNumberFormat="1" applyFont="1" applyFill="1" applyBorder="1"/>
    <xf numFmtId="167" fontId="0" fillId="4" borderId="12" xfId="12" applyNumberFormat="1" applyFont="1" applyFill="1" applyBorder="1" applyAlignment="1">
      <alignment vertical="center"/>
    </xf>
    <xf numFmtId="0" fontId="1" fillId="4" borderId="20" xfId="0" applyFont="1" applyFill="1" applyBorder="1"/>
    <xf numFmtId="43" fontId="0" fillId="4" borderId="0" xfId="12" applyFont="1" applyFill="1" applyBorder="1"/>
    <xf numFmtId="0" fontId="70" fillId="4" borderId="0" xfId="0" applyFont="1" applyFill="1" applyBorder="1"/>
    <xf numFmtId="167" fontId="0" fillId="4" borderId="12" xfId="12" applyNumberFormat="1" applyFont="1" applyFill="1" applyBorder="1"/>
    <xf numFmtId="0" fontId="0" fillId="4" borderId="0" xfId="0" applyFill="1" applyBorder="1" applyAlignment="1">
      <alignment horizontal="left"/>
    </xf>
    <xf numFmtId="0" fontId="1" fillId="4" borderId="0" xfId="0" applyFont="1" applyFill="1"/>
    <xf numFmtId="0" fontId="22" fillId="4" borderId="0" xfId="0" applyFont="1" applyFill="1"/>
    <xf numFmtId="43" fontId="1" fillId="4" borderId="20" xfId="12" applyFont="1" applyFill="1" applyBorder="1"/>
    <xf numFmtId="0" fontId="1" fillId="4" borderId="21" xfId="0" applyFont="1" applyFill="1" applyBorder="1"/>
    <xf numFmtId="0" fontId="1" fillId="4" borderId="0" xfId="0" applyFont="1" applyFill="1" applyBorder="1"/>
    <xf numFmtId="0" fontId="1" fillId="4" borderId="12" xfId="0" applyFont="1" applyFill="1" applyBorder="1"/>
    <xf numFmtId="168" fontId="0" fillId="4" borderId="12" xfId="12" applyNumberFormat="1" applyFont="1" applyFill="1" applyBorder="1" applyAlignment="1">
      <alignment vertical="center"/>
    </xf>
    <xf numFmtId="43" fontId="1" fillId="4" borderId="0" xfId="12" applyFont="1" applyFill="1" applyBorder="1"/>
    <xf numFmtId="0" fontId="65" fillId="9" borderId="0" xfId="0" applyFont="1" applyFill="1" applyBorder="1" applyAlignment="1">
      <alignment vertical="center" wrapText="1"/>
    </xf>
    <xf numFmtId="0" fontId="65" fillId="4" borderId="0" xfId="0" applyFont="1" applyFill="1" applyBorder="1" applyAlignment="1">
      <alignment vertical="center" wrapText="1"/>
    </xf>
    <xf numFmtId="0" fontId="0" fillId="4" borderId="20" xfId="0" applyFont="1" applyFill="1" applyBorder="1" applyAlignment="1">
      <alignment horizontal="right"/>
    </xf>
    <xf numFmtId="9" fontId="0" fillId="4" borderId="0" xfId="0" applyNumberFormat="1" applyFont="1" applyFill="1" applyBorder="1" applyAlignment="1">
      <alignment horizontal="right"/>
    </xf>
    <xf numFmtId="168" fontId="0" fillId="4" borderId="20" xfId="12" applyNumberFormat="1" applyFont="1" applyFill="1" applyBorder="1" applyAlignment="1">
      <alignment horizontal="center" vertical="center"/>
    </xf>
    <xf numFmtId="0" fontId="0" fillId="4" borderId="0" xfId="0" applyFont="1" applyFill="1" applyBorder="1" applyAlignment="1">
      <alignment horizontal="center" vertical="center"/>
    </xf>
    <xf numFmtId="0" fontId="0" fillId="4" borderId="20" xfId="0" applyFont="1" applyFill="1" applyBorder="1" applyAlignment="1">
      <alignment vertical="center"/>
    </xf>
    <xf numFmtId="0" fontId="67" fillId="4" borderId="0" xfId="0" applyFont="1" applyFill="1" applyBorder="1" applyAlignment="1">
      <alignment vertical="center"/>
    </xf>
    <xf numFmtId="0" fontId="73" fillId="4" borderId="0" xfId="0" applyFont="1" applyFill="1" applyBorder="1" applyAlignment="1">
      <alignment vertical="center"/>
    </xf>
    <xf numFmtId="0" fontId="65" fillId="4" borderId="0" xfId="0" applyFont="1" applyFill="1" applyBorder="1" applyAlignment="1">
      <alignment horizontal="justify" vertical="center" wrapText="1"/>
    </xf>
    <xf numFmtId="0" fontId="74" fillId="4" borderId="0" xfId="0" applyFont="1" applyFill="1" applyBorder="1"/>
    <xf numFmtId="0" fontId="67" fillId="4" borderId="0" xfId="0" applyFont="1" applyFill="1" applyAlignment="1">
      <alignment horizontal="right"/>
    </xf>
    <xf numFmtId="14" fontId="67" fillId="4" borderId="0" xfId="0" applyNumberFormat="1" applyFont="1" applyFill="1" applyAlignment="1">
      <alignment horizontal="left"/>
    </xf>
    <xf numFmtId="0" fontId="67" fillId="4" borderId="0" xfId="0" applyFont="1" applyFill="1"/>
    <xf numFmtId="0" fontId="66" fillId="4" borderId="0" xfId="0" applyFont="1" applyFill="1" applyBorder="1"/>
    <xf numFmtId="0" fontId="75" fillId="9" borderId="20" xfId="0" applyFont="1" applyFill="1" applyBorder="1"/>
    <xf numFmtId="0" fontId="0" fillId="9" borderId="20" xfId="0" applyFill="1" applyBorder="1"/>
    <xf numFmtId="0" fontId="0" fillId="4" borderId="20" xfId="0" applyFill="1" applyBorder="1" applyAlignment="1">
      <alignment wrapText="1"/>
    </xf>
    <xf numFmtId="0" fontId="2" fillId="4" borderId="20" xfId="0" applyFont="1" applyFill="1" applyBorder="1" applyAlignment="1">
      <alignment wrapText="1"/>
    </xf>
    <xf numFmtId="0" fontId="0" fillId="4" borderId="12" xfId="0" applyFill="1" applyBorder="1"/>
    <xf numFmtId="168" fontId="1" fillId="4" borderId="12" xfId="12" applyNumberFormat="1" applyFont="1" applyFill="1" applyBorder="1"/>
    <xf numFmtId="168" fontId="2" fillId="4" borderId="12" xfId="12" applyNumberFormat="1" applyFont="1" applyFill="1" applyBorder="1"/>
    <xf numFmtId="0" fontId="23" fillId="4" borderId="12" xfId="0" applyFont="1" applyFill="1" applyBorder="1"/>
    <xf numFmtId="9" fontId="23" fillId="4" borderId="12" xfId="1" applyFont="1" applyFill="1" applyBorder="1"/>
    <xf numFmtId="167" fontId="2" fillId="4" borderId="12" xfId="12" applyNumberFormat="1" applyFont="1" applyFill="1" applyBorder="1"/>
    <xf numFmtId="0" fontId="75" fillId="4" borderId="0" xfId="0" applyFont="1" applyFill="1" applyBorder="1"/>
    <xf numFmtId="9" fontId="19" fillId="4" borderId="12" xfId="1" applyFont="1" applyFill="1" applyBorder="1"/>
    <xf numFmtId="0" fontId="75" fillId="9" borderId="0" xfId="0" applyFont="1" applyFill="1" applyBorder="1" applyAlignment="1">
      <alignment horizontal="left"/>
    </xf>
    <xf numFmtId="0" fontId="75" fillId="9" borderId="0" xfId="0" applyFont="1" applyFill="1" applyBorder="1" applyAlignment="1">
      <alignment horizontal="right"/>
    </xf>
    <xf numFmtId="0" fontId="0" fillId="9" borderId="0" xfId="0" applyFill="1" applyBorder="1" applyAlignment="1">
      <alignment horizontal="left"/>
    </xf>
    <xf numFmtId="0" fontId="0" fillId="9" borderId="0" xfId="0" applyFill="1" applyBorder="1"/>
    <xf numFmtId="0" fontId="0" fillId="4" borderId="20" xfId="0" applyFill="1" applyBorder="1" applyAlignment="1">
      <alignment horizontal="right" wrapText="1"/>
    </xf>
    <xf numFmtId="0" fontId="0" fillId="4" borderId="0" xfId="0" applyFill="1" applyBorder="1" applyAlignment="1">
      <alignment horizontal="right" wrapText="1"/>
    </xf>
    <xf numFmtId="0" fontId="0" fillId="4" borderId="0" xfId="0" applyFill="1" applyAlignment="1">
      <alignment horizontal="center"/>
    </xf>
    <xf numFmtId="0" fontId="0" fillId="4" borderId="0" xfId="0" applyFill="1" applyAlignment="1">
      <alignment wrapText="1"/>
    </xf>
    <xf numFmtId="167" fontId="0" fillId="4" borderId="0" xfId="12" applyNumberFormat="1" applyFont="1" applyFill="1" applyAlignment="1">
      <alignment horizontal="center"/>
    </xf>
    <xf numFmtId="0" fontId="0" fillId="4" borderId="0" xfId="0" applyFont="1" applyFill="1" applyAlignment="1">
      <alignment horizontal="center"/>
    </xf>
    <xf numFmtId="0" fontId="0" fillId="4" borderId="0" xfId="0" applyFont="1" applyFill="1" applyAlignment="1">
      <alignment horizontal="right"/>
    </xf>
    <xf numFmtId="167" fontId="2" fillId="4" borderId="12" xfId="12" applyNumberFormat="1" applyFont="1" applyFill="1" applyBorder="1" applyAlignment="1">
      <alignment horizontal="center"/>
    </xf>
    <xf numFmtId="167" fontId="2" fillId="4" borderId="0" xfId="12" applyNumberFormat="1" applyFont="1" applyFill="1" applyBorder="1" applyAlignment="1">
      <alignment horizontal="center"/>
    </xf>
    <xf numFmtId="166" fontId="1" fillId="4" borderId="0" xfId="1" applyNumberFormat="1" applyFont="1" applyFill="1" applyAlignment="1">
      <alignment horizontal="right"/>
    </xf>
    <xf numFmtId="0" fontId="50" fillId="4" borderId="0" xfId="0" applyFont="1" applyFill="1"/>
    <xf numFmtId="165" fontId="0" fillId="4" borderId="0" xfId="0" applyNumberFormat="1" applyFont="1" applyFill="1" applyAlignment="1">
      <alignment horizontal="right"/>
    </xf>
    <xf numFmtId="166" fontId="1" fillId="4" borderId="12" xfId="1" applyNumberFormat="1" applyFont="1" applyFill="1" applyBorder="1" applyAlignment="1">
      <alignment horizontal="right"/>
    </xf>
    <xf numFmtId="167" fontId="2" fillId="4" borderId="0" xfId="12" applyNumberFormat="1" applyFont="1" applyFill="1" applyBorder="1" applyAlignment="1">
      <alignment horizontal="right"/>
    </xf>
    <xf numFmtId="0" fontId="19" fillId="9" borderId="0" xfId="0" applyFont="1" applyFill="1" applyBorder="1" applyAlignment="1">
      <alignment horizontal="left"/>
    </xf>
    <xf numFmtId="167" fontId="1" fillId="4" borderId="0" xfId="12" applyNumberFormat="1" applyFont="1" applyFill="1" applyAlignment="1">
      <alignment horizontal="right"/>
    </xf>
    <xf numFmtId="165" fontId="0" fillId="4" borderId="0" xfId="12" applyNumberFormat="1" applyFont="1" applyFill="1" applyAlignment="1">
      <alignment horizontal="right"/>
    </xf>
    <xf numFmtId="167" fontId="22" fillId="4" borderId="12" xfId="12" applyNumberFormat="1" applyFont="1" applyFill="1" applyBorder="1" applyAlignment="1">
      <alignment horizontal="right"/>
    </xf>
    <xf numFmtId="167" fontId="50" fillId="4" borderId="0" xfId="12" applyNumberFormat="1" applyFont="1" applyFill="1" applyAlignment="1">
      <alignment horizontal="right"/>
    </xf>
    <xf numFmtId="165" fontId="2" fillId="4" borderId="12" xfId="12" applyNumberFormat="1" applyFont="1" applyFill="1" applyBorder="1" applyAlignment="1">
      <alignment horizontal="right"/>
    </xf>
    <xf numFmtId="14" fontId="67" fillId="4" borderId="0" xfId="0" applyNumberFormat="1" applyFont="1" applyFill="1" applyBorder="1" applyAlignment="1">
      <alignment horizontal="left"/>
    </xf>
    <xf numFmtId="0" fontId="75" fillId="9" borderId="0" xfId="0" applyFont="1" applyFill="1" applyAlignment="1">
      <alignment horizontal="left"/>
    </xf>
    <xf numFmtId="0" fontId="2" fillId="9" borderId="0" xfId="0" applyFont="1" applyFill="1"/>
    <xf numFmtId="167" fontId="0" fillId="4" borderId="0" xfId="12" applyNumberFormat="1" applyFont="1" applyFill="1"/>
    <xf numFmtId="0" fontId="1" fillId="4" borderId="0" xfId="0" applyFont="1" applyFill="1" applyAlignment="1">
      <alignment wrapText="1"/>
    </xf>
    <xf numFmtId="0" fontId="1" fillId="4" borderId="0" xfId="0" quotePrefix="1" applyFont="1" applyFill="1" applyBorder="1" applyAlignment="1">
      <alignment vertical="center"/>
    </xf>
    <xf numFmtId="0" fontId="1" fillId="4" borderId="0" xfId="0" quotePrefix="1" applyFont="1" applyFill="1"/>
    <xf numFmtId="0" fontId="0" fillId="4" borderId="0" xfId="0" quotePrefix="1" applyFill="1"/>
    <xf numFmtId="0" fontId="2" fillId="4" borderId="12" xfId="0" applyFont="1" applyFill="1" applyBorder="1"/>
    <xf numFmtId="166" fontId="0" fillId="4" borderId="0" xfId="1" applyNumberFormat="1" applyFont="1" applyFill="1"/>
    <xf numFmtId="0" fontId="75" fillId="9" borderId="0" xfId="0" applyFont="1" applyFill="1" applyAlignment="1">
      <alignment horizontal="right"/>
    </xf>
    <xf numFmtId="0" fontId="19" fillId="9" borderId="0" xfId="0" applyFont="1" applyFill="1" applyAlignment="1">
      <alignment horizontal="left"/>
    </xf>
    <xf numFmtId="0" fontId="0" fillId="4" borderId="12" xfId="0" applyFont="1" applyFill="1" applyBorder="1"/>
    <xf numFmtId="43" fontId="3" fillId="4" borderId="12" xfId="12" applyFont="1" applyFill="1" applyBorder="1"/>
    <xf numFmtId="43" fontId="2" fillId="4" borderId="12" xfId="12" applyFont="1" applyFill="1" applyBorder="1"/>
    <xf numFmtId="0" fontId="78" fillId="4" borderId="0" xfId="0" applyFont="1" applyFill="1"/>
    <xf numFmtId="43" fontId="3" fillId="4" borderId="12" xfId="12" applyFont="1" applyFill="1" applyBorder="1" applyAlignment="1">
      <alignment horizontal="right"/>
    </xf>
    <xf numFmtId="43" fontId="2" fillId="0" borderId="12" xfId="12" applyFont="1" applyFill="1" applyBorder="1" applyAlignment="1">
      <alignment horizontal="right"/>
    </xf>
    <xf numFmtId="43" fontId="0" fillId="4" borderId="0" xfId="0" applyNumberFormat="1" applyFill="1"/>
    <xf numFmtId="167" fontId="3" fillId="4" borderId="12" xfId="12" applyNumberFormat="1" applyFont="1" applyFill="1" applyBorder="1" applyAlignment="1">
      <alignment horizontal="right"/>
    </xf>
    <xf numFmtId="167" fontId="0" fillId="4" borderId="12" xfId="12" applyNumberFormat="1" applyFont="1" applyFill="1" applyBorder="1" applyAlignment="1">
      <alignment horizontal="right"/>
    </xf>
    <xf numFmtId="0" fontId="67" fillId="0" borderId="0" xfId="0" applyFont="1" applyFill="1"/>
    <xf numFmtId="10" fontId="3" fillId="4" borderId="12" xfId="1" applyNumberFormat="1" applyFont="1" applyFill="1" applyBorder="1" applyAlignment="1">
      <alignment horizontal="right"/>
    </xf>
    <xf numFmtId="0" fontId="66" fillId="9" borderId="0" xfId="0" applyFont="1" applyFill="1" applyBorder="1"/>
    <xf numFmtId="0" fontId="62" fillId="9" borderId="0" xfId="0" applyFont="1" applyFill="1" applyBorder="1" applyAlignment="1">
      <alignment horizontal="left" vertical="center" wrapText="1" indent="1"/>
    </xf>
    <xf numFmtId="0" fontId="62" fillId="9" borderId="0" xfId="0" applyFont="1" applyFill="1" applyBorder="1" applyAlignment="1">
      <alignment vertical="center" wrapText="1"/>
    </xf>
    <xf numFmtId="0" fontId="79" fillId="9" borderId="0" xfId="0" applyFont="1" applyFill="1" applyBorder="1" applyAlignment="1">
      <alignment horizontal="justify" vertical="center" wrapText="1"/>
    </xf>
    <xf numFmtId="0" fontId="62" fillId="4" borderId="0" xfId="0" applyFont="1" applyFill="1" applyBorder="1" applyAlignment="1">
      <alignment horizontal="left" vertical="center" wrapText="1" indent="1"/>
    </xf>
    <xf numFmtId="0" fontId="62" fillId="4" borderId="0" xfId="0" applyFont="1" applyFill="1" applyBorder="1" applyAlignment="1">
      <alignment vertical="center" wrapText="1"/>
    </xf>
    <xf numFmtId="0" fontId="79" fillId="4" borderId="0" xfId="0" applyFont="1" applyFill="1" applyBorder="1" applyAlignment="1">
      <alignment horizontal="justify" vertical="center" wrapText="1"/>
    </xf>
    <xf numFmtId="0" fontId="0" fillId="4" borderId="12" xfId="0" applyFill="1" applyBorder="1" applyAlignment="1">
      <alignment horizontal="right" wrapText="1"/>
    </xf>
    <xf numFmtId="0" fontId="63" fillId="4" borderId="0" xfId="0" applyFont="1" applyFill="1" applyBorder="1" applyAlignment="1">
      <alignment horizontal="justify" vertical="top" wrapText="1"/>
    </xf>
    <xf numFmtId="0" fontId="63" fillId="4" borderId="0" xfId="0" applyFont="1" applyFill="1" applyBorder="1" applyAlignment="1">
      <alignment vertical="top" wrapText="1"/>
    </xf>
    <xf numFmtId="0" fontId="63"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80" fillId="9" borderId="0" xfId="0" applyFont="1" applyFill="1" applyBorder="1" applyAlignment="1">
      <alignment horizontal="left" vertical="center" wrapText="1" indent="1"/>
    </xf>
    <xf numFmtId="0" fontId="81" fillId="9" borderId="0" xfId="0" applyFont="1" applyFill="1" applyBorder="1" applyAlignment="1">
      <alignment horizontal="center" vertical="center" wrapText="1"/>
    </xf>
    <xf numFmtId="0" fontId="61" fillId="4" borderId="12" xfId="0" applyFont="1" applyFill="1" applyBorder="1" applyAlignment="1">
      <alignment vertical="center" wrapText="1"/>
    </xf>
    <xf numFmtId="0" fontId="82" fillId="4" borderId="0" xfId="0" applyFont="1" applyFill="1" applyBorder="1" applyAlignment="1">
      <alignment vertical="center"/>
    </xf>
    <xf numFmtId="0" fontId="69" fillId="4" borderId="0" xfId="0" applyFont="1" applyFill="1" applyBorder="1" applyAlignment="1">
      <alignment horizontal="left" vertical="top" wrapText="1"/>
    </xf>
    <xf numFmtId="0" fontId="52" fillId="4" borderId="0" xfId="0" applyFont="1" applyFill="1" applyBorder="1" applyAlignment="1">
      <alignment horizontal="left" vertical="top" wrapText="1"/>
    </xf>
    <xf numFmtId="0" fontId="68" fillId="10" borderId="0" xfId="0" applyFont="1" applyFill="1" applyBorder="1"/>
    <xf numFmtId="0" fontId="83" fillId="10" borderId="0" xfId="0" applyFont="1" applyFill="1" applyBorder="1"/>
    <xf numFmtId="0" fontId="84" fillId="11" borderId="0" xfId="0" applyFont="1" applyFill="1" applyBorder="1" applyAlignment="1">
      <alignment horizontal="left" vertical="center" wrapText="1" indent="1"/>
    </xf>
    <xf numFmtId="0" fontId="85" fillId="10" borderId="0" xfId="0" applyFont="1" applyFill="1" applyBorder="1" applyAlignment="1">
      <alignment vertical="center" wrapText="1"/>
    </xf>
    <xf numFmtId="0" fontId="68" fillId="10" borderId="0" xfId="0" applyFont="1" applyFill="1" applyBorder="1" applyAlignment="1">
      <alignment vertical="center" wrapText="1"/>
    </xf>
    <xf numFmtId="0" fontId="85" fillId="10" borderId="0" xfId="0" applyFont="1" applyFill="1" applyBorder="1" applyAlignment="1">
      <alignment vertical="top" wrapText="1"/>
    </xf>
    <xf numFmtId="0" fontId="85" fillId="10" borderId="0" xfId="0" applyFont="1" applyFill="1" applyBorder="1" applyAlignment="1">
      <alignment horizontal="justify" vertical="center" wrapText="1"/>
    </xf>
    <xf numFmtId="0" fontId="68" fillId="10" borderId="0" xfId="0" applyFont="1" applyFill="1" applyBorder="1" applyAlignment="1">
      <alignment vertical="top" wrapText="1"/>
    </xf>
    <xf numFmtId="0" fontId="85" fillId="10" borderId="0" xfId="0" applyFont="1" applyFill="1" applyBorder="1" applyAlignment="1">
      <alignment horizontal="left" vertical="top" wrapText="1" indent="5"/>
    </xf>
    <xf numFmtId="0" fontId="85" fillId="10" borderId="0" xfId="0" applyFont="1" applyFill="1" applyBorder="1" applyAlignment="1">
      <alignment horizontal="left" vertical="top" wrapText="1"/>
    </xf>
    <xf numFmtId="0" fontId="85" fillId="10" borderId="0" xfId="0" applyFont="1" applyFill="1" applyBorder="1" applyAlignment="1">
      <alignment vertical="center"/>
    </xf>
    <xf numFmtId="0" fontId="68" fillId="10" borderId="0" xfId="0" applyFont="1" applyFill="1" applyBorder="1" applyAlignment="1">
      <alignment vertical="top"/>
    </xf>
    <xf numFmtId="0" fontId="68" fillId="10" borderId="0" xfId="0" applyFont="1" applyFill="1" applyBorder="1" applyAlignment="1">
      <alignment vertical="center"/>
    </xf>
    <xf numFmtId="0" fontId="85" fillId="10" borderId="0" xfId="0" applyFont="1" applyFill="1" applyBorder="1" applyAlignment="1">
      <alignment horizontal="left" vertical="center" wrapText="1" indent="5"/>
    </xf>
    <xf numFmtId="0" fontId="84" fillId="11" borderId="0" xfId="0" applyFont="1" applyFill="1" applyBorder="1" applyAlignment="1">
      <alignment vertical="center" wrapText="1"/>
    </xf>
    <xf numFmtId="0" fontId="85" fillId="11" borderId="0" xfId="0" applyFont="1" applyFill="1" applyBorder="1" applyAlignment="1">
      <alignment horizontal="justify" vertical="center" wrapText="1"/>
    </xf>
    <xf numFmtId="0" fontId="84" fillId="10" borderId="0" xfId="0" applyFont="1" applyFill="1" applyBorder="1" applyAlignment="1">
      <alignment horizontal="left" vertical="center" wrapText="1" indent="1"/>
    </xf>
    <xf numFmtId="0" fontId="84" fillId="10" borderId="0" xfId="0" applyFont="1" applyFill="1" applyBorder="1" applyAlignment="1">
      <alignment vertical="center" wrapText="1"/>
    </xf>
    <xf numFmtId="0" fontId="86" fillId="10" borderId="0" xfId="13" applyFont="1" applyFill="1" applyBorder="1" applyAlignment="1" applyProtection="1">
      <alignment horizontal="right"/>
    </xf>
    <xf numFmtId="0" fontId="5" fillId="3" borderId="0" xfId="0" applyFont="1" applyFill="1" applyBorder="1" applyAlignment="1">
      <alignment horizontal="center"/>
    </xf>
    <xf numFmtId="0" fontId="0" fillId="0" borderId="0" xfId="0" applyFont="1" applyAlignment="1"/>
    <xf numFmtId="0" fontId="5" fillId="2" borderId="0" xfId="2" applyFont="1" applyFill="1" applyBorder="1" applyAlignment="1">
      <alignment horizontal="center"/>
    </xf>
    <xf numFmtId="0" fontId="5" fillId="0" borderId="0" xfId="2" applyFont="1" applyAlignment="1"/>
    <xf numFmtId="0" fontId="8" fillId="0" borderId="0" xfId="0" applyFont="1" applyAlignment="1">
      <alignment horizontal="left"/>
    </xf>
    <xf numFmtId="0" fontId="14" fillId="0" borderId="0" xfId="0" applyFont="1" applyAlignment="1">
      <alignment horizontal="left"/>
    </xf>
    <xf numFmtId="164" fontId="41" fillId="8" borderId="0" xfId="10" applyNumberFormat="1" applyFont="1" applyFill="1" applyBorder="1" applyAlignment="1">
      <alignment horizontal="center"/>
    </xf>
    <xf numFmtId="0" fontId="51" fillId="4" borderId="0" xfId="0" applyFont="1" applyFill="1" applyBorder="1" applyAlignment="1">
      <alignment horizontal="left" wrapText="1"/>
    </xf>
    <xf numFmtId="0" fontId="49" fillId="0" borderId="0" xfId="0" applyFont="1" applyFill="1" applyBorder="1" applyAlignment="1">
      <alignment horizontal="center" vertical="center" wrapText="1"/>
    </xf>
    <xf numFmtId="0" fontId="0" fillId="4" borderId="20" xfId="0" applyFont="1" applyFill="1" applyBorder="1" applyAlignment="1">
      <alignment horizontal="center" vertical="center"/>
    </xf>
    <xf numFmtId="0" fontId="62" fillId="4" borderId="0" xfId="0" applyFont="1" applyFill="1" applyBorder="1" applyAlignment="1">
      <alignment horizontal="center" vertical="center" wrapText="1"/>
    </xf>
    <xf numFmtId="0" fontId="0" fillId="4" borderId="0" xfId="0" applyFont="1" applyFill="1" applyBorder="1" applyAlignment="1">
      <alignment horizontal="center" vertical="center"/>
    </xf>
    <xf numFmtId="0" fontId="49" fillId="4" borderId="0" xfId="0" applyFont="1" applyFill="1" applyBorder="1" applyAlignment="1">
      <alignment horizontal="left" vertical="center"/>
    </xf>
    <xf numFmtId="0" fontId="65" fillId="9" borderId="0" xfId="0" applyFont="1" applyFill="1" applyBorder="1" applyAlignment="1">
      <alignment horizontal="center" vertical="center" wrapText="1"/>
    </xf>
    <xf numFmtId="0" fontId="49" fillId="4" borderId="0" xfId="0" applyFont="1" applyFill="1" applyBorder="1" applyAlignment="1">
      <alignment horizontal="justify" vertical="center"/>
    </xf>
    <xf numFmtId="0" fontId="0" fillId="0" borderId="0" xfId="0" applyAlignment="1">
      <alignment horizontal="justify" vertical="center"/>
    </xf>
    <xf numFmtId="0" fontId="2" fillId="4" borderId="0" xfId="0" applyFont="1" applyFill="1" applyBorder="1" applyAlignment="1">
      <alignment vertical="center"/>
    </xf>
    <xf numFmtId="0" fontId="49" fillId="4" borderId="0" xfId="0" applyFont="1" applyFill="1" applyBorder="1" applyAlignment="1">
      <alignment horizontal="left" vertical="center" wrapText="1"/>
    </xf>
    <xf numFmtId="0" fontId="0" fillId="4" borderId="12" xfId="0" applyFill="1" applyBorder="1" applyAlignment="1">
      <alignment horizontal="left"/>
    </xf>
    <xf numFmtId="0" fontId="67" fillId="4" borderId="20" xfId="0" applyFont="1" applyFill="1" applyBorder="1" applyAlignment="1">
      <alignment horizontal="center"/>
    </xf>
    <xf numFmtId="0" fontId="0" fillId="4" borderId="0" xfId="0" applyFont="1" applyFill="1" applyBorder="1" applyAlignment="1">
      <alignment horizontal="left" vertical="top" wrapText="1"/>
    </xf>
    <xf numFmtId="0" fontId="0" fillId="4" borderId="0" xfId="0" applyFill="1" applyBorder="1" applyAlignment="1">
      <alignment horizontal="left" vertical="top" wrapText="1"/>
    </xf>
    <xf numFmtId="0" fontId="0" fillId="4" borderId="0" xfId="0" applyFill="1" applyBorder="1" applyAlignment="1">
      <alignment horizontal="left" wrapText="1"/>
    </xf>
    <xf numFmtId="0" fontId="63" fillId="4" borderId="12" xfId="0" applyFont="1" applyFill="1" applyBorder="1" applyAlignment="1">
      <alignment horizontal="center" vertical="center" wrapText="1"/>
    </xf>
    <xf numFmtId="0" fontId="0" fillId="4" borderId="21" xfId="0" applyFont="1" applyFill="1" applyBorder="1" applyAlignment="1">
      <alignment horizontal="left" vertical="top" wrapText="1"/>
    </xf>
    <xf numFmtId="0" fontId="0" fillId="4" borderId="20" xfId="0" applyFont="1" applyFill="1" applyBorder="1" applyAlignment="1">
      <alignment horizontal="left" vertical="top" wrapText="1"/>
    </xf>
    <xf numFmtId="0" fontId="42" fillId="4" borderId="12" xfId="13" applyFill="1" applyBorder="1" applyAlignment="1" applyProtection="1">
      <alignment horizontal="left" vertical="center" wrapText="1"/>
    </xf>
    <xf numFmtId="0" fontId="63" fillId="4" borderId="0" xfId="0" applyFont="1" applyFill="1" applyBorder="1" applyAlignment="1">
      <alignment horizontal="justify" vertical="top" wrapText="1"/>
    </xf>
    <xf numFmtId="0" fontId="63" fillId="4" borderId="0" xfId="0" applyFont="1" applyFill="1" applyBorder="1" applyAlignment="1">
      <alignment vertical="center" wrapText="1"/>
    </xf>
    <xf numFmtId="0" fontId="80" fillId="9" borderId="0" xfId="0" applyFont="1" applyFill="1" applyBorder="1" applyAlignment="1">
      <alignment horizontal="left" vertical="center" wrapText="1" indent="1"/>
    </xf>
    <xf numFmtId="0" fontId="80" fillId="9" borderId="0" xfId="0" applyFont="1" applyFill="1" applyBorder="1" applyAlignment="1">
      <alignment horizontal="center" vertical="center" wrapText="1"/>
    </xf>
    <xf numFmtId="0" fontId="81" fillId="9" borderId="0" xfId="0" applyFont="1" applyFill="1" applyBorder="1" applyAlignment="1">
      <alignment horizontal="center" vertical="center" wrapText="1"/>
    </xf>
    <xf numFmtId="0" fontId="63" fillId="4" borderId="0" xfId="0" applyFont="1" applyFill="1" applyBorder="1" applyAlignment="1">
      <alignment horizontal="left" vertical="top" wrapText="1"/>
    </xf>
    <xf numFmtId="0" fontId="63" fillId="4" borderId="21" xfId="0" applyFont="1" applyFill="1" applyBorder="1" applyAlignment="1">
      <alignment horizontal="justify" vertical="top" wrapText="1"/>
    </xf>
    <xf numFmtId="0" fontId="85" fillId="10" borderId="0" xfId="0" applyFont="1" applyFill="1" applyBorder="1" applyAlignment="1">
      <alignment horizontal="left" vertical="center" wrapText="1"/>
    </xf>
    <xf numFmtId="0" fontId="84" fillId="11" borderId="0" xfId="0" applyFont="1" applyFill="1" applyBorder="1" applyAlignment="1">
      <alignment horizontal="left" vertical="center" wrapText="1"/>
    </xf>
    <xf numFmtId="0" fontId="85" fillId="10" borderId="0" xfId="0" applyFont="1" applyFill="1" applyBorder="1" applyAlignment="1">
      <alignment horizontal="left" vertical="top" wrapText="1"/>
    </xf>
    <xf numFmtId="0" fontId="85" fillId="12" borderId="0" xfId="0" applyFont="1" applyFill="1" applyBorder="1" applyAlignment="1">
      <alignment horizontal="left" vertical="top"/>
    </xf>
    <xf numFmtId="0" fontId="85" fillId="12" borderId="0" xfId="0" applyFont="1" applyFill="1" applyBorder="1" applyAlignment="1">
      <alignment horizontal="left" vertical="top" wrapText="1"/>
    </xf>
    <xf numFmtId="0" fontId="85" fillId="10" borderId="0" xfId="0" applyFont="1" applyFill="1" applyBorder="1" applyAlignment="1">
      <alignment horizontal="left" vertical="top"/>
    </xf>
    <xf numFmtId="0" fontId="84" fillId="11" borderId="0" xfId="0" applyFont="1" applyFill="1" applyBorder="1" applyAlignment="1">
      <alignment horizontal="left" vertical="top" wrapText="1"/>
    </xf>
    <xf numFmtId="168" fontId="0" fillId="4" borderId="0" xfId="12" applyNumberFormat="1" applyFont="1" applyFill="1"/>
  </cellXfs>
  <cellStyles count="14">
    <cellStyle name="Comma 2" xfId="3"/>
    <cellStyle name="Hyperlink 2" xfId="9"/>
    <cellStyle name="Komma" xfId="12" builtinId="3"/>
    <cellStyle name="Link" xfId="2" builtinId="8"/>
    <cellStyle name="Link 2" xfId="13"/>
    <cellStyle name="Normal" xfId="0" builtinId="0"/>
    <cellStyle name="Normal 2" xfId="4"/>
    <cellStyle name="Normal 3" xfId="5"/>
    <cellStyle name="Normal 4" xfId="6"/>
    <cellStyle name="Normal 7" xfId="7"/>
    <cellStyle name="Normal_porteføljerapport skabelon v4.3 - q1-2010 26apr2010" xfId="10"/>
    <cellStyle name="Procent" xfId="1" builtinId="5"/>
    <cellStyle name="Standard 3" xfId="8"/>
    <cellStyle name="Valuta" xfId="1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g"/></Relationships>
</file>

<file path=xl/drawings/_rels/drawing12.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8.png"/><Relationship Id="rId1" Type="http://schemas.openxmlformats.org/officeDocument/2006/relationships/image" Target="../media/image7.png"/></Relationships>
</file>

<file path=xl/drawings/_rels/drawing13.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g"/></Relationships>
</file>

<file path=xl/drawings/_rels/drawing4.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03019" y="549088"/>
          <a:ext cx="1193757"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740777"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4" name="Lige forbindelse 3"/>
        <xdr:cNvCxnSpPr/>
      </xdr:nvCxnSpPr>
      <xdr:spPr>
        <a:xfrm>
          <a:off x="302559" y="340981"/>
          <a:ext cx="14749583"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0"/>
          <a:ext cx="14708841"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 name="Lige forbindelse 2"/>
        <xdr:cNvCxnSpPr/>
      </xdr:nvCxnSpPr>
      <xdr:spPr>
        <a:xfrm>
          <a:off x="314325" y="369798"/>
          <a:ext cx="14720048"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4" name="Billed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812931" y="493059"/>
          <a:ext cx="1196478" cy="4062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2" name="Billede 1"/>
        <xdr:cNvPicPr>
          <a:picLocks noChangeAspect="1"/>
        </xdr:cNvPicPr>
      </xdr:nvPicPr>
      <xdr:blipFill>
        <a:blip xmlns:r="http://schemas.openxmlformats.org/officeDocument/2006/relationships" r:embed="rId1" cstate="print"/>
        <a:stretch>
          <a:fillRect/>
        </a:stretch>
      </xdr:blipFill>
      <xdr:spPr>
        <a:xfrm>
          <a:off x="5277970" y="13903698"/>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0</xdr:rowOff>
    </xdr:from>
    <xdr:to>
      <xdr:col>6</xdr:col>
      <xdr:colOff>335618</xdr:colOff>
      <xdr:row>4</xdr:row>
      <xdr:rowOff>80122</xdr:rowOff>
    </xdr:to>
    <xdr:pic>
      <xdr:nvPicPr>
        <xdr:cNvPr id="3" name="Billed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73301" y="571500"/>
          <a:ext cx="945217"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4" name="Billed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4325" y="11206"/>
          <a:ext cx="14648329"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5" name="Lige forbindelse 4"/>
        <xdr:cNvCxnSpPr/>
      </xdr:nvCxnSpPr>
      <xdr:spPr>
        <a:xfrm>
          <a:off x="302559" y="381004"/>
          <a:ext cx="1467242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5715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4" name="Lige forbindelse 3"/>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xdr:cNvPicPr>
          <a:picLocks noChangeAspect="1"/>
        </xdr:cNvPicPr>
      </xdr:nvPicPr>
      <xdr:blipFill rotWithShape="1">
        <a:blip xmlns:r="http://schemas.openxmlformats.org/officeDocument/2006/relationships" r:embed="rId1" cstate="print"/>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xdr:cNvPicPr>
          <a:picLocks noChangeAspect="1"/>
        </xdr:cNvPicPr>
      </xdr:nvPicPr>
      <xdr:blipFill rotWithShape="1">
        <a:blip xmlns:r="http://schemas.openxmlformats.org/officeDocument/2006/relationships" r:embed="rId2" cstate="print"/>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1171574</xdr:colOff>
      <xdr:row>5</xdr:row>
      <xdr:rowOff>1152525</xdr:rowOff>
    </xdr:from>
    <xdr:to>
      <xdr:col>2</xdr:col>
      <xdr:colOff>5972174</xdr:colOff>
      <xdr:row>5</xdr:row>
      <xdr:rowOff>1409700</xdr:rowOff>
    </xdr:to>
    <xdr:sp macro="" textlink="">
      <xdr:nvSpPr>
        <xdr:cNvPr id="2" name="TextBox 33"/>
        <xdr:cNvSpPr txBox="1"/>
      </xdr:nvSpPr>
      <xdr:spPr>
        <a:xfrm>
          <a:off x="1400174" y="4238625"/>
          <a:ext cx="60483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16-06-2017 </a:t>
          </a:r>
          <a:r>
            <a:rPr lang="da-DK" sz="1100" b="1">
              <a:latin typeface="Arial"/>
              <a:cs typeface="Arial"/>
            </a:rPr>
            <a:t>●</a:t>
          </a:r>
          <a:r>
            <a:rPr lang="da-DK" sz="1600" b="1">
              <a:latin typeface="Arial"/>
              <a:cs typeface="Arial"/>
            </a:rPr>
            <a:t>  Data per 31-03-2017</a:t>
          </a:r>
          <a:endParaRPr lang="da-DK" sz="1600" b="1">
            <a:latin typeface="Arial" pitchFamily="34" charset="0"/>
            <a:cs typeface="Arial" pitchFamily="34" charset="0"/>
          </a:endParaRPr>
        </a:p>
      </xdr:txBody>
    </xdr:sp>
    <xdr:clientData/>
  </xdr:twoCellAnchor>
  <xdr:twoCellAnchor>
    <xdr:from>
      <xdr:col>1</xdr:col>
      <xdr:colOff>1019176</xdr:colOff>
      <xdr:row>4</xdr:row>
      <xdr:rowOff>1114425</xdr:rowOff>
    </xdr:from>
    <xdr:to>
      <xdr:col>2</xdr:col>
      <xdr:colOff>5810251</xdr:colOff>
      <xdr:row>5</xdr:row>
      <xdr:rowOff>971551</xdr:rowOff>
    </xdr:to>
    <xdr:sp macro="" textlink="">
      <xdr:nvSpPr>
        <xdr:cNvPr id="3" name="TextBox 33"/>
        <xdr:cNvSpPr txBox="1"/>
      </xdr:nvSpPr>
      <xdr:spPr>
        <a:xfrm>
          <a:off x="1247776" y="1771650"/>
          <a:ext cx="6038850" cy="2286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endParaRPr lang="da-DK" sz="2400" b="1">
            <a:latin typeface="Arial" pitchFamily="34" charset="0"/>
            <a:cs typeface="Arial" pitchFamily="34" charset="0"/>
          </a:endParaRPr>
        </a:p>
        <a:p>
          <a:pPr algn="ctr"/>
          <a:endParaRPr lang="da-DK" sz="2400" b="1">
            <a:latin typeface="Arial" pitchFamily="34" charset="0"/>
            <a:cs typeface="Arial" pitchFamily="34" charset="0"/>
          </a:endParaRPr>
        </a:p>
        <a:p>
          <a:pPr algn="ctr"/>
          <a:r>
            <a:rPr lang="da-DK" sz="2400" b="1">
              <a:latin typeface="Arial" pitchFamily="34" charset="0"/>
              <a:cs typeface="Arial" pitchFamily="34" charset="0"/>
            </a:rPr>
            <a:t>DLR Capital Centre</a:t>
          </a:r>
          <a:r>
            <a:rPr lang="da-DK" sz="2400" b="1" baseline="0">
              <a:latin typeface="Arial" pitchFamily="34" charset="0"/>
              <a:cs typeface="Arial" pitchFamily="34" charset="0"/>
            </a:rPr>
            <a:t> B</a:t>
          </a:r>
          <a:r>
            <a:rPr lang="da-DK" sz="2400" b="1">
              <a:latin typeface="Arial" pitchFamily="34" charset="0"/>
              <a:cs typeface="Arial" pitchFamily="34" charset="0"/>
            </a:rPr>
            <a:t> , Q1 2017</a:t>
          </a:r>
        </a:p>
      </xdr:txBody>
    </xdr:sp>
    <xdr:clientData/>
  </xdr:twoCellAnchor>
  <xdr:twoCellAnchor>
    <xdr:from>
      <xdr:col>1</xdr:col>
      <xdr:colOff>22411</xdr:colOff>
      <xdr:row>20</xdr:row>
      <xdr:rowOff>76200</xdr:rowOff>
    </xdr:from>
    <xdr:to>
      <xdr:col>2</xdr:col>
      <xdr:colOff>3664323</xdr:colOff>
      <xdr:row>29</xdr:row>
      <xdr:rowOff>28575</xdr:rowOff>
    </xdr:to>
    <xdr:sp macro="" textlink="">
      <xdr:nvSpPr>
        <xdr:cNvPr id="4" name="Tekstboks 3"/>
        <xdr:cNvSpPr txBox="1"/>
      </xdr:nvSpPr>
      <xdr:spPr>
        <a:xfrm>
          <a:off x="251011" y="9972675"/>
          <a:ext cx="488968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B, SDO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1</xdr:colOff>
      <xdr:row>5</xdr:row>
      <xdr:rowOff>1441637</xdr:rowOff>
    </xdr:from>
    <xdr:to>
      <xdr:col>6</xdr:col>
      <xdr:colOff>363197</xdr:colOff>
      <xdr:row>7</xdr:row>
      <xdr:rowOff>42587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5</xdr:row>
      <xdr:rowOff>1419225</xdr:rowOff>
    </xdr:from>
    <xdr:to>
      <xdr:col>6</xdr:col>
      <xdr:colOff>352425</xdr:colOff>
      <xdr:row>5</xdr:row>
      <xdr:rowOff>1441637</xdr:rowOff>
    </xdr:to>
    <xdr:cxnSp macro="">
      <xdr:nvCxnSpPr>
        <xdr:cNvPr id="6" name="Lige forbindelse 5"/>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5790" y="625288"/>
          <a:ext cx="1289042" cy="37035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36767" cy="293595"/>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4" name="Lige forbindelse 3"/>
        <xdr:cNvCxnSpPr/>
      </xdr:nvCxnSpPr>
      <xdr:spPr>
        <a:xfrm>
          <a:off x="179294" y="304800"/>
          <a:ext cx="9547972"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0</xdr:rowOff>
    </xdr:from>
    <xdr:to>
      <xdr:col>5</xdr:col>
      <xdr:colOff>1344705</xdr:colOff>
      <xdr:row>62</xdr:row>
      <xdr:rowOff>179295</xdr:rowOff>
    </xdr:to>
    <xdr:sp macro="" textlink="">
      <xdr:nvSpPr>
        <xdr:cNvPr id="5" name="Tekstboks 4"/>
        <xdr:cNvSpPr txBox="1"/>
      </xdr:nvSpPr>
      <xdr:spPr>
        <a:xfrm>
          <a:off x="228600" y="8782050"/>
          <a:ext cx="10002930" cy="357972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dk1"/>
              </a:solidFill>
              <a:latin typeface="Arial" pitchFamily="34" charset="0"/>
              <a:ea typeface="+mn-ea"/>
              <a:cs typeface="Arial" pitchFamily="34" charset="0"/>
            </a:rPr>
            <a:t>This transparency template is compliant</a:t>
          </a:r>
          <a:r>
            <a:rPr lang="en-GB" sz="1100" b="1" baseline="0">
              <a:solidFill>
                <a:schemeClr val="dk1"/>
              </a:solidFill>
              <a:latin typeface="Arial" pitchFamily="34" charset="0"/>
              <a:ea typeface="+mn-ea"/>
              <a:cs typeface="Arial" pitchFamily="34" charset="0"/>
            </a:rPr>
            <a:t> with the requirements in CRR 129(7) and</a:t>
          </a:r>
          <a:r>
            <a:rPr lang="en-GB" sz="1100" b="1">
              <a:solidFill>
                <a:schemeClr val="dk1"/>
              </a:solidFill>
              <a:latin typeface="Arial" pitchFamily="34" charset="0"/>
              <a:ea typeface="+mn-ea"/>
              <a:cs typeface="Arial" pitchFamily="34" charset="0"/>
            </a:rPr>
            <a:t> is used with ECBC labelled covered bonds issues by the three issuer categories below</a:t>
          </a:r>
          <a:r>
            <a:rPr lang="en-GB" sz="1100">
              <a:solidFill>
                <a:schemeClr val="dk1"/>
              </a:solidFill>
              <a:latin typeface="Arial" pitchFamily="34" charset="0"/>
              <a:ea typeface="+mn-ea"/>
              <a:cs typeface="Arial" pitchFamily="34" charset="0"/>
            </a:rPr>
            <a:t>.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G2-G4, B1-B1, X1-X3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and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of voluntary</a:t>
          </a:r>
          <a:r>
            <a:rPr lang="en-GB" sz="1100" baseline="0">
              <a:solidFill>
                <a:schemeClr val="dk1"/>
              </a:solidFill>
              <a:latin typeface="Arial" pitchFamily="34" charset="0"/>
              <a:ea typeface="+mn-ea"/>
              <a:cs typeface="Arial" pitchFamily="34" charset="0"/>
            </a:rPr>
            <a:t> </a:t>
          </a:r>
          <a:r>
            <a:rPr lang="en-GB" sz="1100">
              <a:solidFill>
                <a:schemeClr val="dk1"/>
              </a:solidFill>
              <a:latin typeface="Arial" pitchFamily="34" charset="0"/>
              <a:ea typeface="+mn-ea"/>
              <a:cs typeface="Arial" pitchFamily="34" charset="0"/>
            </a:rPr>
            <a:t>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 the mandatory tables in the Danish ECBC label tamplate.</a:t>
          </a:r>
          <a:endParaRPr lang="da-DK" sz="1100">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6665" y="614083"/>
          <a:ext cx="1187821" cy="367553"/>
        </a:xfrm>
        <a:prstGeom prst="rect">
          <a:avLst/>
        </a:prstGeom>
      </xdr:spPr>
    </xdr:pic>
    <xdr:clientData/>
  </xdr:twoCellAnchor>
  <xdr:twoCellAnchor editAs="oneCell">
    <xdr:from>
      <xdr:col>1</xdr:col>
      <xdr:colOff>0</xdr:colOff>
      <xdr:row>0</xdr:row>
      <xdr:rowOff>0</xdr:rowOff>
    </xdr:from>
    <xdr:to>
      <xdr:col>6</xdr:col>
      <xdr:colOff>11205</xdr:colOff>
      <xdr:row>1</xdr:row>
      <xdr:rowOff>145678</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 y="0"/>
          <a:ext cx="8764680" cy="298078"/>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4" name="Lige forbindelse 3"/>
        <xdr:cNvCxnSpPr/>
      </xdr:nvCxnSpPr>
      <xdr:spPr>
        <a:xfrm>
          <a:off x="212912" y="298079"/>
          <a:ext cx="8773354" cy="672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257734</xdr:colOff>
      <xdr:row>2</xdr:row>
      <xdr:rowOff>22413</xdr:rowOff>
    </xdr:from>
    <xdr:to>
      <xdr:col>9</xdr:col>
      <xdr:colOff>10975</xdr:colOff>
      <xdr:row>4</xdr:row>
      <xdr:rowOff>47649</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01584" y="403413"/>
          <a:ext cx="1191516" cy="406236"/>
        </a:xfrm>
        <a:prstGeom prst="rect">
          <a:avLst/>
        </a:prstGeom>
      </xdr:spPr>
    </xdr:pic>
    <xdr:clientData/>
  </xdr:twoCellAnchor>
  <xdr:twoCellAnchor editAs="oneCell">
    <xdr:from>
      <xdr:col>1</xdr:col>
      <xdr:colOff>1</xdr:colOff>
      <xdr:row>0</xdr:row>
      <xdr:rowOff>0</xdr:rowOff>
    </xdr:from>
    <xdr:to>
      <xdr:col>11</xdr:col>
      <xdr:colOff>11206</xdr:colOff>
      <xdr:row>1</xdr:row>
      <xdr:rowOff>112060</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076" y="0"/>
          <a:ext cx="10603005"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4" name="Lige forbindelse 3"/>
        <xdr:cNvCxnSpPr/>
      </xdr:nvCxnSpPr>
      <xdr:spPr>
        <a:xfrm flipV="1">
          <a:off x="212912" y="302559"/>
          <a:ext cx="9180843"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21289" y="537883"/>
          <a:ext cx="1183672" cy="410718"/>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4325" y="0"/>
          <a:ext cx="12039600"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4" name="Lige forbindelse 3"/>
        <xdr:cNvCxnSpPr/>
      </xdr:nvCxnSpPr>
      <xdr:spPr>
        <a:xfrm flipV="1">
          <a:off x="302558" y="302558"/>
          <a:ext cx="1204661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547336</xdr:colOff>
      <xdr:row>4</xdr:row>
      <xdr:rowOff>182119</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38658" y="537883"/>
          <a:ext cx="1186553" cy="406236"/>
        </a:xfrm>
        <a:prstGeom prst="rect">
          <a:avLst/>
        </a:prstGeom>
      </xdr:spPr>
    </xdr:pic>
    <xdr:clientData/>
  </xdr:twoCellAnchor>
  <xdr:twoCellAnchor editAs="oneCell">
    <xdr:from>
      <xdr:col>1</xdr:col>
      <xdr:colOff>11207</xdr:colOff>
      <xdr:row>0</xdr:row>
      <xdr:rowOff>1</xdr:rowOff>
    </xdr:from>
    <xdr:to>
      <xdr:col>13</xdr:col>
      <xdr:colOff>108857</xdr:colOff>
      <xdr:row>1</xdr:row>
      <xdr:rowOff>136591</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2" y="1"/>
          <a:ext cx="13261200"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4" name="Lige forbindelse 3"/>
        <xdr:cNvCxnSpPr/>
      </xdr:nvCxnSpPr>
      <xdr:spPr>
        <a:xfrm>
          <a:off x="327932" y="329776"/>
          <a:ext cx="13667015"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76284"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4325" y="11206"/>
          <a:ext cx="14706600"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4" name="Lige forbindelse 3"/>
        <xdr:cNvCxnSpPr/>
      </xdr:nvCxnSpPr>
      <xdr:spPr>
        <a:xfrm>
          <a:off x="304959" y="340981"/>
          <a:ext cx="14715966"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9.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coveredbondlabel.com/issuer/4/"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 TargetMode="External"/><Relationship Id="rId5" Type="http://schemas.openxmlformats.org/officeDocument/2006/relationships/hyperlink" Target="mailto:pel@dlr.dk" TargetMode="External"/><Relationship Id="rId4" Type="http://schemas.openxmlformats.org/officeDocument/2006/relationships/hyperlink" Target="http://www.dlr.dk/"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tabSelected="1" zoomScale="70" zoomScaleNormal="70" workbookViewId="0">
      <selection activeCell="S9" sqref="S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405</v>
      </c>
      <c r="G7" s="7"/>
      <c r="H7" s="7"/>
      <c r="I7" s="7"/>
      <c r="J7" s="8"/>
    </row>
    <row r="8" spans="2:10" ht="26.25" x14ac:dyDescent="0.25">
      <c r="B8" s="6"/>
      <c r="C8" s="7"/>
      <c r="D8" s="7"/>
      <c r="E8" s="7"/>
      <c r="F8" s="12" t="s">
        <v>1293</v>
      </c>
      <c r="G8" s="7"/>
      <c r="H8" s="7"/>
      <c r="I8" s="7"/>
      <c r="J8" s="8"/>
    </row>
    <row r="9" spans="2:10" ht="21" x14ac:dyDescent="0.25">
      <c r="B9" s="6"/>
      <c r="C9" s="7"/>
      <c r="D9" s="7"/>
      <c r="E9" s="7"/>
      <c r="F9" s="13" t="s">
        <v>1742</v>
      </c>
      <c r="G9" s="7"/>
      <c r="H9" s="7"/>
      <c r="I9" s="7"/>
      <c r="J9" s="8"/>
    </row>
    <row r="10" spans="2:10" ht="21" x14ac:dyDescent="0.25">
      <c r="B10" s="6"/>
      <c r="C10" s="7"/>
      <c r="D10" s="7"/>
      <c r="E10" s="7"/>
      <c r="F10" s="13" t="s">
        <v>1311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92" t="s">
        <v>15</v>
      </c>
      <c r="E24" s="393" t="s">
        <v>16</v>
      </c>
      <c r="F24" s="393"/>
      <c r="G24" s="393"/>
      <c r="H24" s="393"/>
      <c r="I24" s="7"/>
      <c r="J24" s="8"/>
    </row>
    <row r="25" spans="2:10" x14ac:dyDescent="0.25">
      <c r="B25" s="6"/>
      <c r="C25" s="7"/>
      <c r="D25" s="7"/>
      <c r="E25" s="16"/>
      <c r="F25" s="16"/>
      <c r="G25" s="16"/>
      <c r="H25" s="7"/>
      <c r="I25" s="7"/>
      <c r="J25" s="8"/>
    </row>
    <row r="26" spans="2:10" x14ac:dyDescent="0.25">
      <c r="B26" s="6"/>
      <c r="C26" s="7"/>
      <c r="D26" s="392" t="s">
        <v>17</v>
      </c>
      <c r="E26" s="393"/>
      <c r="F26" s="393"/>
      <c r="G26" s="393"/>
      <c r="H26" s="393"/>
      <c r="I26" s="7"/>
      <c r="J26" s="8"/>
    </row>
    <row r="27" spans="2:10" x14ac:dyDescent="0.25">
      <c r="B27" s="6"/>
      <c r="C27" s="7"/>
      <c r="D27" s="17"/>
      <c r="E27" s="17"/>
      <c r="F27" s="17"/>
      <c r="G27" s="17"/>
      <c r="H27" s="17"/>
      <c r="I27" s="7"/>
      <c r="J27" s="8"/>
    </row>
    <row r="28" spans="2:10" x14ac:dyDescent="0.25">
      <c r="B28" s="6"/>
      <c r="C28" s="7"/>
      <c r="D28" s="392" t="s">
        <v>18</v>
      </c>
      <c r="E28" s="393" t="s">
        <v>16</v>
      </c>
      <c r="F28" s="393"/>
      <c r="G28" s="393"/>
      <c r="H28" s="393"/>
      <c r="I28" s="7"/>
      <c r="J28" s="8"/>
    </row>
    <row r="29" spans="2:10" x14ac:dyDescent="0.25">
      <c r="B29" s="6"/>
      <c r="C29" s="7"/>
      <c r="D29" s="17"/>
      <c r="E29" s="17"/>
      <c r="F29" s="17"/>
      <c r="G29" s="17"/>
      <c r="H29" s="17"/>
      <c r="I29" s="7"/>
      <c r="J29" s="8"/>
    </row>
    <row r="30" spans="2:10" x14ac:dyDescent="0.25">
      <c r="B30" s="6"/>
      <c r="C30" s="7"/>
      <c r="D30" s="392" t="s">
        <v>19</v>
      </c>
      <c r="E30" s="393" t="s">
        <v>16</v>
      </c>
      <c r="F30" s="393"/>
      <c r="G30" s="393"/>
      <c r="H30" s="393"/>
      <c r="I30" s="7"/>
      <c r="J30" s="8"/>
    </row>
    <row r="31" spans="2:10" x14ac:dyDescent="0.25">
      <c r="B31" s="6"/>
      <c r="C31" s="7"/>
      <c r="D31" s="17"/>
      <c r="E31" s="17"/>
      <c r="F31" s="17"/>
      <c r="G31" s="17"/>
      <c r="H31" s="17"/>
      <c r="I31" s="7"/>
      <c r="J31" s="8"/>
    </row>
    <row r="32" spans="2:10" x14ac:dyDescent="0.25">
      <c r="B32" s="6"/>
      <c r="C32" s="7"/>
      <c r="D32" s="392" t="s">
        <v>20</v>
      </c>
      <c r="E32" s="393" t="s">
        <v>16</v>
      </c>
      <c r="F32" s="393"/>
      <c r="G32" s="393"/>
      <c r="H32" s="393"/>
      <c r="I32" s="7"/>
      <c r="J32" s="8"/>
    </row>
    <row r="33" spans="2:10" x14ac:dyDescent="0.25">
      <c r="B33" s="6"/>
      <c r="C33" s="7"/>
      <c r="D33" s="16"/>
      <c r="E33" s="16"/>
      <c r="F33" s="16"/>
      <c r="G33" s="16"/>
      <c r="H33" s="16"/>
      <c r="I33" s="7"/>
      <c r="J33" s="8"/>
    </row>
    <row r="34" spans="2:10" x14ac:dyDescent="0.25">
      <c r="B34" s="6"/>
      <c r="C34" s="7"/>
      <c r="D34" s="392" t="s">
        <v>21</v>
      </c>
      <c r="E34" s="393" t="s">
        <v>16</v>
      </c>
      <c r="F34" s="393"/>
      <c r="G34" s="393"/>
      <c r="H34" s="393"/>
      <c r="I34" s="7"/>
      <c r="J34" s="8"/>
    </row>
    <row r="35" spans="2:10" x14ac:dyDescent="0.25">
      <c r="B35" s="6"/>
      <c r="C35" s="7"/>
      <c r="D35" s="7"/>
      <c r="E35" s="7"/>
      <c r="F35" s="7"/>
      <c r="G35" s="7"/>
      <c r="H35" s="7"/>
      <c r="I35" s="7"/>
      <c r="J35" s="8"/>
    </row>
    <row r="36" spans="2:10" x14ac:dyDescent="0.25">
      <c r="B36" s="6"/>
      <c r="C36" s="7"/>
      <c r="D36" s="390" t="s">
        <v>22</v>
      </c>
      <c r="E36" s="391"/>
      <c r="F36" s="391"/>
      <c r="G36" s="391"/>
      <c r="H36" s="391"/>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D37"/>
  <sheetViews>
    <sheetView zoomScaleNormal="100" zoomScaleSheetLayoutView="90" workbookViewId="0">
      <selection activeCell="I7" sqref="I7"/>
    </sheetView>
  </sheetViews>
  <sheetFormatPr defaultColWidth="15.85546875" defaultRowHeight="15" x14ac:dyDescent="0.25"/>
  <cols>
    <col min="1" max="1" width="3.42578125" style="21" customWidth="1"/>
    <col min="2" max="2" width="18.7109375" style="21" customWidth="1"/>
    <col min="3" max="3" width="95.5703125" style="21" customWidth="1"/>
    <col min="4" max="4" width="15.140625" style="21" customWidth="1"/>
    <col min="5" max="5" width="2.85546875" style="21" customWidth="1"/>
    <col min="6" max="6" width="1.85546875" style="21" customWidth="1"/>
    <col min="7" max="256" width="15.85546875" style="21"/>
    <col min="257" max="257" width="3.42578125" style="21" customWidth="1"/>
    <col min="258" max="258" width="18.7109375" style="21" customWidth="1"/>
    <col min="259" max="259" width="95.5703125" style="21" customWidth="1"/>
    <col min="260" max="260" width="15.140625" style="21" customWidth="1"/>
    <col min="261" max="261" width="2.85546875" style="21" customWidth="1"/>
    <col min="262" max="262" width="1.85546875" style="21" customWidth="1"/>
    <col min="263" max="512" width="15.85546875" style="21"/>
    <col min="513" max="513" width="3.42578125" style="21" customWidth="1"/>
    <col min="514" max="514" width="18.7109375" style="21" customWidth="1"/>
    <col min="515" max="515" width="95.5703125" style="21" customWidth="1"/>
    <col min="516" max="516" width="15.140625" style="21" customWidth="1"/>
    <col min="517" max="517" width="2.85546875" style="21" customWidth="1"/>
    <col min="518" max="518" width="1.85546875" style="21" customWidth="1"/>
    <col min="519" max="768" width="15.85546875" style="21"/>
    <col min="769" max="769" width="3.42578125" style="21" customWidth="1"/>
    <col min="770" max="770" width="18.7109375" style="21" customWidth="1"/>
    <col min="771" max="771" width="95.5703125" style="21" customWidth="1"/>
    <col min="772" max="772" width="15.140625" style="21" customWidth="1"/>
    <col min="773" max="773" width="2.85546875" style="21" customWidth="1"/>
    <col min="774" max="774" width="1.85546875" style="21" customWidth="1"/>
    <col min="775" max="1024" width="15.85546875" style="21"/>
    <col min="1025" max="1025" width="3.42578125" style="21" customWidth="1"/>
    <col min="1026" max="1026" width="18.7109375" style="21" customWidth="1"/>
    <col min="1027" max="1027" width="95.5703125" style="21" customWidth="1"/>
    <col min="1028" max="1028" width="15.140625" style="21" customWidth="1"/>
    <col min="1029" max="1029" width="2.85546875" style="21" customWidth="1"/>
    <col min="1030" max="1030" width="1.85546875" style="21" customWidth="1"/>
    <col min="1031" max="1280" width="15.85546875" style="21"/>
    <col min="1281" max="1281" width="3.42578125" style="21" customWidth="1"/>
    <col min="1282" max="1282" width="18.7109375" style="21" customWidth="1"/>
    <col min="1283" max="1283" width="95.5703125" style="21" customWidth="1"/>
    <col min="1284" max="1284" width="15.140625" style="21" customWidth="1"/>
    <col min="1285" max="1285" width="2.85546875" style="21" customWidth="1"/>
    <col min="1286" max="1286" width="1.85546875" style="21" customWidth="1"/>
    <col min="1287" max="1536" width="15.85546875" style="21"/>
    <col min="1537" max="1537" width="3.42578125" style="21" customWidth="1"/>
    <col min="1538" max="1538" width="18.7109375" style="21" customWidth="1"/>
    <col min="1539" max="1539" width="95.5703125" style="21" customWidth="1"/>
    <col min="1540" max="1540" width="15.140625" style="21" customWidth="1"/>
    <col min="1541" max="1541" width="2.85546875" style="21" customWidth="1"/>
    <col min="1542" max="1542" width="1.85546875" style="21" customWidth="1"/>
    <col min="1543" max="1792" width="15.85546875" style="21"/>
    <col min="1793" max="1793" width="3.42578125" style="21" customWidth="1"/>
    <col min="1794" max="1794" width="18.7109375" style="21" customWidth="1"/>
    <col min="1795" max="1795" width="95.5703125" style="21" customWidth="1"/>
    <col min="1796" max="1796" width="15.140625" style="21" customWidth="1"/>
    <col min="1797" max="1797" width="2.85546875" style="21" customWidth="1"/>
    <col min="1798" max="1798" width="1.85546875" style="21" customWidth="1"/>
    <col min="1799" max="2048" width="15.85546875" style="21"/>
    <col min="2049" max="2049" width="3.42578125" style="21" customWidth="1"/>
    <col min="2050" max="2050" width="18.7109375" style="21" customWidth="1"/>
    <col min="2051" max="2051" width="95.5703125" style="21" customWidth="1"/>
    <col min="2052" max="2052" width="15.140625" style="21" customWidth="1"/>
    <col min="2053" max="2053" width="2.85546875" style="21" customWidth="1"/>
    <col min="2054" max="2054" width="1.85546875" style="21" customWidth="1"/>
    <col min="2055" max="2304" width="15.85546875" style="21"/>
    <col min="2305" max="2305" width="3.42578125" style="21" customWidth="1"/>
    <col min="2306" max="2306" width="18.7109375" style="21" customWidth="1"/>
    <col min="2307" max="2307" width="95.5703125" style="21" customWidth="1"/>
    <col min="2308" max="2308" width="15.140625" style="21" customWidth="1"/>
    <col min="2309" max="2309" width="2.85546875" style="21" customWidth="1"/>
    <col min="2310" max="2310" width="1.85546875" style="21" customWidth="1"/>
    <col min="2311" max="2560" width="15.85546875" style="21"/>
    <col min="2561" max="2561" width="3.42578125" style="21" customWidth="1"/>
    <col min="2562" max="2562" width="18.7109375" style="21" customWidth="1"/>
    <col min="2563" max="2563" width="95.5703125" style="21" customWidth="1"/>
    <col min="2564" max="2564" width="15.140625" style="21" customWidth="1"/>
    <col min="2565" max="2565" width="2.85546875" style="21" customWidth="1"/>
    <col min="2566" max="2566" width="1.85546875" style="21" customWidth="1"/>
    <col min="2567" max="2816" width="15.85546875" style="21"/>
    <col min="2817" max="2817" width="3.42578125" style="21" customWidth="1"/>
    <col min="2818" max="2818" width="18.7109375" style="21" customWidth="1"/>
    <col min="2819" max="2819" width="95.5703125" style="21" customWidth="1"/>
    <col min="2820" max="2820" width="15.140625" style="21" customWidth="1"/>
    <col min="2821" max="2821" width="2.85546875" style="21" customWidth="1"/>
    <col min="2822" max="2822" width="1.85546875" style="21" customWidth="1"/>
    <col min="2823" max="3072" width="15.85546875" style="21"/>
    <col min="3073" max="3073" width="3.42578125" style="21" customWidth="1"/>
    <col min="3074" max="3074" width="18.7109375" style="21" customWidth="1"/>
    <col min="3075" max="3075" width="95.5703125" style="21" customWidth="1"/>
    <col min="3076" max="3076" width="15.140625" style="21" customWidth="1"/>
    <col min="3077" max="3077" width="2.85546875" style="21" customWidth="1"/>
    <col min="3078" max="3078" width="1.85546875" style="21" customWidth="1"/>
    <col min="3079" max="3328" width="15.85546875" style="21"/>
    <col min="3329" max="3329" width="3.42578125" style="21" customWidth="1"/>
    <col min="3330" max="3330" width="18.7109375" style="21" customWidth="1"/>
    <col min="3331" max="3331" width="95.5703125" style="21" customWidth="1"/>
    <col min="3332" max="3332" width="15.140625" style="21" customWidth="1"/>
    <col min="3333" max="3333" width="2.85546875" style="21" customWidth="1"/>
    <col min="3334" max="3334" width="1.85546875" style="21" customWidth="1"/>
    <col min="3335" max="3584" width="15.85546875" style="21"/>
    <col min="3585" max="3585" width="3.42578125" style="21" customWidth="1"/>
    <col min="3586" max="3586" width="18.7109375" style="21" customWidth="1"/>
    <col min="3587" max="3587" width="95.5703125" style="21" customWidth="1"/>
    <col min="3588" max="3588" width="15.140625" style="21" customWidth="1"/>
    <col min="3589" max="3589" width="2.85546875" style="21" customWidth="1"/>
    <col min="3590" max="3590" width="1.85546875" style="21" customWidth="1"/>
    <col min="3591" max="3840" width="15.85546875" style="21"/>
    <col min="3841" max="3841" width="3.42578125" style="21" customWidth="1"/>
    <col min="3842" max="3842" width="18.7109375" style="21" customWidth="1"/>
    <col min="3843" max="3843" width="95.5703125" style="21" customWidth="1"/>
    <col min="3844" max="3844" width="15.140625" style="21" customWidth="1"/>
    <col min="3845" max="3845" width="2.85546875" style="21" customWidth="1"/>
    <col min="3846" max="3846" width="1.85546875" style="21" customWidth="1"/>
    <col min="3847" max="4096" width="15.85546875" style="21"/>
    <col min="4097" max="4097" width="3.42578125" style="21" customWidth="1"/>
    <col min="4098" max="4098" width="18.7109375" style="21" customWidth="1"/>
    <col min="4099" max="4099" width="95.5703125" style="21" customWidth="1"/>
    <col min="4100" max="4100" width="15.140625" style="21" customWidth="1"/>
    <col min="4101" max="4101" width="2.85546875" style="21" customWidth="1"/>
    <col min="4102" max="4102" width="1.85546875" style="21" customWidth="1"/>
    <col min="4103" max="4352" width="15.85546875" style="21"/>
    <col min="4353" max="4353" width="3.42578125" style="21" customWidth="1"/>
    <col min="4354" max="4354" width="18.7109375" style="21" customWidth="1"/>
    <col min="4355" max="4355" width="95.5703125" style="21" customWidth="1"/>
    <col min="4356" max="4356" width="15.140625" style="21" customWidth="1"/>
    <col min="4357" max="4357" width="2.85546875" style="21" customWidth="1"/>
    <col min="4358" max="4358" width="1.85546875" style="21" customWidth="1"/>
    <col min="4359" max="4608" width="15.85546875" style="21"/>
    <col min="4609" max="4609" width="3.42578125" style="21" customWidth="1"/>
    <col min="4610" max="4610" width="18.7109375" style="21" customWidth="1"/>
    <col min="4611" max="4611" width="95.5703125" style="21" customWidth="1"/>
    <col min="4612" max="4612" width="15.140625" style="21" customWidth="1"/>
    <col min="4613" max="4613" width="2.85546875" style="21" customWidth="1"/>
    <col min="4614" max="4614" width="1.85546875" style="21" customWidth="1"/>
    <col min="4615" max="4864" width="15.85546875" style="21"/>
    <col min="4865" max="4865" width="3.42578125" style="21" customWidth="1"/>
    <col min="4866" max="4866" width="18.7109375" style="21" customWidth="1"/>
    <col min="4867" max="4867" width="95.5703125" style="21" customWidth="1"/>
    <col min="4868" max="4868" width="15.140625" style="21" customWidth="1"/>
    <col min="4869" max="4869" width="2.85546875" style="21" customWidth="1"/>
    <col min="4870" max="4870" width="1.85546875" style="21" customWidth="1"/>
    <col min="4871" max="5120" width="15.85546875" style="21"/>
    <col min="5121" max="5121" width="3.42578125" style="21" customWidth="1"/>
    <col min="5122" max="5122" width="18.7109375" style="21" customWidth="1"/>
    <col min="5123" max="5123" width="95.5703125" style="21" customWidth="1"/>
    <col min="5124" max="5124" width="15.140625" style="21" customWidth="1"/>
    <col min="5125" max="5125" width="2.85546875" style="21" customWidth="1"/>
    <col min="5126" max="5126" width="1.85546875" style="21" customWidth="1"/>
    <col min="5127" max="5376" width="15.85546875" style="21"/>
    <col min="5377" max="5377" width="3.42578125" style="21" customWidth="1"/>
    <col min="5378" max="5378" width="18.7109375" style="21" customWidth="1"/>
    <col min="5379" max="5379" width="95.5703125" style="21" customWidth="1"/>
    <col min="5380" max="5380" width="15.140625" style="21" customWidth="1"/>
    <col min="5381" max="5381" width="2.85546875" style="21" customWidth="1"/>
    <col min="5382" max="5382" width="1.85546875" style="21" customWidth="1"/>
    <col min="5383" max="5632" width="15.85546875" style="21"/>
    <col min="5633" max="5633" width="3.42578125" style="21" customWidth="1"/>
    <col min="5634" max="5634" width="18.7109375" style="21" customWidth="1"/>
    <col min="5635" max="5635" width="95.5703125" style="21" customWidth="1"/>
    <col min="5636" max="5636" width="15.140625" style="21" customWidth="1"/>
    <col min="5637" max="5637" width="2.85546875" style="21" customWidth="1"/>
    <col min="5638" max="5638" width="1.85546875" style="21" customWidth="1"/>
    <col min="5639" max="5888" width="15.85546875" style="21"/>
    <col min="5889" max="5889" width="3.42578125" style="21" customWidth="1"/>
    <col min="5890" max="5890" width="18.7109375" style="21" customWidth="1"/>
    <col min="5891" max="5891" width="95.5703125" style="21" customWidth="1"/>
    <col min="5892" max="5892" width="15.140625" style="21" customWidth="1"/>
    <col min="5893" max="5893" width="2.85546875" style="21" customWidth="1"/>
    <col min="5894" max="5894" width="1.85546875" style="21" customWidth="1"/>
    <col min="5895" max="6144" width="15.85546875" style="21"/>
    <col min="6145" max="6145" width="3.42578125" style="21" customWidth="1"/>
    <col min="6146" max="6146" width="18.7109375" style="21" customWidth="1"/>
    <col min="6147" max="6147" width="95.5703125" style="21" customWidth="1"/>
    <col min="6148" max="6148" width="15.140625" style="21" customWidth="1"/>
    <col min="6149" max="6149" width="2.85546875" style="21" customWidth="1"/>
    <col min="6150" max="6150" width="1.85546875" style="21" customWidth="1"/>
    <col min="6151" max="6400" width="15.85546875" style="21"/>
    <col min="6401" max="6401" width="3.42578125" style="21" customWidth="1"/>
    <col min="6402" max="6402" width="18.7109375" style="21" customWidth="1"/>
    <col min="6403" max="6403" width="95.5703125" style="21" customWidth="1"/>
    <col min="6404" max="6404" width="15.140625" style="21" customWidth="1"/>
    <col min="6405" max="6405" width="2.85546875" style="21" customWidth="1"/>
    <col min="6406" max="6406" width="1.85546875" style="21" customWidth="1"/>
    <col min="6407" max="6656" width="15.85546875" style="21"/>
    <col min="6657" max="6657" width="3.42578125" style="21" customWidth="1"/>
    <col min="6658" max="6658" width="18.7109375" style="21" customWidth="1"/>
    <col min="6659" max="6659" width="95.5703125" style="21" customWidth="1"/>
    <col min="6660" max="6660" width="15.140625" style="21" customWidth="1"/>
    <col min="6661" max="6661" width="2.85546875" style="21" customWidth="1"/>
    <col min="6662" max="6662" width="1.85546875" style="21" customWidth="1"/>
    <col min="6663" max="6912" width="15.85546875" style="21"/>
    <col min="6913" max="6913" width="3.42578125" style="21" customWidth="1"/>
    <col min="6914" max="6914" width="18.7109375" style="21" customWidth="1"/>
    <col min="6915" max="6915" width="95.5703125" style="21" customWidth="1"/>
    <col min="6916" max="6916" width="15.140625" style="21" customWidth="1"/>
    <col min="6917" max="6917" width="2.85546875" style="21" customWidth="1"/>
    <col min="6918" max="6918" width="1.85546875" style="21" customWidth="1"/>
    <col min="6919" max="7168" width="15.85546875" style="21"/>
    <col min="7169" max="7169" width="3.42578125" style="21" customWidth="1"/>
    <col min="7170" max="7170" width="18.7109375" style="21" customWidth="1"/>
    <col min="7171" max="7171" width="95.5703125" style="21" customWidth="1"/>
    <col min="7172" max="7172" width="15.140625" style="21" customWidth="1"/>
    <col min="7173" max="7173" width="2.85546875" style="21" customWidth="1"/>
    <col min="7174" max="7174" width="1.85546875" style="21" customWidth="1"/>
    <col min="7175" max="7424" width="15.85546875" style="21"/>
    <col min="7425" max="7425" width="3.42578125" style="21" customWidth="1"/>
    <col min="7426" max="7426" width="18.7109375" style="21" customWidth="1"/>
    <col min="7427" max="7427" width="95.5703125" style="21" customWidth="1"/>
    <col min="7428" max="7428" width="15.140625" style="21" customWidth="1"/>
    <col min="7429" max="7429" width="2.85546875" style="21" customWidth="1"/>
    <col min="7430" max="7430" width="1.85546875" style="21" customWidth="1"/>
    <col min="7431" max="7680" width="15.85546875" style="21"/>
    <col min="7681" max="7681" width="3.42578125" style="21" customWidth="1"/>
    <col min="7682" max="7682" width="18.7109375" style="21" customWidth="1"/>
    <col min="7683" max="7683" width="95.5703125" style="21" customWidth="1"/>
    <col min="7684" max="7684" width="15.140625" style="21" customWidth="1"/>
    <col min="7685" max="7685" width="2.85546875" style="21" customWidth="1"/>
    <col min="7686" max="7686" width="1.85546875" style="21" customWidth="1"/>
    <col min="7687" max="7936" width="15.85546875" style="21"/>
    <col min="7937" max="7937" width="3.42578125" style="21" customWidth="1"/>
    <col min="7938" max="7938" width="18.7109375" style="21" customWidth="1"/>
    <col min="7939" max="7939" width="95.5703125" style="21" customWidth="1"/>
    <col min="7940" max="7940" width="15.140625" style="21" customWidth="1"/>
    <col min="7941" max="7941" width="2.85546875" style="21" customWidth="1"/>
    <col min="7942" max="7942" width="1.85546875" style="21" customWidth="1"/>
    <col min="7943" max="8192" width="15.85546875" style="21"/>
    <col min="8193" max="8193" width="3.42578125" style="21" customWidth="1"/>
    <col min="8194" max="8194" width="18.7109375" style="21" customWidth="1"/>
    <col min="8195" max="8195" width="95.5703125" style="21" customWidth="1"/>
    <col min="8196" max="8196" width="15.140625" style="21" customWidth="1"/>
    <col min="8197" max="8197" width="2.85546875" style="21" customWidth="1"/>
    <col min="8198" max="8198" width="1.85546875" style="21" customWidth="1"/>
    <col min="8199" max="8448" width="15.85546875" style="21"/>
    <col min="8449" max="8449" width="3.42578125" style="21" customWidth="1"/>
    <col min="8450" max="8450" width="18.7109375" style="21" customWidth="1"/>
    <col min="8451" max="8451" width="95.5703125" style="21" customWidth="1"/>
    <col min="8452" max="8452" width="15.140625" style="21" customWidth="1"/>
    <col min="8453" max="8453" width="2.85546875" style="21" customWidth="1"/>
    <col min="8454" max="8454" width="1.85546875" style="21" customWidth="1"/>
    <col min="8455" max="8704" width="15.85546875" style="21"/>
    <col min="8705" max="8705" width="3.42578125" style="21" customWidth="1"/>
    <col min="8706" max="8706" width="18.7109375" style="21" customWidth="1"/>
    <col min="8707" max="8707" width="95.5703125" style="21" customWidth="1"/>
    <col min="8708" max="8708" width="15.140625" style="21" customWidth="1"/>
    <col min="8709" max="8709" width="2.85546875" style="21" customWidth="1"/>
    <col min="8710" max="8710" width="1.85546875" style="21" customWidth="1"/>
    <col min="8711" max="8960" width="15.85546875" style="21"/>
    <col min="8961" max="8961" width="3.42578125" style="21" customWidth="1"/>
    <col min="8962" max="8962" width="18.7109375" style="21" customWidth="1"/>
    <col min="8963" max="8963" width="95.5703125" style="21" customWidth="1"/>
    <col min="8964" max="8964" width="15.140625" style="21" customWidth="1"/>
    <col min="8965" max="8965" width="2.85546875" style="21" customWidth="1"/>
    <col min="8966" max="8966" width="1.85546875" style="21" customWidth="1"/>
    <col min="8967" max="9216" width="15.85546875" style="21"/>
    <col min="9217" max="9217" width="3.42578125" style="21" customWidth="1"/>
    <col min="9218" max="9218" width="18.7109375" style="21" customWidth="1"/>
    <col min="9219" max="9219" width="95.5703125" style="21" customWidth="1"/>
    <col min="9220" max="9220" width="15.140625" style="21" customWidth="1"/>
    <col min="9221" max="9221" width="2.85546875" style="21" customWidth="1"/>
    <col min="9222" max="9222" width="1.85546875" style="21" customWidth="1"/>
    <col min="9223" max="9472" width="15.85546875" style="21"/>
    <col min="9473" max="9473" width="3.42578125" style="21" customWidth="1"/>
    <col min="9474" max="9474" width="18.7109375" style="21" customWidth="1"/>
    <col min="9475" max="9475" width="95.5703125" style="21" customWidth="1"/>
    <col min="9476" max="9476" width="15.140625" style="21" customWidth="1"/>
    <col min="9477" max="9477" width="2.85546875" style="21" customWidth="1"/>
    <col min="9478" max="9478" width="1.85546875" style="21" customWidth="1"/>
    <col min="9479" max="9728" width="15.85546875" style="21"/>
    <col min="9729" max="9729" width="3.42578125" style="21" customWidth="1"/>
    <col min="9730" max="9730" width="18.7109375" style="21" customWidth="1"/>
    <col min="9731" max="9731" width="95.5703125" style="21" customWidth="1"/>
    <col min="9732" max="9732" width="15.140625" style="21" customWidth="1"/>
    <col min="9733" max="9733" width="2.85546875" style="21" customWidth="1"/>
    <col min="9734" max="9734" width="1.85546875" style="21" customWidth="1"/>
    <col min="9735" max="9984" width="15.85546875" style="21"/>
    <col min="9985" max="9985" width="3.42578125" style="21" customWidth="1"/>
    <col min="9986" max="9986" width="18.7109375" style="21" customWidth="1"/>
    <col min="9987" max="9987" width="95.5703125" style="21" customWidth="1"/>
    <col min="9988" max="9988" width="15.140625" style="21" customWidth="1"/>
    <col min="9989" max="9989" width="2.85546875" style="21" customWidth="1"/>
    <col min="9990" max="9990" width="1.85546875" style="21" customWidth="1"/>
    <col min="9991" max="10240" width="15.85546875" style="21"/>
    <col min="10241" max="10241" width="3.42578125" style="21" customWidth="1"/>
    <col min="10242" max="10242" width="18.7109375" style="21" customWidth="1"/>
    <col min="10243" max="10243" width="95.5703125" style="21" customWidth="1"/>
    <col min="10244" max="10244" width="15.140625" style="21" customWidth="1"/>
    <col min="10245" max="10245" width="2.85546875" style="21" customWidth="1"/>
    <col min="10246" max="10246" width="1.85546875" style="21" customWidth="1"/>
    <col min="10247" max="10496" width="15.85546875" style="21"/>
    <col min="10497" max="10497" width="3.42578125" style="21" customWidth="1"/>
    <col min="10498" max="10498" width="18.7109375" style="21" customWidth="1"/>
    <col min="10499" max="10499" width="95.5703125" style="21" customWidth="1"/>
    <col min="10500" max="10500" width="15.140625" style="21" customWidth="1"/>
    <col min="10501" max="10501" width="2.85546875" style="21" customWidth="1"/>
    <col min="10502" max="10502" width="1.85546875" style="21" customWidth="1"/>
    <col min="10503" max="10752" width="15.85546875" style="21"/>
    <col min="10753" max="10753" width="3.42578125" style="21" customWidth="1"/>
    <col min="10754" max="10754" width="18.7109375" style="21" customWidth="1"/>
    <col min="10755" max="10755" width="95.5703125" style="21" customWidth="1"/>
    <col min="10756" max="10756" width="15.140625" style="21" customWidth="1"/>
    <col min="10757" max="10757" width="2.85546875" style="21" customWidth="1"/>
    <col min="10758" max="10758" width="1.85546875" style="21" customWidth="1"/>
    <col min="10759" max="11008" width="15.85546875" style="21"/>
    <col min="11009" max="11009" width="3.42578125" style="21" customWidth="1"/>
    <col min="11010" max="11010" width="18.7109375" style="21" customWidth="1"/>
    <col min="11011" max="11011" width="95.5703125" style="21" customWidth="1"/>
    <col min="11012" max="11012" width="15.140625" style="21" customWidth="1"/>
    <col min="11013" max="11013" width="2.85546875" style="21" customWidth="1"/>
    <col min="11014" max="11014" width="1.85546875" style="21" customWidth="1"/>
    <col min="11015" max="11264" width="15.85546875" style="21"/>
    <col min="11265" max="11265" width="3.42578125" style="21" customWidth="1"/>
    <col min="11266" max="11266" width="18.7109375" style="21" customWidth="1"/>
    <col min="11267" max="11267" width="95.5703125" style="21" customWidth="1"/>
    <col min="11268" max="11268" width="15.140625" style="21" customWidth="1"/>
    <col min="11269" max="11269" width="2.85546875" style="21" customWidth="1"/>
    <col min="11270" max="11270" width="1.85546875" style="21" customWidth="1"/>
    <col min="11271" max="11520" width="15.85546875" style="21"/>
    <col min="11521" max="11521" width="3.42578125" style="21" customWidth="1"/>
    <col min="11522" max="11522" width="18.7109375" style="21" customWidth="1"/>
    <col min="11523" max="11523" width="95.5703125" style="21" customWidth="1"/>
    <col min="11524" max="11524" width="15.140625" style="21" customWidth="1"/>
    <col min="11525" max="11525" width="2.85546875" style="21" customWidth="1"/>
    <col min="11526" max="11526" width="1.85546875" style="21" customWidth="1"/>
    <col min="11527" max="11776" width="15.85546875" style="21"/>
    <col min="11777" max="11777" width="3.42578125" style="21" customWidth="1"/>
    <col min="11778" max="11778" width="18.7109375" style="21" customWidth="1"/>
    <col min="11779" max="11779" width="95.5703125" style="21" customWidth="1"/>
    <col min="11780" max="11780" width="15.140625" style="21" customWidth="1"/>
    <col min="11781" max="11781" width="2.85546875" style="21" customWidth="1"/>
    <col min="11782" max="11782" width="1.85546875" style="21" customWidth="1"/>
    <col min="11783" max="12032" width="15.85546875" style="21"/>
    <col min="12033" max="12033" width="3.42578125" style="21" customWidth="1"/>
    <col min="12034" max="12034" width="18.7109375" style="21" customWidth="1"/>
    <col min="12035" max="12035" width="95.5703125" style="21" customWidth="1"/>
    <col min="12036" max="12036" width="15.140625" style="21" customWidth="1"/>
    <col min="12037" max="12037" width="2.85546875" style="21" customWidth="1"/>
    <col min="12038" max="12038" width="1.85546875" style="21" customWidth="1"/>
    <col min="12039" max="12288" width="15.85546875" style="21"/>
    <col min="12289" max="12289" width="3.42578125" style="21" customWidth="1"/>
    <col min="12290" max="12290" width="18.7109375" style="21" customWidth="1"/>
    <col min="12291" max="12291" width="95.5703125" style="21" customWidth="1"/>
    <col min="12292" max="12292" width="15.140625" style="21" customWidth="1"/>
    <col min="12293" max="12293" width="2.85546875" style="21" customWidth="1"/>
    <col min="12294" max="12294" width="1.85546875" style="21" customWidth="1"/>
    <col min="12295" max="12544" width="15.85546875" style="21"/>
    <col min="12545" max="12545" width="3.42578125" style="21" customWidth="1"/>
    <col min="12546" max="12546" width="18.7109375" style="21" customWidth="1"/>
    <col min="12547" max="12547" width="95.5703125" style="21" customWidth="1"/>
    <col min="12548" max="12548" width="15.140625" style="21" customWidth="1"/>
    <col min="12549" max="12549" width="2.85546875" style="21" customWidth="1"/>
    <col min="12550" max="12550" width="1.85546875" style="21" customWidth="1"/>
    <col min="12551" max="12800" width="15.85546875" style="21"/>
    <col min="12801" max="12801" width="3.42578125" style="21" customWidth="1"/>
    <col min="12802" max="12802" width="18.7109375" style="21" customWidth="1"/>
    <col min="12803" max="12803" width="95.5703125" style="21" customWidth="1"/>
    <col min="12804" max="12804" width="15.140625" style="21" customWidth="1"/>
    <col min="12805" max="12805" width="2.85546875" style="21" customWidth="1"/>
    <col min="12806" max="12806" width="1.85546875" style="21" customWidth="1"/>
    <col min="12807" max="13056" width="15.85546875" style="21"/>
    <col min="13057" max="13057" width="3.42578125" style="21" customWidth="1"/>
    <col min="13058" max="13058" width="18.7109375" style="21" customWidth="1"/>
    <col min="13059" max="13059" width="95.5703125" style="21" customWidth="1"/>
    <col min="13060" max="13060" width="15.140625" style="21" customWidth="1"/>
    <col min="13061" max="13061" width="2.85546875" style="21" customWidth="1"/>
    <col min="13062" max="13062" width="1.85546875" style="21" customWidth="1"/>
    <col min="13063" max="13312" width="15.85546875" style="21"/>
    <col min="13313" max="13313" width="3.42578125" style="21" customWidth="1"/>
    <col min="13314" max="13314" width="18.7109375" style="21" customWidth="1"/>
    <col min="13315" max="13315" width="95.5703125" style="21" customWidth="1"/>
    <col min="13316" max="13316" width="15.140625" style="21" customWidth="1"/>
    <col min="13317" max="13317" width="2.85546875" style="21" customWidth="1"/>
    <col min="13318" max="13318" width="1.85546875" style="21" customWidth="1"/>
    <col min="13319" max="13568" width="15.85546875" style="21"/>
    <col min="13569" max="13569" width="3.42578125" style="21" customWidth="1"/>
    <col min="13570" max="13570" width="18.7109375" style="21" customWidth="1"/>
    <col min="13571" max="13571" width="95.5703125" style="21" customWidth="1"/>
    <col min="13572" max="13572" width="15.140625" style="21" customWidth="1"/>
    <col min="13573" max="13573" width="2.85546875" style="21" customWidth="1"/>
    <col min="13574" max="13574" width="1.85546875" style="21" customWidth="1"/>
    <col min="13575" max="13824" width="15.85546875" style="21"/>
    <col min="13825" max="13825" width="3.42578125" style="21" customWidth="1"/>
    <col min="13826" max="13826" width="18.7109375" style="21" customWidth="1"/>
    <col min="13827" max="13827" width="95.5703125" style="21" customWidth="1"/>
    <col min="13828" max="13828" width="15.140625" style="21" customWidth="1"/>
    <col min="13829" max="13829" width="2.85546875" style="21" customWidth="1"/>
    <col min="13830" max="13830" width="1.85546875" style="21" customWidth="1"/>
    <col min="13831" max="14080" width="15.85546875" style="21"/>
    <col min="14081" max="14081" width="3.42578125" style="21" customWidth="1"/>
    <col min="14082" max="14082" width="18.7109375" style="21" customWidth="1"/>
    <col min="14083" max="14083" width="95.5703125" style="21" customWidth="1"/>
    <col min="14084" max="14084" width="15.140625" style="21" customWidth="1"/>
    <col min="14085" max="14085" width="2.85546875" style="21" customWidth="1"/>
    <col min="14086" max="14086" width="1.85546875" style="21" customWidth="1"/>
    <col min="14087" max="14336" width="15.85546875" style="21"/>
    <col min="14337" max="14337" width="3.42578125" style="21" customWidth="1"/>
    <col min="14338" max="14338" width="18.7109375" style="21" customWidth="1"/>
    <col min="14339" max="14339" width="95.5703125" style="21" customWidth="1"/>
    <col min="14340" max="14340" width="15.140625" style="21" customWidth="1"/>
    <col min="14341" max="14341" width="2.85546875" style="21" customWidth="1"/>
    <col min="14342" max="14342" width="1.85546875" style="21" customWidth="1"/>
    <col min="14343" max="14592" width="15.85546875" style="21"/>
    <col min="14593" max="14593" width="3.42578125" style="21" customWidth="1"/>
    <col min="14594" max="14594" width="18.7109375" style="21" customWidth="1"/>
    <col min="14595" max="14595" width="95.5703125" style="21" customWidth="1"/>
    <col min="14596" max="14596" width="15.140625" style="21" customWidth="1"/>
    <col min="14597" max="14597" width="2.85546875" style="21" customWidth="1"/>
    <col min="14598" max="14598" width="1.85546875" style="21" customWidth="1"/>
    <col min="14599" max="14848" width="15.85546875" style="21"/>
    <col min="14849" max="14849" width="3.42578125" style="21" customWidth="1"/>
    <col min="14850" max="14850" width="18.7109375" style="21" customWidth="1"/>
    <col min="14851" max="14851" width="95.5703125" style="21" customWidth="1"/>
    <col min="14852" max="14852" width="15.140625" style="21" customWidth="1"/>
    <col min="14853" max="14853" width="2.85546875" style="21" customWidth="1"/>
    <col min="14854" max="14854" width="1.85546875" style="21" customWidth="1"/>
    <col min="14855" max="15104" width="15.85546875" style="21"/>
    <col min="15105" max="15105" width="3.42578125" style="21" customWidth="1"/>
    <col min="15106" max="15106" width="18.7109375" style="21" customWidth="1"/>
    <col min="15107" max="15107" width="95.5703125" style="21" customWidth="1"/>
    <col min="15108" max="15108" width="15.140625" style="21" customWidth="1"/>
    <col min="15109" max="15109" width="2.85546875" style="21" customWidth="1"/>
    <col min="15110" max="15110" width="1.85546875" style="21" customWidth="1"/>
    <col min="15111" max="15360" width="15.85546875" style="21"/>
    <col min="15361" max="15361" width="3.42578125" style="21" customWidth="1"/>
    <col min="15362" max="15362" width="18.7109375" style="21" customWidth="1"/>
    <col min="15363" max="15363" width="95.5703125" style="21" customWidth="1"/>
    <col min="15364" max="15364" width="15.140625" style="21" customWidth="1"/>
    <col min="15365" max="15365" width="2.85546875" style="21" customWidth="1"/>
    <col min="15366" max="15366" width="1.85546875" style="21" customWidth="1"/>
    <col min="15367" max="15616" width="15.85546875" style="21"/>
    <col min="15617" max="15617" width="3.42578125" style="21" customWidth="1"/>
    <col min="15618" max="15618" width="18.7109375" style="21" customWidth="1"/>
    <col min="15619" max="15619" width="95.5703125" style="21" customWidth="1"/>
    <col min="15620" max="15620" width="15.140625" style="21" customWidth="1"/>
    <col min="15621" max="15621" width="2.85546875" style="21" customWidth="1"/>
    <col min="15622" max="15622" width="1.85546875" style="21" customWidth="1"/>
    <col min="15623" max="15872" width="15.85546875" style="21"/>
    <col min="15873" max="15873" width="3.42578125" style="21" customWidth="1"/>
    <col min="15874" max="15874" width="18.7109375" style="21" customWidth="1"/>
    <col min="15875" max="15875" width="95.5703125" style="21" customWidth="1"/>
    <col min="15876" max="15876" width="15.140625" style="21" customWidth="1"/>
    <col min="15877" max="15877" width="2.85546875" style="21" customWidth="1"/>
    <col min="15878" max="15878" width="1.85546875" style="21" customWidth="1"/>
    <col min="15879" max="16128" width="15.85546875" style="21"/>
    <col min="16129" max="16129" width="3.42578125" style="21" customWidth="1"/>
    <col min="16130" max="16130" width="18.7109375" style="21" customWidth="1"/>
    <col min="16131" max="16131" width="95.5703125" style="21" customWidth="1"/>
    <col min="16132" max="16132" width="15.140625" style="21" customWidth="1"/>
    <col min="16133" max="16133" width="2.85546875" style="21" customWidth="1"/>
    <col min="16134" max="16134" width="1.85546875" style="21" customWidth="1"/>
    <col min="16135" max="16384" width="15.85546875" style="21"/>
  </cols>
  <sheetData>
    <row r="1" spans="2:4" ht="12" customHeight="1" x14ac:dyDescent="0.25"/>
    <row r="2" spans="2:4" ht="12" customHeight="1" x14ac:dyDescent="0.25"/>
    <row r="3" spans="2:4" ht="12" customHeight="1" x14ac:dyDescent="0.25"/>
    <row r="4" spans="2:4" ht="15.75" customHeight="1" x14ac:dyDescent="0.25">
      <c r="B4" s="163"/>
      <c r="C4" s="162"/>
    </row>
    <row r="5" spans="2:4" ht="191.25" customHeight="1" x14ac:dyDescent="0.25">
      <c r="B5" s="161"/>
      <c r="C5" s="396" t="s">
        <v>1313</v>
      </c>
      <c r="D5" s="396"/>
    </row>
    <row r="6" spans="2:4" ht="191.25" customHeight="1" x14ac:dyDescent="0.25">
      <c r="B6" s="161"/>
      <c r="C6" s="168"/>
      <c r="D6" s="168"/>
    </row>
    <row r="7" spans="2:4" ht="124.5" customHeight="1" x14ac:dyDescent="0.25">
      <c r="C7" s="160"/>
    </row>
    <row r="8" spans="2:4" ht="27.75" customHeight="1" x14ac:dyDescent="0.25">
      <c r="B8" s="159"/>
      <c r="C8" s="158"/>
    </row>
    <row r="9" spans="2:4" ht="27.75" customHeight="1" x14ac:dyDescent="0.25">
      <c r="C9" s="158"/>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F45"/>
  <sheetViews>
    <sheetView zoomScale="85" zoomScaleNormal="85" workbookViewId="0"/>
  </sheetViews>
  <sheetFormatPr defaultColWidth="15.85546875" defaultRowHeight="15.75" x14ac:dyDescent="0.25"/>
  <cols>
    <col min="1" max="1" width="3.42578125" style="21" customWidth="1"/>
    <col min="2" max="2" width="33.7109375" style="173" bestFit="1" customWidth="1"/>
    <col min="3" max="3" width="1.5703125" style="174" customWidth="1"/>
    <col min="4" max="4" width="71" style="173" customWidth="1"/>
    <col min="5" max="6" width="23.5703125" style="173" customWidth="1"/>
    <col min="7" max="7" width="1.85546875" style="173" customWidth="1"/>
    <col min="8" max="8" width="15.85546875" style="173"/>
    <col min="9" max="9" width="6.140625" style="173" customWidth="1"/>
    <col min="10" max="16384" width="15.85546875" style="173"/>
  </cols>
  <sheetData>
    <row r="1" spans="2:6" s="21" customFormat="1" ht="12" customHeight="1" x14ac:dyDescent="0.25">
      <c r="C1" s="169"/>
    </row>
    <row r="2" spans="2:6" s="21" customFormat="1" ht="12" customHeight="1" x14ac:dyDescent="0.25">
      <c r="C2" s="169"/>
    </row>
    <row r="3" spans="2:6" s="21" customFormat="1" ht="12" customHeight="1" x14ac:dyDescent="0.25">
      <c r="C3" s="169"/>
    </row>
    <row r="4" spans="2:6" s="21" customFormat="1" ht="15.75" customHeight="1" x14ac:dyDescent="0.25">
      <c r="C4" s="169"/>
    </row>
    <row r="5" spans="2:6" s="21" customFormat="1" ht="24" customHeight="1" x14ac:dyDescent="0.4">
      <c r="B5" s="397" t="s">
        <v>1314</v>
      </c>
      <c r="C5" s="397"/>
      <c r="D5" s="397"/>
    </row>
    <row r="6" spans="2:6" s="21" customFormat="1" ht="6" customHeight="1" x14ac:dyDescent="0.25">
      <c r="C6" s="169"/>
    </row>
    <row r="7" spans="2:6" s="21" customFormat="1" ht="15.75" customHeight="1" x14ac:dyDescent="0.25">
      <c r="B7" s="170" t="s">
        <v>1315</v>
      </c>
      <c r="C7" s="171"/>
      <c r="D7" s="172">
        <v>42825</v>
      </c>
    </row>
    <row r="8" spans="2:6" ht="11.25" customHeight="1" x14ac:dyDescent="0.25"/>
    <row r="10" spans="2:6" x14ac:dyDescent="0.25">
      <c r="B10" s="175" t="s">
        <v>1316</v>
      </c>
      <c r="C10" s="176"/>
      <c r="D10" s="177"/>
      <c r="E10" s="177"/>
      <c r="F10" s="177"/>
    </row>
    <row r="11" spans="2:6" x14ac:dyDescent="0.25">
      <c r="B11" s="178" t="s">
        <v>1317</v>
      </c>
      <c r="C11" s="178"/>
      <c r="D11" s="178"/>
      <c r="E11" s="177"/>
      <c r="F11" s="177"/>
    </row>
    <row r="12" spans="2:6" x14ac:dyDescent="0.25">
      <c r="B12" s="179" t="s">
        <v>1318</v>
      </c>
      <c r="C12" s="176"/>
      <c r="D12" s="180" t="s">
        <v>1317</v>
      </c>
      <c r="E12" s="177"/>
      <c r="F12" s="177"/>
    </row>
    <row r="13" spans="2:6" x14ac:dyDescent="0.25">
      <c r="B13" s="179"/>
      <c r="C13" s="176"/>
      <c r="D13" s="177"/>
      <c r="E13" s="177"/>
      <c r="F13" s="177"/>
    </row>
    <row r="14" spans="2:6" x14ac:dyDescent="0.25">
      <c r="B14" s="178" t="s">
        <v>1319</v>
      </c>
      <c r="C14" s="178"/>
      <c r="D14" s="177"/>
      <c r="E14" s="177"/>
      <c r="F14" s="177"/>
    </row>
    <row r="15" spans="2:6" x14ac:dyDescent="0.25">
      <c r="B15" s="179" t="s">
        <v>1320</v>
      </c>
      <c r="C15" s="176"/>
      <c r="D15" s="180" t="s">
        <v>1321</v>
      </c>
      <c r="E15" s="177"/>
      <c r="F15" s="177"/>
    </row>
    <row r="16" spans="2:6" x14ac:dyDescent="0.25">
      <c r="B16" s="179" t="s">
        <v>1322</v>
      </c>
      <c r="C16" s="176"/>
      <c r="D16" s="180" t="s">
        <v>1323</v>
      </c>
      <c r="E16" s="177"/>
      <c r="F16" s="177"/>
    </row>
    <row r="17" spans="2:6" x14ac:dyDescent="0.25">
      <c r="B17" s="179" t="s">
        <v>1324</v>
      </c>
      <c r="C17" s="176"/>
      <c r="D17" s="180" t="s">
        <v>1325</v>
      </c>
      <c r="E17" s="177"/>
      <c r="F17" s="177"/>
    </row>
    <row r="18" spans="2:6" x14ac:dyDescent="0.25">
      <c r="B18" s="179" t="s">
        <v>1326</v>
      </c>
      <c r="C18" s="176"/>
      <c r="D18" s="180" t="s">
        <v>1327</v>
      </c>
      <c r="E18" s="177"/>
      <c r="F18" s="177"/>
    </row>
    <row r="19" spans="2:6" x14ac:dyDescent="0.25">
      <c r="B19" s="179" t="s">
        <v>1328</v>
      </c>
      <c r="C19" s="176"/>
      <c r="D19" s="180" t="s">
        <v>1329</v>
      </c>
      <c r="E19" s="177"/>
      <c r="F19" s="177"/>
    </row>
    <row r="20" spans="2:6" x14ac:dyDescent="0.25">
      <c r="B20" s="179" t="s">
        <v>1330</v>
      </c>
      <c r="C20" s="176"/>
      <c r="D20" s="180" t="s">
        <v>1331</v>
      </c>
      <c r="E20" s="177"/>
      <c r="F20" s="177"/>
    </row>
    <row r="21" spans="2:6" x14ac:dyDescent="0.25">
      <c r="B21" s="179"/>
      <c r="C21" s="176"/>
      <c r="D21" s="177"/>
      <c r="E21" s="177"/>
      <c r="F21" s="177"/>
    </row>
    <row r="22" spans="2:6" x14ac:dyDescent="0.25">
      <c r="B22" s="179" t="s">
        <v>1332</v>
      </c>
      <c r="C22" s="176"/>
      <c r="D22" s="180" t="s">
        <v>1333</v>
      </c>
      <c r="E22" s="177"/>
      <c r="F22" s="177"/>
    </row>
    <row r="23" spans="2:6" x14ac:dyDescent="0.25">
      <c r="B23" s="179" t="s">
        <v>1334</v>
      </c>
      <c r="C23" s="176"/>
      <c r="D23" s="180" t="s">
        <v>1335</v>
      </c>
      <c r="E23" s="177"/>
      <c r="F23" s="177"/>
    </row>
    <row r="24" spans="2:6" x14ac:dyDescent="0.25">
      <c r="B24" s="179" t="s">
        <v>1336</v>
      </c>
      <c r="C24" s="176"/>
      <c r="D24" s="180" t="s">
        <v>1337</v>
      </c>
      <c r="E24" s="177"/>
      <c r="F24" s="177"/>
    </row>
    <row r="25" spans="2:6" x14ac:dyDescent="0.25">
      <c r="B25" s="179" t="s">
        <v>1338</v>
      </c>
      <c r="C25" s="176"/>
      <c r="D25" s="180" t="s">
        <v>1339</v>
      </c>
      <c r="E25" s="177"/>
      <c r="F25" s="177"/>
    </row>
    <row r="26" spans="2:6" x14ac:dyDescent="0.25">
      <c r="B26" s="179" t="s">
        <v>1340</v>
      </c>
      <c r="C26" s="176"/>
      <c r="D26" s="180" t="s">
        <v>1341</v>
      </c>
      <c r="E26" s="177"/>
      <c r="F26" s="177"/>
    </row>
    <row r="27" spans="2:6" x14ac:dyDescent="0.25">
      <c r="B27" s="179" t="s">
        <v>1342</v>
      </c>
      <c r="C27" s="176"/>
      <c r="D27" s="180" t="s">
        <v>1343</v>
      </c>
      <c r="E27" s="177"/>
      <c r="F27" s="177"/>
    </row>
    <row r="28" spans="2:6" x14ac:dyDescent="0.25">
      <c r="B28" s="179" t="s">
        <v>1344</v>
      </c>
      <c r="C28" s="176"/>
      <c r="D28" s="180" t="s">
        <v>1345</v>
      </c>
      <c r="E28" s="177"/>
      <c r="F28" s="177"/>
    </row>
    <row r="29" spans="2:6" x14ac:dyDescent="0.25">
      <c r="B29" s="179" t="s">
        <v>1346</v>
      </c>
      <c r="C29" s="176"/>
      <c r="D29" s="180" t="s">
        <v>1347</v>
      </c>
      <c r="E29" s="177"/>
      <c r="F29" s="177"/>
    </row>
    <row r="30" spans="2:6" x14ac:dyDescent="0.25">
      <c r="B30" s="179" t="s">
        <v>1348</v>
      </c>
      <c r="C30" s="176"/>
      <c r="D30" s="180" t="s">
        <v>1349</v>
      </c>
      <c r="E30" s="177"/>
      <c r="F30" s="177"/>
    </row>
    <row r="31" spans="2:6" x14ac:dyDescent="0.25">
      <c r="B31" s="179" t="s">
        <v>1350</v>
      </c>
      <c r="C31" s="176"/>
      <c r="D31" s="180" t="s">
        <v>1351</v>
      </c>
      <c r="E31" s="177"/>
      <c r="F31" s="177"/>
    </row>
    <row r="32" spans="2:6" x14ac:dyDescent="0.25">
      <c r="B32" s="179" t="s">
        <v>1352</v>
      </c>
      <c r="C32" s="176"/>
      <c r="D32" s="180" t="s">
        <v>1353</v>
      </c>
      <c r="E32" s="177"/>
      <c r="F32" s="177"/>
    </row>
    <row r="33" spans="2:6" x14ac:dyDescent="0.25">
      <c r="B33" s="179" t="s">
        <v>1354</v>
      </c>
      <c r="C33" s="176"/>
      <c r="D33" s="180" t="s">
        <v>1355</v>
      </c>
      <c r="E33" s="177"/>
      <c r="F33" s="177"/>
    </row>
    <row r="34" spans="2:6" x14ac:dyDescent="0.25">
      <c r="B34" s="179" t="s">
        <v>1356</v>
      </c>
      <c r="C34" s="176"/>
      <c r="D34" s="180" t="s">
        <v>1357</v>
      </c>
      <c r="E34" s="177"/>
      <c r="F34" s="177"/>
    </row>
    <row r="35" spans="2:6" x14ac:dyDescent="0.25">
      <c r="B35" s="179" t="s">
        <v>1358</v>
      </c>
      <c r="C35" s="176"/>
      <c r="D35" s="180" t="s">
        <v>1359</v>
      </c>
      <c r="E35" s="177"/>
      <c r="F35" s="177"/>
    </row>
    <row r="36" spans="2:6" x14ac:dyDescent="0.25">
      <c r="B36" s="179" t="s">
        <v>1360</v>
      </c>
      <c r="C36" s="176"/>
      <c r="D36" s="180" t="s">
        <v>1361</v>
      </c>
      <c r="E36" s="177"/>
      <c r="F36" s="177"/>
    </row>
    <row r="37" spans="2:6" x14ac:dyDescent="0.25">
      <c r="B37" s="179" t="s">
        <v>1362</v>
      </c>
      <c r="C37" s="176"/>
      <c r="D37" s="180" t="s">
        <v>1363</v>
      </c>
      <c r="E37" s="177"/>
      <c r="F37" s="177"/>
    </row>
    <row r="38" spans="2:6" x14ac:dyDescent="0.25">
      <c r="B38" s="179" t="s">
        <v>1364</v>
      </c>
      <c r="C38" s="176"/>
      <c r="D38" s="180" t="s">
        <v>1365</v>
      </c>
      <c r="E38" s="177"/>
      <c r="F38" s="177"/>
    </row>
    <row r="39" spans="2:6" x14ac:dyDescent="0.25">
      <c r="B39" s="179" t="s">
        <v>1366</v>
      </c>
      <c r="C39" s="176"/>
      <c r="D39" s="180" t="s">
        <v>1367</v>
      </c>
      <c r="E39" s="177"/>
      <c r="F39" s="177"/>
    </row>
    <row r="40" spans="2:6" x14ac:dyDescent="0.25">
      <c r="E40" s="174"/>
    </row>
    <row r="41" spans="2:6" x14ac:dyDescent="0.25">
      <c r="E41" s="174"/>
    </row>
    <row r="42" spans="2:6" x14ac:dyDescent="0.25">
      <c r="B42" s="175" t="s">
        <v>1368</v>
      </c>
      <c r="C42" s="176"/>
      <c r="D42" s="177"/>
      <c r="E42" s="174"/>
    </row>
    <row r="43" spans="2:6" x14ac:dyDescent="0.25">
      <c r="B43" s="179" t="s">
        <v>1369</v>
      </c>
      <c r="C43" s="176"/>
      <c r="D43" s="180" t="s">
        <v>1370</v>
      </c>
      <c r="E43" s="174"/>
    </row>
    <row r="44" spans="2:6" x14ac:dyDescent="0.25">
      <c r="B44" s="179" t="s">
        <v>1371</v>
      </c>
      <c r="C44" s="176"/>
      <c r="D44" s="180" t="s">
        <v>1372</v>
      </c>
    </row>
    <row r="45" spans="2:6" x14ac:dyDescent="0.25">
      <c r="B45" s="177"/>
      <c r="C45" s="176"/>
      <c r="D45" s="177"/>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headerFooter>
    <oddFooter>&amp;RBRFkredit Cover pool report,  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I46"/>
  <sheetViews>
    <sheetView zoomScale="85" zoomScaleNormal="85" workbookViewId="0"/>
  </sheetViews>
  <sheetFormatPr defaultColWidth="15.85546875" defaultRowHeight="15" x14ac:dyDescent="0.25"/>
  <cols>
    <col min="1" max="1" width="3.42578125" style="21" customWidth="1"/>
    <col min="2" max="2" width="68.42578125" style="21" bestFit="1" customWidth="1"/>
    <col min="3" max="6" width="15.7109375" style="21" bestFit="1" customWidth="1"/>
    <col min="7" max="7" width="5.140625" style="21" customWidth="1"/>
    <col min="8" max="16384" width="15.85546875" style="21"/>
  </cols>
  <sheetData>
    <row r="1" spans="2:6" ht="12" customHeight="1" x14ac:dyDescent="0.25"/>
    <row r="2" spans="2:6" ht="12" customHeight="1" x14ac:dyDescent="0.25"/>
    <row r="3" spans="2:6" ht="12" customHeight="1" x14ac:dyDescent="0.25"/>
    <row r="4" spans="2:6" ht="36" customHeight="1" x14ac:dyDescent="0.25">
      <c r="B4" s="181" t="s">
        <v>1373</v>
      </c>
      <c r="C4" s="398"/>
      <c r="D4" s="398"/>
    </row>
    <row r="5" spans="2:6" ht="15.75" x14ac:dyDescent="0.25">
      <c r="B5" s="182" t="s">
        <v>1374</v>
      </c>
      <c r="C5" s="183"/>
      <c r="D5" s="183"/>
      <c r="E5" s="183"/>
      <c r="F5" s="183"/>
    </row>
    <row r="6" spans="2:6" s="186" customFormat="1" ht="3.75" customHeight="1" x14ac:dyDescent="0.25">
      <c r="B6" s="184"/>
      <c r="C6" s="185"/>
      <c r="D6" s="185"/>
      <c r="E6" s="185"/>
      <c r="F6" s="185"/>
    </row>
    <row r="7" spans="2:6" s="186" customFormat="1" ht="3" customHeight="1" x14ac:dyDescent="0.25">
      <c r="B7" s="184"/>
    </row>
    <row r="8" spans="2:6" ht="3.75" customHeight="1" x14ac:dyDescent="0.25"/>
    <row r="9" spans="2:6" x14ac:dyDescent="0.25">
      <c r="B9" s="187" t="s">
        <v>1375</v>
      </c>
      <c r="C9" s="188" t="s">
        <v>1376</v>
      </c>
      <c r="D9" s="188" t="s">
        <v>1377</v>
      </c>
      <c r="E9" s="188" t="s">
        <v>1378</v>
      </c>
      <c r="F9" s="188" t="s">
        <v>1379</v>
      </c>
    </row>
    <row r="10" spans="2:6" x14ac:dyDescent="0.25">
      <c r="B10" s="189" t="s">
        <v>1380</v>
      </c>
      <c r="C10" s="190">
        <v>154.9</v>
      </c>
      <c r="D10" s="190">
        <v>155.69999999999999</v>
      </c>
      <c r="E10" s="190">
        <v>156.80000000000001</v>
      </c>
      <c r="F10" s="190">
        <v>150.69999999999999</v>
      </c>
    </row>
    <row r="11" spans="2:6" x14ac:dyDescent="0.25">
      <c r="B11" s="189" t="s">
        <v>1381</v>
      </c>
      <c r="C11" s="190">
        <v>140</v>
      </c>
      <c r="D11" s="190">
        <v>138.9</v>
      </c>
      <c r="E11" s="190">
        <v>137.69999999999999</v>
      </c>
      <c r="F11" s="190">
        <v>136.80000000000001</v>
      </c>
    </row>
    <row r="12" spans="2:6" x14ac:dyDescent="0.25">
      <c r="B12" s="191" t="s">
        <v>1382</v>
      </c>
      <c r="C12" s="192">
        <v>140</v>
      </c>
      <c r="D12" s="192">
        <v>138.9</v>
      </c>
      <c r="E12" s="192">
        <v>137.69999999999999</v>
      </c>
      <c r="F12" s="192">
        <v>136.80000000000001</v>
      </c>
    </row>
    <row r="13" spans="2:6" x14ac:dyDescent="0.25">
      <c r="B13" s="193" t="s">
        <v>1383</v>
      </c>
      <c r="C13" s="194">
        <v>0.14699999999999999</v>
      </c>
      <c r="D13" s="194">
        <v>0.14299999999999999</v>
      </c>
      <c r="E13" s="194">
        <v>0.14099999999999999</v>
      </c>
      <c r="F13" s="194">
        <v>0.14499999999999999</v>
      </c>
    </row>
    <row r="14" spans="2:6" x14ac:dyDescent="0.25">
      <c r="B14" s="189" t="s">
        <v>1384</v>
      </c>
      <c r="C14" s="195">
        <v>0.14699999999999999</v>
      </c>
      <c r="D14" s="195">
        <v>0.14299999999999999</v>
      </c>
      <c r="E14" s="195">
        <v>0.14099999999999999</v>
      </c>
      <c r="F14" s="195">
        <v>0.14499999999999999</v>
      </c>
    </row>
    <row r="15" spans="2:6" x14ac:dyDescent="0.25">
      <c r="B15" s="189" t="s">
        <v>1385</v>
      </c>
      <c r="C15" s="190">
        <v>132.9</v>
      </c>
      <c r="D15" s="190">
        <v>134.1</v>
      </c>
      <c r="E15" s="190">
        <v>133</v>
      </c>
      <c r="F15" s="190">
        <v>137.19999999999999</v>
      </c>
    </row>
    <row r="16" spans="2:6" x14ac:dyDescent="0.25">
      <c r="B16" s="189" t="s">
        <v>1386</v>
      </c>
      <c r="C16" s="190">
        <v>1</v>
      </c>
      <c r="D16" s="190">
        <v>1</v>
      </c>
      <c r="E16" s="190">
        <v>1</v>
      </c>
      <c r="F16" s="190">
        <v>1</v>
      </c>
    </row>
    <row r="17" spans="2:6" x14ac:dyDescent="0.25">
      <c r="B17" s="196" t="s">
        <v>1387</v>
      </c>
      <c r="C17" s="190">
        <v>7</v>
      </c>
      <c r="D17" s="190">
        <v>7</v>
      </c>
      <c r="E17" s="190">
        <v>7</v>
      </c>
      <c r="F17" s="190">
        <v>7</v>
      </c>
    </row>
    <row r="18" spans="2:6" x14ac:dyDescent="0.25">
      <c r="B18" s="193" t="s">
        <v>1388</v>
      </c>
      <c r="C18" s="197"/>
      <c r="D18" s="197">
        <v>17.899999999999999</v>
      </c>
      <c r="E18" s="197">
        <v>17.631</v>
      </c>
      <c r="F18" s="197">
        <v>17.899999999999999</v>
      </c>
    </row>
    <row r="19" spans="2:6" x14ac:dyDescent="0.25">
      <c r="B19" s="198" t="s">
        <v>1389</v>
      </c>
      <c r="C19" s="190">
        <v>1.7000000000000001E-2</v>
      </c>
      <c r="D19" s="190">
        <v>-1.6E-2</v>
      </c>
      <c r="E19" s="190">
        <v>-2.5000000000000001E-2</v>
      </c>
      <c r="F19" s="190">
        <v>-4.2999999999999997E-2</v>
      </c>
    </row>
    <row r="20" spans="2:6" x14ac:dyDescent="0.25">
      <c r="B20" s="199" t="s">
        <v>1390</v>
      </c>
      <c r="C20" s="192">
        <v>0.112</v>
      </c>
      <c r="D20" s="192">
        <v>0.159</v>
      </c>
      <c r="E20" s="192">
        <v>0.123</v>
      </c>
      <c r="F20" s="192">
        <v>0.122</v>
      </c>
    </row>
    <row r="21" spans="2:6" s="186" customFormat="1" ht="9.75" customHeight="1" x14ac:dyDescent="0.25">
      <c r="B21" s="184"/>
      <c r="C21" s="185"/>
      <c r="D21" s="185"/>
      <c r="E21" s="185"/>
      <c r="F21" s="185"/>
    </row>
    <row r="22" spans="2:6" s="186" customFormat="1" ht="15.75" x14ac:dyDescent="0.25">
      <c r="B22" s="200"/>
      <c r="C22" s="185"/>
      <c r="D22" s="185"/>
      <c r="E22" s="185"/>
      <c r="F22" s="185"/>
    </row>
    <row r="23" spans="2:6" x14ac:dyDescent="0.25">
      <c r="B23" s="201" t="s">
        <v>1391</v>
      </c>
      <c r="C23" s="202"/>
      <c r="D23" s="202"/>
      <c r="E23" s="202"/>
      <c r="F23" s="202"/>
    </row>
    <row r="24" spans="2:6" x14ac:dyDescent="0.25">
      <c r="B24" s="203" t="s">
        <v>1392</v>
      </c>
      <c r="C24" s="204">
        <f>SUM(C28:C30)</f>
        <v>138.27844796916</v>
      </c>
      <c r="D24" s="204">
        <f t="shared" ref="D24:F24" si="0">SUM(D28:D30)</f>
        <v>137.74193187231998</v>
      </c>
      <c r="E24" s="204">
        <f t="shared" si="0"/>
        <v>136.08425384635001</v>
      </c>
      <c r="F24" s="204">
        <f t="shared" si="0"/>
        <v>135.16929446751001</v>
      </c>
    </row>
    <row r="25" spans="2:6" x14ac:dyDescent="0.25">
      <c r="B25" s="201" t="s">
        <v>1393</v>
      </c>
      <c r="C25" s="202"/>
      <c r="D25" s="202"/>
      <c r="E25" s="202"/>
      <c r="F25" s="202"/>
    </row>
    <row r="26" spans="2:6" ht="3" customHeight="1" x14ac:dyDescent="0.25">
      <c r="B26" s="205"/>
      <c r="C26" s="202"/>
      <c r="D26" s="202"/>
      <c r="E26" s="202"/>
      <c r="F26" s="202"/>
    </row>
    <row r="27" spans="2:6" x14ac:dyDescent="0.25">
      <c r="B27" s="191" t="s">
        <v>1394</v>
      </c>
      <c r="C27" s="199"/>
      <c r="D27" s="199"/>
      <c r="E27" s="199"/>
      <c r="F27" s="199"/>
    </row>
    <row r="28" spans="2:6" x14ac:dyDescent="0.25">
      <c r="B28" s="206" t="s">
        <v>1395</v>
      </c>
      <c r="C28" s="207">
        <v>1.3831084889999999E-2</v>
      </c>
      <c r="D28" s="207">
        <v>1.2908697679999999E-2</v>
      </c>
      <c r="E28" s="207">
        <v>1.388140341E-2</v>
      </c>
      <c r="F28" s="207">
        <v>1.4041955869999999E-2</v>
      </c>
    </row>
    <row r="29" spans="2:6" x14ac:dyDescent="0.25">
      <c r="B29" s="206" t="s">
        <v>1396</v>
      </c>
      <c r="C29" s="207">
        <v>0.29689039883000001</v>
      </c>
      <c r="D29" s="207">
        <v>0.29475447603999999</v>
      </c>
      <c r="E29" s="207">
        <v>0.28197015406999998</v>
      </c>
      <c r="F29" s="207">
        <v>0.24486599586999999</v>
      </c>
    </row>
    <row r="30" spans="2:6" x14ac:dyDescent="0.25">
      <c r="B30" s="206" t="s">
        <v>1397</v>
      </c>
      <c r="C30" s="207">
        <v>137.96772648544001</v>
      </c>
      <c r="D30" s="207">
        <v>137.43426869859999</v>
      </c>
      <c r="E30" s="207">
        <v>135.78840228887</v>
      </c>
      <c r="F30" s="207">
        <v>134.91038651577</v>
      </c>
    </row>
    <row r="31" spans="2:6" x14ac:dyDescent="0.25">
      <c r="B31" s="191" t="s">
        <v>1398</v>
      </c>
      <c r="C31" s="208"/>
      <c r="D31" s="208"/>
      <c r="E31" s="208"/>
      <c r="F31" s="208"/>
    </row>
    <row r="32" spans="2:6" x14ac:dyDescent="0.25">
      <c r="B32" s="206" t="s">
        <v>1399</v>
      </c>
      <c r="C32" s="207">
        <v>125.13660109513999</v>
      </c>
      <c r="D32" s="207">
        <v>123.37922623429</v>
      </c>
      <c r="E32" s="207">
        <v>120.01942703868001</v>
      </c>
      <c r="F32" s="207">
        <v>118.58437818845999</v>
      </c>
    </row>
    <row r="33" spans="2:9" x14ac:dyDescent="0.25">
      <c r="B33" s="206" t="s">
        <v>1400</v>
      </c>
      <c r="C33" s="207">
        <v>13.14184687403</v>
      </c>
      <c r="D33" s="207">
        <v>14.36270563804</v>
      </c>
      <c r="E33" s="207">
        <v>16.064826807669998</v>
      </c>
      <c r="F33" s="207">
        <v>16.584916279049999</v>
      </c>
    </row>
    <row r="34" spans="2:9" x14ac:dyDescent="0.25">
      <c r="B34" s="206" t="s">
        <v>1401</v>
      </c>
      <c r="C34" s="209">
        <v>0</v>
      </c>
      <c r="D34" s="209">
        <v>0</v>
      </c>
      <c r="E34" s="209">
        <v>0</v>
      </c>
      <c r="F34" s="209">
        <v>0</v>
      </c>
    </row>
    <row r="35" spans="2:9" x14ac:dyDescent="0.25">
      <c r="B35" s="206" t="s">
        <v>1402</v>
      </c>
      <c r="C35" s="209">
        <v>0</v>
      </c>
      <c r="D35" s="209">
        <v>0</v>
      </c>
      <c r="E35" s="209">
        <v>0</v>
      </c>
      <c r="F35" s="209">
        <v>0</v>
      </c>
    </row>
    <row r="36" spans="2:9" x14ac:dyDescent="0.25">
      <c r="B36" s="191" t="s">
        <v>1403</v>
      </c>
      <c r="C36" s="208"/>
      <c r="D36" s="208"/>
      <c r="E36" s="208"/>
      <c r="F36" s="208"/>
    </row>
    <row r="37" spans="2:9" ht="30" x14ac:dyDescent="0.25">
      <c r="B37" s="206" t="s">
        <v>1404</v>
      </c>
      <c r="C37" s="207">
        <v>25.741423214360001</v>
      </c>
      <c r="D37" s="207">
        <v>25.45302039037</v>
      </c>
      <c r="E37" s="207">
        <v>24.621954930960001</v>
      </c>
      <c r="F37" s="207">
        <v>24.461655179089998</v>
      </c>
    </row>
    <row r="38" spans="2:9" ht="30" x14ac:dyDescent="0.25">
      <c r="B38" s="206" t="s">
        <v>1405</v>
      </c>
      <c r="C38" s="207">
        <v>111.9545232018</v>
      </c>
      <c r="D38" s="207">
        <v>111.69839561854</v>
      </c>
      <c r="E38" s="207">
        <v>110.86918598218</v>
      </c>
      <c r="F38" s="207">
        <v>110.11243780286</v>
      </c>
      <c r="I38" s="210"/>
    </row>
    <row r="39" spans="2:9" x14ac:dyDescent="0.25">
      <c r="B39" s="206" t="s">
        <v>1406</v>
      </c>
      <c r="C39" s="207">
        <v>0.58250155300999995</v>
      </c>
      <c r="D39" s="207">
        <v>0.59051586341999995</v>
      </c>
      <c r="E39" s="207">
        <v>0.59311293321000003</v>
      </c>
      <c r="F39" s="207">
        <v>0.59520148555999997</v>
      </c>
    </row>
    <row r="40" spans="2:9" x14ac:dyDescent="0.25">
      <c r="B40" s="191" t="s">
        <v>1407</v>
      </c>
      <c r="C40" s="211">
        <f>SUM(C37:C39)</f>
        <v>138.27844796917</v>
      </c>
      <c r="D40" s="211">
        <f t="shared" ref="D40:F40" si="1">SUM(D37:D39)</f>
        <v>137.74193187233001</v>
      </c>
      <c r="E40" s="211">
        <f t="shared" si="1"/>
        <v>136.08425384634998</v>
      </c>
      <c r="F40" s="211">
        <f t="shared" si="1"/>
        <v>135.16929446751001</v>
      </c>
    </row>
    <row r="41" spans="2:9" x14ac:dyDescent="0.25">
      <c r="B41" s="189" t="s">
        <v>1408</v>
      </c>
      <c r="C41" s="212">
        <v>1.5946930231700001</v>
      </c>
      <c r="D41" s="212">
        <v>1.8354458304700001</v>
      </c>
      <c r="E41" s="212">
        <v>2.2105245386300001</v>
      </c>
      <c r="F41" s="212">
        <v>2.2476014930399999</v>
      </c>
    </row>
    <row r="42" spans="2:9" ht="30" x14ac:dyDescent="0.25">
      <c r="B42" s="199" t="s">
        <v>1409</v>
      </c>
      <c r="C42" s="213">
        <v>0.59299999999999997</v>
      </c>
      <c r="D42" s="213">
        <v>0.60099999999999998</v>
      </c>
      <c r="E42" s="213">
        <v>0.60499999999999998</v>
      </c>
      <c r="F42" s="213">
        <v>0.61</v>
      </c>
    </row>
    <row r="46" spans="2:9" x14ac:dyDescent="0.25">
      <c r="F46" s="214" t="s">
        <v>1410</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3:O133"/>
  <sheetViews>
    <sheetView zoomScale="85" zoomScaleNormal="85" workbookViewId="0">
      <selection activeCell="O13" sqref="O13"/>
    </sheetView>
  </sheetViews>
  <sheetFormatPr defaultRowHeight="15" x14ac:dyDescent="0.25"/>
  <cols>
    <col min="1" max="1" width="3.28515625" style="21" customWidth="1"/>
    <col min="2" max="2" width="57.140625" style="21" customWidth="1"/>
    <col min="3" max="3" width="15.85546875" style="21" customWidth="1"/>
    <col min="4" max="8" width="10.7109375" style="21" customWidth="1"/>
    <col min="9" max="9" width="10.85546875" style="21" customWidth="1"/>
    <col min="10" max="10" width="10.7109375" style="21" customWidth="1"/>
    <col min="11" max="11" width="10.7109375" style="21" bestFit="1" customWidth="1"/>
    <col min="12" max="12" width="8.85546875" style="21" customWidth="1"/>
    <col min="13" max="14" width="9.140625" style="21"/>
    <col min="15" max="15" width="18.5703125" style="21" bestFit="1" customWidth="1"/>
    <col min="16" max="16384" width="9.140625" style="21"/>
  </cols>
  <sheetData>
    <row r="3" spans="2:15" ht="12" customHeight="1" x14ac:dyDescent="0.25"/>
    <row r="4" spans="2:15" ht="18" x14ac:dyDescent="0.25">
      <c r="B4" s="404" t="s">
        <v>1411</v>
      </c>
      <c r="C4" s="405"/>
      <c r="D4" s="405"/>
      <c r="E4" s="405"/>
      <c r="F4" s="181"/>
      <c r="G4" s="181"/>
      <c r="H4" s="181"/>
      <c r="I4" s="181"/>
      <c r="O4" s="215"/>
    </row>
    <row r="5" spans="2:15" ht="4.5" customHeight="1" x14ac:dyDescent="0.25">
      <c r="B5" s="406"/>
      <c r="C5" s="406"/>
      <c r="D5" s="406"/>
      <c r="E5" s="406"/>
      <c r="F5" s="406"/>
      <c r="G5" s="406"/>
      <c r="H5" s="406"/>
      <c r="I5" s="406"/>
    </row>
    <row r="6" spans="2:15" ht="5.25" customHeight="1" x14ac:dyDescent="0.25">
      <c r="B6" s="216"/>
      <c r="C6" s="216"/>
      <c r="D6" s="216"/>
      <c r="E6" s="216"/>
      <c r="F6" s="216"/>
      <c r="G6" s="216"/>
      <c r="H6" s="216"/>
      <c r="I6" s="216"/>
    </row>
    <row r="7" spans="2:15" x14ac:dyDescent="0.25">
      <c r="B7" s="217" t="s">
        <v>1412</v>
      </c>
      <c r="C7" s="218"/>
      <c r="D7" s="218"/>
      <c r="E7" s="218"/>
      <c r="F7" s="218"/>
      <c r="G7" s="188" t="s">
        <v>1376</v>
      </c>
      <c r="H7" s="188" t="s">
        <v>1377</v>
      </c>
      <c r="I7" s="188" t="s">
        <v>1378</v>
      </c>
      <c r="J7" s="188" t="s">
        <v>1379</v>
      </c>
    </row>
    <row r="8" spans="2:15" x14ac:dyDescent="0.25">
      <c r="B8" s="219" t="s">
        <v>1413</v>
      </c>
      <c r="C8" s="186"/>
      <c r="D8" s="186"/>
      <c r="E8" s="186"/>
      <c r="F8" s="186"/>
      <c r="G8" s="190">
        <v>154.6</v>
      </c>
      <c r="H8" s="190">
        <v>154.80000000000001</v>
      </c>
      <c r="I8" s="190">
        <v>152.30000000000001</v>
      </c>
      <c r="J8" s="190">
        <v>145.69999999999999</v>
      </c>
    </row>
    <row r="9" spans="2:15" x14ac:dyDescent="0.25">
      <c r="B9" s="219" t="s">
        <v>1414</v>
      </c>
      <c r="C9" s="186"/>
      <c r="D9" s="186"/>
      <c r="E9" s="186"/>
      <c r="F9" s="186"/>
      <c r="G9" s="220">
        <v>0.7</v>
      </c>
      <c r="H9" s="220">
        <v>0.7</v>
      </c>
      <c r="I9" s="220">
        <v>1.1000000000000001</v>
      </c>
      <c r="J9" s="220">
        <v>0.75</v>
      </c>
    </row>
    <row r="10" spans="2:15" x14ac:dyDescent="0.25">
      <c r="B10" s="219" t="s">
        <v>1415</v>
      </c>
      <c r="C10" s="186"/>
      <c r="D10" s="186"/>
      <c r="E10" s="186"/>
      <c r="F10" s="186"/>
      <c r="G10" s="220">
        <v>22.2</v>
      </c>
      <c r="H10" s="220">
        <v>22.6</v>
      </c>
      <c r="I10" s="220">
        <v>22.9</v>
      </c>
      <c r="J10" s="220">
        <v>20.7</v>
      </c>
    </row>
    <row r="11" spans="2:15" x14ac:dyDescent="0.25">
      <c r="B11" s="219" t="s">
        <v>1416</v>
      </c>
      <c r="C11" s="219" t="s">
        <v>1417</v>
      </c>
      <c r="D11" s="219"/>
      <c r="E11" s="219"/>
      <c r="F11" s="219"/>
      <c r="G11" s="221">
        <v>0.17599999999999999</v>
      </c>
      <c r="H11" s="221">
        <v>0.1802</v>
      </c>
      <c r="I11" s="221">
        <v>0.186</v>
      </c>
      <c r="J11" s="221">
        <v>0.17019999999999999</v>
      </c>
    </row>
    <row r="12" spans="2:15" x14ac:dyDescent="0.25">
      <c r="B12" s="222"/>
      <c r="C12" s="223" t="s">
        <v>1418</v>
      </c>
      <c r="D12" s="223"/>
      <c r="E12" s="223"/>
      <c r="F12" s="223"/>
      <c r="G12" s="224">
        <v>0.08</v>
      </c>
      <c r="H12" s="224">
        <v>0.08</v>
      </c>
      <c r="I12" s="224">
        <v>0.08</v>
      </c>
      <c r="J12" s="224">
        <v>0.08</v>
      </c>
    </row>
    <row r="13" spans="2:15" x14ac:dyDescent="0.25">
      <c r="B13" s="219" t="s">
        <v>1419</v>
      </c>
      <c r="C13" s="186"/>
      <c r="D13" s="186"/>
      <c r="E13" s="186"/>
      <c r="F13" s="186"/>
      <c r="G13" s="225">
        <v>137.19999999999999</v>
      </c>
      <c r="H13" s="225">
        <v>142.5</v>
      </c>
      <c r="I13" s="225">
        <v>132.44668604039001</v>
      </c>
      <c r="J13" s="225">
        <v>129.30000000000001</v>
      </c>
    </row>
    <row r="14" spans="2:15" x14ac:dyDescent="0.25">
      <c r="B14" s="186"/>
      <c r="C14" s="219" t="s">
        <v>1420</v>
      </c>
      <c r="D14" s="219"/>
      <c r="E14" s="219"/>
      <c r="F14" s="219"/>
      <c r="G14" s="225">
        <v>9.6999999999999993</v>
      </c>
      <c r="H14" s="225">
        <v>14.9</v>
      </c>
      <c r="I14" s="225">
        <v>6.6045510256200002</v>
      </c>
      <c r="J14" s="225">
        <v>6.1</v>
      </c>
    </row>
    <row r="15" spans="2:15" x14ac:dyDescent="0.25">
      <c r="B15" s="219" t="s">
        <v>1421</v>
      </c>
      <c r="C15" s="186"/>
      <c r="D15" s="186"/>
      <c r="E15" s="186"/>
      <c r="F15" s="186"/>
      <c r="G15" s="225">
        <v>7</v>
      </c>
      <c r="H15" s="225">
        <v>7</v>
      </c>
      <c r="I15" s="225">
        <v>9</v>
      </c>
      <c r="J15" s="225">
        <v>7</v>
      </c>
    </row>
    <row r="16" spans="2:15" x14ac:dyDescent="0.25">
      <c r="B16" s="219" t="s">
        <v>1422</v>
      </c>
      <c r="C16" s="186"/>
      <c r="D16" s="186"/>
      <c r="E16" s="186"/>
      <c r="F16" s="186"/>
      <c r="G16" s="225">
        <v>1</v>
      </c>
      <c r="H16" s="225">
        <v>1</v>
      </c>
      <c r="I16" s="225">
        <v>1</v>
      </c>
      <c r="J16" s="225">
        <v>1</v>
      </c>
    </row>
    <row r="17" spans="1:10" x14ac:dyDescent="0.25">
      <c r="B17" s="219" t="s">
        <v>1423</v>
      </c>
      <c r="C17" s="186"/>
      <c r="D17" s="186"/>
      <c r="E17" s="186"/>
      <c r="F17" s="186"/>
      <c r="G17" s="226">
        <v>0</v>
      </c>
      <c r="H17" s="226">
        <v>0</v>
      </c>
      <c r="I17" s="226">
        <v>0</v>
      </c>
      <c r="J17" s="226">
        <v>0</v>
      </c>
    </row>
    <row r="18" spans="1:10" x14ac:dyDescent="0.25">
      <c r="A18" s="29"/>
      <c r="B18" s="227" t="s">
        <v>1424</v>
      </c>
      <c r="C18" s="228"/>
      <c r="D18" s="228"/>
      <c r="E18" s="228"/>
      <c r="F18" s="228"/>
      <c r="G18" s="226">
        <v>0</v>
      </c>
      <c r="H18" s="226">
        <v>0</v>
      </c>
      <c r="I18" s="226">
        <v>0</v>
      </c>
      <c r="J18" s="226">
        <v>0</v>
      </c>
    </row>
    <row r="19" spans="1:10" x14ac:dyDescent="0.25">
      <c r="B19" s="227" t="s">
        <v>1425</v>
      </c>
      <c r="C19" s="228"/>
      <c r="D19" s="228"/>
      <c r="E19" s="228"/>
      <c r="F19" s="228"/>
      <c r="G19" s="229">
        <v>11.3</v>
      </c>
      <c r="H19" s="229">
        <v>11.1</v>
      </c>
      <c r="I19" s="229">
        <v>10.6</v>
      </c>
      <c r="J19" s="229">
        <v>10.9</v>
      </c>
    </row>
    <row r="20" spans="1:10" x14ac:dyDescent="0.25">
      <c r="A20" s="29"/>
      <c r="B20" s="227" t="s">
        <v>1426</v>
      </c>
      <c r="C20" s="228"/>
      <c r="D20" s="228"/>
      <c r="E20" s="228"/>
      <c r="F20" s="228"/>
      <c r="G20" s="229">
        <v>21.5</v>
      </c>
      <c r="H20" s="229">
        <v>21.9</v>
      </c>
      <c r="I20" s="229">
        <v>21.6</v>
      </c>
      <c r="J20" s="229">
        <v>20.7</v>
      </c>
    </row>
    <row r="21" spans="1:10" x14ac:dyDescent="0.25">
      <c r="B21" s="230"/>
      <c r="C21" s="228"/>
      <c r="D21" s="228"/>
      <c r="E21" s="228"/>
      <c r="F21" s="228"/>
      <c r="G21" s="231"/>
      <c r="H21" s="231"/>
      <c r="I21" s="231"/>
      <c r="J21" s="231"/>
    </row>
    <row r="22" spans="1:10" x14ac:dyDescent="0.25">
      <c r="B22" s="232" t="s">
        <v>1427</v>
      </c>
      <c r="C22" s="233"/>
      <c r="D22" s="234"/>
      <c r="E22" s="234"/>
      <c r="F22" s="234"/>
      <c r="G22" s="235">
        <v>0.32600000000000001</v>
      </c>
      <c r="H22" s="235">
        <v>0.33500000000000002</v>
      </c>
      <c r="I22" s="236">
        <v>0.36</v>
      </c>
      <c r="J22" s="235">
        <v>0.37</v>
      </c>
    </row>
    <row r="23" spans="1:10" x14ac:dyDescent="0.25">
      <c r="B23" s="237"/>
      <c r="C23" s="238"/>
      <c r="D23" s="228"/>
      <c r="E23" s="228"/>
      <c r="F23" s="228"/>
      <c r="G23" s="239"/>
      <c r="H23" s="240"/>
      <c r="I23" s="240"/>
      <c r="J23" s="240"/>
    </row>
    <row r="24" spans="1:10" ht="21" customHeight="1" x14ac:dyDescent="0.25"/>
    <row r="25" spans="1:10" ht="18" x14ac:dyDescent="0.25">
      <c r="B25" s="404" t="s">
        <v>1428</v>
      </c>
      <c r="C25" s="405"/>
      <c r="D25" s="405"/>
      <c r="E25" s="405"/>
      <c r="F25" s="241"/>
      <c r="G25" s="181"/>
      <c r="H25" s="181"/>
      <c r="I25" s="181"/>
      <c r="J25" s="181"/>
    </row>
    <row r="26" spans="1:10" ht="5.25" customHeight="1" x14ac:dyDescent="0.25">
      <c r="B26" s="216"/>
      <c r="C26" s="216"/>
      <c r="D26" s="216"/>
      <c r="E26" s="216"/>
      <c r="F26" s="216"/>
      <c r="G26" s="216"/>
      <c r="H26" s="216"/>
      <c r="I26" s="216"/>
      <c r="J26" s="216"/>
    </row>
    <row r="27" spans="1:10" x14ac:dyDescent="0.25">
      <c r="B27" s="217" t="s">
        <v>1412</v>
      </c>
      <c r="C27" s="218"/>
      <c r="D27" s="218"/>
      <c r="E27" s="218"/>
      <c r="F27" s="218"/>
      <c r="G27" s="188" t="s">
        <v>1376</v>
      </c>
      <c r="H27" s="188" t="s">
        <v>1377</v>
      </c>
      <c r="I27" s="188" t="s">
        <v>1378</v>
      </c>
      <c r="J27" s="188" t="s">
        <v>1379</v>
      </c>
    </row>
    <row r="28" spans="1:10" x14ac:dyDescent="0.25">
      <c r="B28" s="219" t="s">
        <v>1419</v>
      </c>
      <c r="C28" s="186"/>
      <c r="D28" s="186"/>
      <c r="E28" s="186"/>
      <c r="F28" s="186"/>
      <c r="G28" s="242">
        <v>137.21116346868001</v>
      </c>
      <c r="H28" s="242">
        <v>142.48647443709001</v>
      </c>
      <c r="I28" s="242">
        <v>132.44668604039001</v>
      </c>
      <c r="J28" s="242">
        <v>129.25488673388</v>
      </c>
    </row>
    <row r="29" spans="1:10" x14ac:dyDescent="0.25">
      <c r="B29" s="219" t="s">
        <v>1429</v>
      </c>
      <c r="C29" s="186"/>
      <c r="D29" s="186"/>
      <c r="E29" s="186"/>
      <c r="F29" s="186"/>
      <c r="G29" s="243"/>
      <c r="H29" s="242"/>
      <c r="I29" s="242"/>
      <c r="J29" s="242"/>
    </row>
    <row r="30" spans="1:10" x14ac:dyDescent="0.25">
      <c r="B30" s="219" t="s">
        <v>1430</v>
      </c>
      <c r="C30" s="219" t="s">
        <v>1431</v>
      </c>
      <c r="D30" s="219"/>
      <c r="E30" s="219"/>
      <c r="F30" s="219"/>
      <c r="G30" s="242">
        <v>9.6812447702100002</v>
      </c>
      <c r="H30" s="242">
        <v>14.93990545085</v>
      </c>
      <c r="I30" s="242">
        <v>6.6045510256200002</v>
      </c>
      <c r="J30" s="242">
        <v>6.0546430872399997</v>
      </c>
    </row>
    <row r="31" spans="1:10" x14ac:dyDescent="0.25">
      <c r="B31" s="186"/>
      <c r="C31" s="219" t="s">
        <v>1432</v>
      </c>
      <c r="D31" s="219"/>
      <c r="E31" s="219"/>
      <c r="F31" s="219"/>
      <c r="G31" s="242">
        <v>28.29141208207</v>
      </c>
      <c r="H31" s="242">
        <v>20.835438773970001</v>
      </c>
      <c r="I31" s="242">
        <v>24.697795694020002</v>
      </c>
      <c r="J31" s="242">
        <v>27.995093510979999</v>
      </c>
    </row>
    <row r="32" spans="1:10" x14ac:dyDescent="0.25">
      <c r="B32" s="186"/>
      <c r="C32" s="244" t="s">
        <v>1433</v>
      </c>
      <c r="D32" s="244"/>
      <c r="E32" s="244"/>
      <c r="F32" s="244"/>
      <c r="G32" s="242">
        <v>7.8551950591699997</v>
      </c>
      <c r="H32" s="245">
        <v>16.8026416535</v>
      </c>
      <c r="I32" s="245">
        <v>11.14201314016</v>
      </c>
      <c r="J32" s="245">
        <v>0</v>
      </c>
    </row>
    <row r="33" spans="2:10" x14ac:dyDescent="0.25">
      <c r="B33" s="186"/>
      <c r="C33" s="244" t="s">
        <v>1434</v>
      </c>
      <c r="D33" s="244"/>
      <c r="E33" s="244"/>
      <c r="F33" s="244"/>
      <c r="G33" s="242">
        <v>28.009123364939999</v>
      </c>
      <c r="H33" s="245">
        <v>30.489262631620001</v>
      </c>
      <c r="I33" s="245">
        <v>34.196546641289999</v>
      </c>
      <c r="J33" s="245">
        <v>40.874305630960002</v>
      </c>
    </row>
    <row r="34" spans="2:10" x14ac:dyDescent="0.25">
      <c r="B34" s="186"/>
      <c r="C34" s="244" t="s">
        <v>1435</v>
      </c>
      <c r="D34" s="244"/>
      <c r="E34" s="244"/>
      <c r="F34" s="244"/>
      <c r="G34" s="243">
        <v>22.657598313640001</v>
      </c>
      <c r="H34" s="245">
        <v>19.828915400290001</v>
      </c>
      <c r="I34" s="245">
        <v>18.54850738483</v>
      </c>
      <c r="J34" s="245">
        <v>17.162949225879998</v>
      </c>
    </row>
    <row r="35" spans="2:10" x14ac:dyDescent="0.25">
      <c r="B35" s="186"/>
      <c r="C35" s="244" t="s">
        <v>1436</v>
      </c>
      <c r="D35" s="244"/>
      <c r="E35" s="244"/>
      <c r="F35" s="244"/>
      <c r="G35" s="242">
        <v>9.4813088739599998</v>
      </c>
      <c r="H35" s="245">
        <v>10.84511013178</v>
      </c>
      <c r="I35" s="245">
        <v>11.890735239950001</v>
      </c>
      <c r="J35" s="245">
        <v>12.122565575239999</v>
      </c>
    </row>
    <row r="36" spans="2:10" x14ac:dyDescent="0.25">
      <c r="B36" s="186"/>
      <c r="C36" s="244" t="s">
        <v>1437</v>
      </c>
      <c r="D36" s="244"/>
      <c r="E36" s="244"/>
      <c r="F36" s="244"/>
      <c r="G36" s="242">
        <v>6.9359386257900004</v>
      </c>
      <c r="H36" s="245">
        <v>4.3739990783099998</v>
      </c>
      <c r="I36" s="245">
        <v>2.2008518635800001</v>
      </c>
      <c r="J36" s="245">
        <v>3.1158789850200002</v>
      </c>
    </row>
    <row r="37" spans="2:10" x14ac:dyDescent="0.25">
      <c r="B37" s="186"/>
      <c r="C37" s="219" t="s">
        <v>1438</v>
      </c>
      <c r="D37" s="219"/>
      <c r="E37" s="219"/>
      <c r="F37" s="219"/>
      <c r="G37" s="242">
        <v>0</v>
      </c>
      <c r="H37" s="246">
        <v>0</v>
      </c>
      <c r="I37" s="246">
        <v>0</v>
      </c>
      <c r="J37" s="246">
        <v>5.0298958409999997E-2</v>
      </c>
    </row>
    <row r="38" spans="2:10" x14ac:dyDescent="0.25">
      <c r="B38" s="186"/>
      <c r="C38" s="219" t="s">
        <v>1439</v>
      </c>
      <c r="D38" s="219"/>
      <c r="E38" s="219"/>
      <c r="F38" s="219"/>
      <c r="G38" s="242">
        <v>2.29477871371</v>
      </c>
      <c r="H38" s="246">
        <v>2.5645913956199999</v>
      </c>
      <c r="I38" s="246">
        <v>2.75947149383</v>
      </c>
      <c r="J38" s="246">
        <v>2.8957193389000002</v>
      </c>
    </row>
    <row r="39" spans="2:10" x14ac:dyDescent="0.25">
      <c r="B39" s="186"/>
      <c r="C39" s="219" t="s">
        <v>1440</v>
      </c>
      <c r="D39" s="219"/>
      <c r="E39" s="219"/>
      <c r="F39" s="219"/>
      <c r="G39" s="242">
        <v>22.004563665199999</v>
      </c>
      <c r="H39" s="246">
        <v>21.80660992116</v>
      </c>
      <c r="I39" s="246">
        <v>20.406213557099999</v>
      </c>
      <c r="J39" s="246">
        <v>18.983432421250001</v>
      </c>
    </row>
    <row r="40" spans="2:10" x14ac:dyDescent="0.25">
      <c r="B40" s="219" t="s">
        <v>1441</v>
      </c>
      <c r="C40" s="219" t="s">
        <v>1442</v>
      </c>
      <c r="D40" s="219"/>
      <c r="E40" s="219"/>
      <c r="F40" s="219"/>
      <c r="G40" s="247" t="s">
        <v>1443</v>
      </c>
      <c r="H40" s="247" t="s">
        <v>1444</v>
      </c>
      <c r="I40" s="247" t="s">
        <v>1445</v>
      </c>
      <c r="J40" s="247" t="s">
        <v>1446</v>
      </c>
    </row>
    <row r="41" spans="2:10" x14ac:dyDescent="0.25">
      <c r="B41" s="186"/>
      <c r="C41" s="248" t="s">
        <v>1447</v>
      </c>
      <c r="D41" s="219"/>
      <c r="E41" s="219"/>
      <c r="F41" s="219"/>
      <c r="G41" s="247" t="s">
        <v>1448</v>
      </c>
      <c r="H41" s="247" t="s">
        <v>1449</v>
      </c>
      <c r="I41" s="247" t="s">
        <v>1450</v>
      </c>
      <c r="J41" s="247" t="s">
        <v>1451</v>
      </c>
    </row>
    <row r="42" spans="2:10" x14ac:dyDescent="0.25">
      <c r="B42" s="186"/>
      <c r="C42" s="219" t="s">
        <v>1452</v>
      </c>
      <c r="D42" s="219"/>
      <c r="E42" s="219"/>
      <c r="F42" s="219"/>
      <c r="G42" s="249" t="s">
        <v>1453</v>
      </c>
      <c r="H42" s="249" t="s">
        <v>1453</v>
      </c>
      <c r="I42" s="249" t="s">
        <v>1453</v>
      </c>
      <c r="J42" s="249" t="s">
        <v>1453</v>
      </c>
    </row>
    <row r="43" spans="2:10" x14ac:dyDescent="0.25">
      <c r="B43" s="219" t="s">
        <v>1454</v>
      </c>
      <c r="C43" s="219" t="s">
        <v>1455</v>
      </c>
      <c r="D43" s="219"/>
      <c r="E43" s="219"/>
      <c r="F43" s="219"/>
      <c r="G43" s="250" t="s">
        <v>1456</v>
      </c>
      <c r="H43" s="250" t="s">
        <v>1457</v>
      </c>
      <c r="I43" s="250" t="s">
        <v>1458</v>
      </c>
      <c r="J43" s="250" t="s">
        <v>1459</v>
      </c>
    </row>
    <row r="44" spans="2:10" x14ac:dyDescent="0.25">
      <c r="B44" s="186"/>
      <c r="C44" s="219" t="s">
        <v>1460</v>
      </c>
      <c r="D44" s="219"/>
      <c r="E44" s="219"/>
      <c r="F44" s="219"/>
      <c r="G44" s="250" t="s">
        <v>1461</v>
      </c>
      <c r="H44" s="250" t="s">
        <v>1462</v>
      </c>
      <c r="I44" s="250" t="s">
        <v>1463</v>
      </c>
      <c r="J44" s="250" t="s">
        <v>1464</v>
      </c>
    </row>
    <row r="45" spans="2:10" x14ac:dyDescent="0.25">
      <c r="B45" s="186"/>
      <c r="C45" s="219" t="s">
        <v>1465</v>
      </c>
      <c r="D45" s="219"/>
      <c r="E45" s="219"/>
      <c r="F45" s="219"/>
      <c r="G45" s="249"/>
      <c r="H45" s="249" t="s">
        <v>1457</v>
      </c>
      <c r="I45" s="249" t="s">
        <v>1458</v>
      </c>
      <c r="J45" s="249" t="s">
        <v>1459</v>
      </c>
    </row>
    <row r="46" spans="2:10" x14ac:dyDescent="0.25">
      <c r="B46" s="219" t="s">
        <v>1466</v>
      </c>
      <c r="C46" s="219" t="s">
        <v>202</v>
      </c>
      <c r="D46" s="219"/>
      <c r="E46" s="219"/>
      <c r="F46" s="219"/>
      <c r="G46" s="247" t="s">
        <v>1467</v>
      </c>
      <c r="H46" s="247" t="s">
        <v>1468</v>
      </c>
      <c r="I46" s="247" t="s">
        <v>1469</v>
      </c>
      <c r="J46" s="247" t="s">
        <v>1470</v>
      </c>
    </row>
    <row r="47" spans="2:10" x14ac:dyDescent="0.25">
      <c r="B47" s="186"/>
      <c r="C47" s="219" t="s">
        <v>184</v>
      </c>
      <c r="D47" s="219"/>
      <c r="E47" s="219"/>
      <c r="F47" s="219"/>
      <c r="G47" s="247" t="s">
        <v>1471</v>
      </c>
      <c r="H47" s="247" t="s">
        <v>1472</v>
      </c>
      <c r="I47" s="247" t="s">
        <v>1473</v>
      </c>
      <c r="J47" s="247" t="s">
        <v>1474</v>
      </c>
    </row>
    <row r="48" spans="2:10" x14ac:dyDescent="0.25">
      <c r="B48" s="186"/>
      <c r="C48" s="219" t="s">
        <v>208</v>
      </c>
      <c r="D48" s="219"/>
      <c r="E48" s="219"/>
      <c r="F48" s="219"/>
      <c r="G48" s="251">
        <v>0</v>
      </c>
      <c r="H48" s="251">
        <v>0</v>
      </c>
      <c r="I48" s="251">
        <v>0</v>
      </c>
      <c r="J48" s="251">
        <v>0</v>
      </c>
    </row>
    <row r="49" spans="2:11" x14ac:dyDescent="0.25">
      <c r="B49" s="186"/>
      <c r="C49" s="219" t="s">
        <v>1475</v>
      </c>
      <c r="D49" s="219"/>
      <c r="E49" s="219"/>
      <c r="F49" s="219"/>
      <c r="G49" s="251">
        <v>0</v>
      </c>
      <c r="H49" s="251">
        <v>0</v>
      </c>
      <c r="I49" s="251">
        <v>0</v>
      </c>
      <c r="J49" s="251">
        <v>0</v>
      </c>
    </row>
    <row r="50" spans="2:11" x14ac:dyDescent="0.25">
      <c r="B50" s="186"/>
      <c r="C50" s="219" t="s">
        <v>190</v>
      </c>
      <c r="D50" s="219"/>
      <c r="E50" s="219"/>
      <c r="F50" s="219"/>
      <c r="G50" s="251">
        <v>0</v>
      </c>
      <c r="H50" s="251">
        <v>0</v>
      </c>
      <c r="I50" s="251">
        <v>0</v>
      </c>
      <c r="J50" s="251">
        <v>0</v>
      </c>
    </row>
    <row r="51" spans="2:11" x14ac:dyDescent="0.25">
      <c r="B51" s="186"/>
      <c r="C51" s="219" t="s">
        <v>1476</v>
      </c>
      <c r="D51" s="219"/>
      <c r="E51" s="219"/>
      <c r="F51" s="219"/>
      <c r="G51" s="251">
        <v>0</v>
      </c>
      <c r="H51" s="251">
        <v>0</v>
      </c>
      <c r="I51" s="251">
        <v>0</v>
      </c>
      <c r="J51" s="251">
        <v>0</v>
      </c>
    </row>
    <row r="52" spans="2:11" x14ac:dyDescent="0.25">
      <c r="B52" s="186"/>
      <c r="C52" s="219" t="s">
        <v>140</v>
      </c>
      <c r="D52" s="219"/>
      <c r="E52" s="219"/>
      <c r="F52" s="219"/>
      <c r="G52" s="251">
        <v>0</v>
      </c>
      <c r="H52" s="251">
        <v>0</v>
      </c>
      <c r="I52" s="251">
        <v>0</v>
      </c>
      <c r="J52" s="251">
        <v>0</v>
      </c>
    </row>
    <row r="53" spans="2:11" x14ac:dyDescent="0.25">
      <c r="B53" s="219" t="s">
        <v>1477</v>
      </c>
      <c r="C53" s="186"/>
      <c r="D53" s="186"/>
      <c r="E53" s="186"/>
      <c r="F53" s="186"/>
      <c r="G53" s="252">
        <v>1</v>
      </c>
      <c r="H53" s="252">
        <v>1</v>
      </c>
      <c r="I53" s="252">
        <v>1</v>
      </c>
      <c r="J53" s="252">
        <v>1</v>
      </c>
    </row>
    <row r="54" spans="2:11" x14ac:dyDescent="0.25">
      <c r="B54" s="219" t="s">
        <v>1478</v>
      </c>
      <c r="C54" s="186"/>
      <c r="D54" s="186"/>
      <c r="E54" s="186"/>
      <c r="F54" s="186"/>
      <c r="G54" s="252">
        <v>1</v>
      </c>
      <c r="H54" s="252">
        <v>1</v>
      </c>
      <c r="I54" s="252">
        <v>1</v>
      </c>
      <c r="J54" s="252">
        <v>1</v>
      </c>
    </row>
    <row r="55" spans="2:11" x14ac:dyDescent="0.25">
      <c r="B55" s="219" t="s">
        <v>1479</v>
      </c>
      <c r="C55" s="186"/>
      <c r="D55" s="186"/>
      <c r="E55" s="186"/>
      <c r="F55" s="186"/>
      <c r="G55" s="252">
        <v>1</v>
      </c>
      <c r="H55" s="252">
        <v>1</v>
      </c>
      <c r="I55" s="252">
        <v>1</v>
      </c>
      <c r="J55" s="252">
        <v>1</v>
      </c>
    </row>
    <row r="56" spans="2:11" x14ac:dyDescent="0.25">
      <c r="B56" s="219" t="s">
        <v>1480</v>
      </c>
      <c r="C56" s="219" t="s">
        <v>1481</v>
      </c>
      <c r="D56" s="219"/>
      <c r="E56" s="219"/>
      <c r="F56" s="219"/>
      <c r="G56" s="253" t="s">
        <v>1482</v>
      </c>
      <c r="H56" s="254" t="s">
        <v>1482</v>
      </c>
      <c r="I56" s="254" t="s">
        <v>1482</v>
      </c>
      <c r="J56" s="253" t="s">
        <v>1482</v>
      </c>
    </row>
    <row r="57" spans="2:11" x14ac:dyDescent="0.25">
      <c r="B57" s="186"/>
      <c r="C57" s="219" t="s">
        <v>1483</v>
      </c>
      <c r="D57" s="219"/>
      <c r="E57" s="219"/>
      <c r="F57" s="219"/>
      <c r="G57" s="253" t="s">
        <v>1484</v>
      </c>
      <c r="H57" s="254" t="s">
        <v>1484</v>
      </c>
      <c r="I57" s="254" t="s">
        <v>1484</v>
      </c>
      <c r="J57" s="253" t="s">
        <v>1484</v>
      </c>
    </row>
    <row r="58" spans="2:11" x14ac:dyDescent="0.25">
      <c r="B58" s="222"/>
      <c r="C58" s="223" t="s">
        <v>1485</v>
      </c>
      <c r="D58" s="223"/>
      <c r="E58" s="223"/>
      <c r="F58" s="223"/>
      <c r="G58" s="255" t="s">
        <v>1482</v>
      </c>
      <c r="H58" s="256" t="s">
        <v>1482</v>
      </c>
      <c r="I58" s="256" t="s">
        <v>1482</v>
      </c>
      <c r="J58" s="255" t="s">
        <v>1482</v>
      </c>
    </row>
    <row r="59" spans="2:11" ht="18" customHeight="1" x14ac:dyDescent="0.25">
      <c r="B59" s="186"/>
      <c r="C59" s="219"/>
      <c r="D59" s="219"/>
      <c r="E59" s="219"/>
      <c r="F59" s="253"/>
      <c r="G59" s="254"/>
      <c r="H59" s="254"/>
      <c r="I59" s="253"/>
    </row>
    <row r="60" spans="2:11" ht="18" x14ac:dyDescent="0.25">
      <c r="B60" s="407" t="s">
        <v>1486</v>
      </c>
      <c r="C60" s="407"/>
      <c r="D60" s="407"/>
      <c r="E60" s="219"/>
      <c r="F60" s="253"/>
      <c r="G60" s="254"/>
      <c r="H60" s="254"/>
      <c r="I60" s="253"/>
      <c r="J60" s="29"/>
    </row>
    <row r="61" spans="2:11" ht="18" x14ac:dyDescent="0.25">
      <c r="B61" s="257"/>
      <c r="C61" s="257"/>
      <c r="D61" s="257"/>
      <c r="E61" s="257"/>
      <c r="F61" s="257"/>
      <c r="G61" s="257"/>
      <c r="H61" s="257"/>
      <c r="I61" s="257"/>
      <c r="J61" s="257"/>
      <c r="K61" s="257"/>
    </row>
    <row r="62" spans="2:11" x14ac:dyDescent="0.25">
      <c r="B62" s="169" t="s">
        <v>1487</v>
      </c>
      <c r="C62" s="258"/>
      <c r="D62" s="258"/>
      <c r="E62" s="258"/>
      <c r="F62" s="258"/>
      <c r="G62" s="258"/>
      <c r="H62" s="258"/>
      <c r="I62" s="258"/>
      <c r="J62" s="258"/>
      <c r="K62"/>
    </row>
    <row r="63" spans="2:11" x14ac:dyDescent="0.25">
      <c r="B63" s="259" t="s">
        <v>1488</v>
      </c>
      <c r="C63" s="260" t="s">
        <v>1484</v>
      </c>
      <c r="D63" s="260" t="s">
        <v>1489</v>
      </c>
      <c r="E63" s="260" t="s">
        <v>1490</v>
      </c>
      <c r="F63" s="260" t="s">
        <v>1491</v>
      </c>
      <c r="G63" s="260" t="s">
        <v>1492</v>
      </c>
      <c r="H63" s="260" t="s">
        <v>1493</v>
      </c>
      <c r="I63" s="260" t="s">
        <v>1494</v>
      </c>
      <c r="J63" s="260" t="s">
        <v>1495</v>
      </c>
      <c r="K63" s="260" t="s">
        <v>1496</v>
      </c>
    </row>
    <row r="64" spans="2:11" x14ac:dyDescent="0.25">
      <c r="B64" s="261" t="s">
        <v>1497</v>
      </c>
      <c r="C64" s="261"/>
      <c r="D64" s="251"/>
      <c r="E64" s="251"/>
      <c r="F64" s="251"/>
      <c r="G64" s="251"/>
      <c r="H64" s="251"/>
      <c r="I64" s="251"/>
      <c r="J64" s="251"/>
      <c r="K64" s="251"/>
    </row>
    <row r="65" spans="2:11" x14ac:dyDescent="0.25">
      <c r="B65" s="261" t="s">
        <v>1498</v>
      </c>
      <c r="C65" s="246">
        <v>5.8094515696123521</v>
      </c>
      <c r="D65" s="262">
        <v>0</v>
      </c>
      <c r="E65" s="262">
        <v>0</v>
      </c>
      <c r="F65" s="262">
        <v>1.3650565524346396</v>
      </c>
      <c r="G65" s="262">
        <v>0</v>
      </c>
      <c r="H65" s="262">
        <v>0.34252478175264978</v>
      </c>
      <c r="I65" s="262">
        <v>1.3501499521420988E-6</v>
      </c>
      <c r="J65" s="262">
        <v>0</v>
      </c>
      <c r="K65" s="262">
        <v>5.6500952056720089E-3</v>
      </c>
    </row>
    <row r="66" spans="2:11" x14ac:dyDescent="0.25">
      <c r="B66" s="261" t="s">
        <v>1499</v>
      </c>
      <c r="C66" s="246">
        <v>14.311160786713865</v>
      </c>
      <c r="D66" s="262">
        <v>0</v>
      </c>
      <c r="E66" s="262">
        <v>0</v>
      </c>
      <c r="F66" s="262">
        <v>0</v>
      </c>
      <c r="G66" s="262">
        <v>0</v>
      </c>
      <c r="H66" s="262">
        <v>0</v>
      </c>
      <c r="I66" s="262">
        <v>0</v>
      </c>
      <c r="J66" s="262">
        <v>0</v>
      </c>
      <c r="K66" s="262">
        <v>0</v>
      </c>
    </row>
    <row r="67" spans="2:11" x14ac:dyDescent="0.25">
      <c r="B67" s="263" t="s">
        <v>1500</v>
      </c>
      <c r="C67" s="264">
        <v>0.4110474697999999</v>
      </c>
      <c r="D67" s="262">
        <v>0</v>
      </c>
      <c r="E67" s="262">
        <v>0</v>
      </c>
      <c r="F67" s="262">
        <v>0</v>
      </c>
      <c r="G67" s="262">
        <v>0</v>
      </c>
      <c r="H67" s="262">
        <v>0</v>
      </c>
      <c r="I67" s="262">
        <v>0</v>
      </c>
      <c r="J67" s="262">
        <v>0</v>
      </c>
      <c r="K67" s="262">
        <v>0</v>
      </c>
    </row>
    <row r="68" spans="2:11" x14ac:dyDescent="0.25">
      <c r="B68" s="263" t="s">
        <v>142</v>
      </c>
      <c r="C68" s="264">
        <v>20.531659826126216</v>
      </c>
      <c r="D68" s="265">
        <v>0</v>
      </c>
      <c r="E68" s="265">
        <v>0</v>
      </c>
      <c r="F68" s="265">
        <v>1.3650565524346396</v>
      </c>
      <c r="G68" s="265">
        <v>0</v>
      </c>
      <c r="H68" s="265">
        <v>0.34252478175264978</v>
      </c>
      <c r="I68" s="265">
        <v>1.3501499521420988E-6</v>
      </c>
      <c r="J68" s="265">
        <v>0</v>
      </c>
      <c r="K68" s="265">
        <v>5.6500952056720089E-3</v>
      </c>
    </row>
    <row r="69" spans="2:11" x14ac:dyDescent="0.25">
      <c r="B69" s="258"/>
      <c r="C69" s="215"/>
      <c r="D69" s="258"/>
      <c r="E69" s="258"/>
      <c r="F69" s="258"/>
      <c r="G69" s="258"/>
      <c r="H69" s="258"/>
      <c r="I69" s="258"/>
      <c r="J69" s="258"/>
      <c r="K69" s="258"/>
    </row>
    <row r="70" spans="2:11" x14ac:dyDescent="0.25">
      <c r="B70" s="169" t="s">
        <v>1501</v>
      </c>
      <c r="C70" s="258"/>
      <c r="D70" s="258"/>
      <c r="E70" s="258"/>
      <c r="F70" s="258"/>
      <c r="G70" s="258"/>
      <c r="H70" s="258"/>
      <c r="I70" s="258"/>
      <c r="J70" s="258"/>
      <c r="K70" s="258"/>
    </row>
    <row r="71" spans="2:11" x14ac:dyDescent="0.25">
      <c r="B71" s="259" t="s">
        <v>1502</v>
      </c>
      <c r="C71" s="260" t="s">
        <v>1484</v>
      </c>
      <c r="D71" s="260" t="s">
        <v>1489</v>
      </c>
      <c r="E71" s="260" t="s">
        <v>1490</v>
      </c>
      <c r="F71" s="260" t="s">
        <v>1491</v>
      </c>
      <c r="G71" s="260" t="s">
        <v>1492</v>
      </c>
      <c r="H71" s="260" t="s">
        <v>1493</v>
      </c>
      <c r="I71" s="260" t="s">
        <v>1494</v>
      </c>
      <c r="J71" s="260" t="s">
        <v>1495</v>
      </c>
      <c r="K71" s="260" t="s">
        <v>1496</v>
      </c>
    </row>
    <row r="72" spans="2:11" x14ac:dyDescent="0.25">
      <c r="B72" s="261" t="s">
        <v>1503</v>
      </c>
      <c r="C72" s="246">
        <v>1.928905641294747</v>
      </c>
      <c r="D72" s="262">
        <v>0</v>
      </c>
      <c r="E72" s="262">
        <v>0</v>
      </c>
      <c r="F72" s="262">
        <v>0</v>
      </c>
      <c r="G72" s="262">
        <v>0</v>
      </c>
      <c r="H72" s="262">
        <v>0</v>
      </c>
      <c r="I72" s="262">
        <v>0</v>
      </c>
      <c r="J72" s="262">
        <v>0</v>
      </c>
      <c r="K72" s="262">
        <v>0</v>
      </c>
    </row>
    <row r="73" spans="2:11" x14ac:dyDescent="0.25">
      <c r="B73" s="261" t="s">
        <v>1504</v>
      </c>
      <c r="C73" s="246">
        <v>0</v>
      </c>
      <c r="D73" s="262">
        <v>0</v>
      </c>
      <c r="E73" s="262">
        <v>0</v>
      </c>
      <c r="F73" s="262">
        <v>0</v>
      </c>
      <c r="G73" s="262">
        <v>0</v>
      </c>
      <c r="H73" s="262">
        <v>0</v>
      </c>
      <c r="I73" s="262">
        <v>0</v>
      </c>
      <c r="J73" s="262">
        <v>0</v>
      </c>
      <c r="K73" s="262">
        <v>0</v>
      </c>
    </row>
    <row r="74" spans="2:11" x14ac:dyDescent="0.25">
      <c r="B74" s="261" t="s">
        <v>1505</v>
      </c>
      <c r="C74" s="246">
        <v>17.818451327294959</v>
      </c>
      <c r="D74" s="262">
        <v>0</v>
      </c>
      <c r="E74" s="262">
        <v>0</v>
      </c>
      <c r="F74" s="262">
        <v>1.3650565524346396</v>
      </c>
      <c r="G74" s="262">
        <v>0</v>
      </c>
      <c r="H74" s="262">
        <v>0</v>
      </c>
      <c r="I74" s="262">
        <v>0</v>
      </c>
      <c r="J74" s="262">
        <v>0</v>
      </c>
      <c r="K74" s="262">
        <v>0</v>
      </c>
    </row>
    <row r="75" spans="2:11" x14ac:dyDescent="0.25">
      <c r="B75" s="266" t="s">
        <v>1506</v>
      </c>
      <c r="C75" s="264">
        <v>0.78430288432362272</v>
      </c>
      <c r="D75" s="262">
        <v>0</v>
      </c>
      <c r="E75" s="262">
        <v>0</v>
      </c>
      <c r="F75" s="262"/>
      <c r="G75" s="262">
        <v>0</v>
      </c>
      <c r="H75" s="262">
        <v>0.34252478175264978</v>
      </c>
      <c r="I75" s="262">
        <v>1.3501499521420988E-6</v>
      </c>
      <c r="J75" s="262">
        <v>0</v>
      </c>
      <c r="K75" s="262">
        <v>5.6500952056720089E-3</v>
      </c>
    </row>
    <row r="76" spans="2:11" x14ac:dyDescent="0.25">
      <c r="B76" s="263" t="s">
        <v>142</v>
      </c>
      <c r="C76" s="264">
        <v>20.531659852913329</v>
      </c>
      <c r="D76" s="265">
        <v>0</v>
      </c>
      <c r="E76" s="265">
        <v>0</v>
      </c>
      <c r="F76" s="265">
        <v>1.3650565524346396</v>
      </c>
      <c r="G76" s="265">
        <v>0</v>
      </c>
      <c r="H76" s="265">
        <v>0.34252478175264978</v>
      </c>
      <c r="I76" s="265">
        <v>1.3501499521420988E-6</v>
      </c>
      <c r="J76" s="265">
        <v>0</v>
      </c>
      <c r="K76" s="265">
        <v>5.6500952056721624E-3</v>
      </c>
    </row>
    <row r="77" spans="2:11" x14ac:dyDescent="0.25">
      <c r="B77" s="261"/>
      <c r="C77" s="267"/>
      <c r="D77" s="261"/>
      <c r="E77" s="261"/>
      <c r="F77" s="261"/>
      <c r="G77" s="261"/>
      <c r="H77" s="261"/>
      <c r="I77" s="261"/>
      <c r="J77" s="261"/>
      <c r="K77" s="261"/>
    </row>
    <row r="78" spans="2:11" x14ac:dyDescent="0.25">
      <c r="B78" s="169" t="s">
        <v>1507</v>
      </c>
      <c r="C78" s="258"/>
      <c r="D78" s="258"/>
      <c r="E78" s="258"/>
      <c r="F78" s="258"/>
      <c r="G78" s="258"/>
      <c r="H78" s="258"/>
      <c r="I78" s="258"/>
      <c r="J78" s="258"/>
      <c r="K78" s="258"/>
    </row>
    <row r="79" spans="2:11" x14ac:dyDescent="0.25">
      <c r="B79" s="259" t="s">
        <v>1508</v>
      </c>
      <c r="C79" s="263" t="s">
        <v>1498</v>
      </c>
      <c r="D79" s="263" t="s">
        <v>1499</v>
      </c>
      <c r="E79" s="263" t="s">
        <v>1500</v>
      </c>
      <c r="F79" s="263" t="s">
        <v>142</v>
      </c>
      <c r="H79" s="258"/>
      <c r="I79" s="258"/>
      <c r="J79" s="258"/>
      <c r="K79" s="258"/>
    </row>
    <row r="80" spans="2:11" x14ac:dyDescent="0.25">
      <c r="B80" s="261" t="s">
        <v>1503</v>
      </c>
      <c r="C80" s="246">
        <v>0.26242570726599856</v>
      </c>
      <c r="D80" s="262">
        <v>1.6664799340287482</v>
      </c>
      <c r="E80" s="262">
        <v>0</v>
      </c>
      <c r="F80" s="262">
        <v>1.9289056412947467</v>
      </c>
      <c r="H80" s="258"/>
      <c r="I80" s="258"/>
      <c r="J80" s="258"/>
      <c r="K80" s="258"/>
    </row>
    <row r="81" spans="2:12" x14ac:dyDescent="0.25">
      <c r="B81" s="261" t="s">
        <v>1504</v>
      </c>
      <c r="C81" s="246">
        <v>0</v>
      </c>
      <c r="D81" s="262">
        <v>0</v>
      </c>
      <c r="E81" s="262">
        <v>0</v>
      </c>
      <c r="F81" s="262">
        <v>0</v>
      </c>
      <c r="H81" s="258"/>
      <c r="I81" s="258"/>
      <c r="J81" s="258"/>
      <c r="K81" s="258"/>
    </row>
    <row r="82" spans="2:12" x14ac:dyDescent="0.25">
      <c r="B82" s="261" t="s">
        <v>1505</v>
      </c>
      <c r="C82" s="246">
        <v>6.9120824147809934</v>
      </c>
      <c r="D82" s="262">
        <v>12.644680852685116</v>
      </c>
      <c r="E82" s="262">
        <v>0.4110474697999999</v>
      </c>
      <c r="F82" s="262">
        <v>19.96781073726611</v>
      </c>
      <c r="H82" s="258"/>
      <c r="I82" s="258"/>
      <c r="J82" s="258"/>
      <c r="K82" s="258"/>
    </row>
    <row r="83" spans="2:12" x14ac:dyDescent="0.25">
      <c r="B83" s="266" t="s">
        <v>1506</v>
      </c>
      <c r="C83" s="264">
        <v>0.34817622710827389</v>
      </c>
      <c r="D83" s="262">
        <v>0</v>
      </c>
      <c r="E83" s="262">
        <v>0</v>
      </c>
      <c r="F83" s="262">
        <v>0.34817622710827389</v>
      </c>
      <c r="H83" s="258"/>
      <c r="I83" s="258"/>
      <c r="J83" s="258"/>
      <c r="K83" s="258"/>
    </row>
    <row r="84" spans="2:12" x14ac:dyDescent="0.25">
      <c r="B84" s="263" t="s">
        <v>142</v>
      </c>
      <c r="C84" s="264">
        <v>7.5226843491552664</v>
      </c>
      <c r="D84" s="265">
        <v>14.311160786713865</v>
      </c>
      <c r="E84" s="265">
        <v>0.4110474697999999</v>
      </c>
      <c r="F84" s="265">
        <v>22.244892605669133</v>
      </c>
      <c r="G84" s="262"/>
      <c r="H84" s="262"/>
      <c r="I84" s="258"/>
      <c r="J84" s="258"/>
      <c r="K84" s="258"/>
    </row>
    <row r="85" spans="2:12" x14ac:dyDescent="0.25">
      <c r="B85" s="261"/>
      <c r="C85" s="267"/>
      <c r="D85" s="261"/>
      <c r="E85" s="261"/>
      <c r="F85" s="261"/>
      <c r="G85" s="258"/>
      <c r="H85" s="258"/>
      <c r="I85" s="258"/>
      <c r="J85" s="258"/>
      <c r="K85" s="258"/>
    </row>
    <row r="86" spans="2:12" x14ac:dyDescent="0.25">
      <c r="B86" s="169" t="s">
        <v>1509</v>
      </c>
      <c r="C86" s="258"/>
      <c r="D86" s="258"/>
      <c r="E86" s="258"/>
      <c r="F86" s="258"/>
      <c r="G86" s="258"/>
      <c r="H86" s="258"/>
      <c r="I86" s="258"/>
      <c r="J86" s="258"/>
      <c r="K86" s="258"/>
      <c r="L86" s="268"/>
    </row>
    <row r="87" spans="2:12" x14ac:dyDescent="0.25">
      <c r="B87" s="408" t="s">
        <v>1510</v>
      </c>
      <c r="C87" s="408"/>
      <c r="D87" s="408"/>
      <c r="E87" s="408"/>
      <c r="F87" s="269">
        <v>22.2</v>
      </c>
      <c r="G87" s="258"/>
      <c r="H87" s="258"/>
      <c r="I87" s="258"/>
      <c r="J87" s="258"/>
      <c r="K87" s="258"/>
    </row>
    <row r="88" spans="2:12" x14ac:dyDescent="0.25">
      <c r="B88" s="270"/>
      <c r="C88" s="270"/>
      <c r="D88" s="270"/>
      <c r="E88" s="270"/>
      <c r="F88" s="267"/>
      <c r="G88" s="258"/>
      <c r="H88" s="258"/>
      <c r="I88" s="258"/>
      <c r="J88" s="258"/>
      <c r="K88" s="258"/>
    </row>
    <row r="89" spans="2:12" x14ac:dyDescent="0.25">
      <c r="B89" s="271"/>
      <c r="C89" s="271"/>
      <c r="D89" s="271"/>
      <c r="E89" s="258"/>
      <c r="F89" s="258"/>
      <c r="G89" s="258"/>
      <c r="H89" s="258"/>
      <c r="I89" s="258"/>
      <c r="J89" s="258"/>
      <c r="K89" s="258"/>
    </row>
    <row r="90" spans="2:12" x14ac:dyDescent="0.25">
      <c r="B90" s="272" t="s">
        <v>1511</v>
      </c>
      <c r="C90" s="273"/>
      <c r="D90" s="271"/>
      <c r="E90" s="258"/>
      <c r="F90" s="258"/>
      <c r="G90" s="258"/>
      <c r="H90" s="258"/>
      <c r="I90" s="258"/>
      <c r="J90" s="258"/>
      <c r="K90" s="258"/>
    </row>
    <row r="91" spans="2:12" x14ac:dyDescent="0.25">
      <c r="B91" s="274" t="s">
        <v>1512</v>
      </c>
      <c r="C91" s="251">
        <v>0</v>
      </c>
      <c r="D91" s="271"/>
      <c r="E91" s="258"/>
      <c r="F91" s="258"/>
      <c r="G91" s="258"/>
      <c r="H91" s="258"/>
      <c r="I91" s="258"/>
      <c r="J91" s="258"/>
      <c r="K91" s="258"/>
    </row>
    <row r="92" spans="2:12" x14ac:dyDescent="0.25">
      <c r="B92" s="275" t="s">
        <v>1513</v>
      </c>
      <c r="C92" s="251">
        <v>0</v>
      </c>
      <c r="D92" s="271"/>
      <c r="E92" s="258"/>
      <c r="F92" s="258"/>
      <c r="G92" s="258"/>
      <c r="H92" s="258"/>
      <c r="I92" s="258"/>
      <c r="J92" s="258"/>
      <c r="K92" s="258"/>
    </row>
    <row r="93" spans="2:12" x14ac:dyDescent="0.25">
      <c r="B93" s="266" t="s">
        <v>1500</v>
      </c>
      <c r="C93" s="251">
        <v>0</v>
      </c>
      <c r="D93" s="271"/>
      <c r="E93" s="258"/>
      <c r="F93" s="258"/>
      <c r="G93" s="258"/>
      <c r="H93" s="258"/>
      <c r="I93" s="258"/>
      <c r="J93" s="258"/>
      <c r="K93" s="258"/>
    </row>
    <row r="94" spans="2:12" x14ac:dyDescent="0.25">
      <c r="B94" s="276" t="s">
        <v>142</v>
      </c>
      <c r="C94" s="277">
        <v>0</v>
      </c>
      <c r="D94" s="271"/>
      <c r="E94" s="258"/>
      <c r="F94" s="258"/>
      <c r="G94" s="258"/>
      <c r="H94" s="258"/>
      <c r="I94" s="258"/>
      <c r="J94" s="258"/>
      <c r="K94" s="258"/>
    </row>
    <row r="95" spans="2:12" x14ac:dyDescent="0.25">
      <c r="B95" s="271"/>
      <c r="C95" s="271"/>
      <c r="D95" s="271"/>
      <c r="E95" s="258"/>
      <c r="F95" s="258"/>
      <c r="G95" s="258"/>
      <c r="H95" s="258"/>
      <c r="I95" s="258"/>
      <c r="J95" s="258"/>
      <c r="K95" s="258"/>
    </row>
    <row r="96" spans="2:12" x14ac:dyDescent="0.25">
      <c r="B96" s="272" t="s">
        <v>1514</v>
      </c>
      <c r="C96" s="273"/>
      <c r="D96" s="271"/>
      <c r="E96" s="258"/>
      <c r="F96" s="258"/>
      <c r="G96" s="258"/>
      <c r="H96" s="258"/>
      <c r="I96" s="258"/>
      <c r="J96" s="258"/>
      <c r="K96" s="258"/>
    </row>
    <row r="97" spans="2:11" x14ac:dyDescent="0.25">
      <c r="B97" s="274" t="s">
        <v>1512</v>
      </c>
      <c r="C97" s="251">
        <v>0</v>
      </c>
      <c r="D97" s="271"/>
      <c r="E97" s="258"/>
      <c r="F97" s="258"/>
      <c r="G97" s="258"/>
      <c r="H97" s="258"/>
      <c r="I97" s="258"/>
      <c r="J97" s="258"/>
      <c r="K97" s="258"/>
    </row>
    <row r="98" spans="2:11" x14ac:dyDescent="0.25">
      <c r="B98" s="275" t="s">
        <v>1513</v>
      </c>
      <c r="C98" s="251">
        <v>0</v>
      </c>
      <c r="D98" s="271"/>
      <c r="E98" s="258"/>
      <c r="F98" s="258"/>
      <c r="G98" s="258"/>
      <c r="H98" s="258"/>
      <c r="I98" s="258"/>
      <c r="J98" s="258"/>
      <c r="K98" s="258"/>
    </row>
    <row r="99" spans="2:11" x14ac:dyDescent="0.25">
      <c r="B99" s="266" t="s">
        <v>1500</v>
      </c>
      <c r="C99" s="251">
        <v>0</v>
      </c>
      <c r="D99" s="271"/>
      <c r="E99" s="258"/>
      <c r="F99" s="258"/>
      <c r="G99" s="258"/>
      <c r="H99" s="258"/>
      <c r="I99" s="258"/>
      <c r="J99" s="258"/>
      <c r="K99" s="258"/>
    </row>
    <row r="100" spans="2:11" x14ac:dyDescent="0.25">
      <c r="B100" s="276" t="s">
        <v>142</v>
      </c>
      <c r="C100" s="277">
        <v>0</v>
      </c>
      <c r="D100" s="271"/>
      <c r="E100" s="258"/>
      <c r="F100" s="258"/>
      <c r="G100" s="258"/>
      <c r="H100" s="258"/>
      <c r="I100" s="258"/>
      <c r="J100" s="258"/>
      <c r="K100" s="258"/>
    </row>
    <row r="101" spans="2:11" x14ac:dyDescent="0.25">
      <c r="B101" s="275"/>
      <c r="C101" s="278"/>
      <c r="D101" s="271"/>
      <c r="E101" s="258"/>
      <c r="F101" s="258"/>
      <c r="G101" s="258"/>
      <c r="H101" s="258"/>
      <c r="I101" s="258"/>
      <c r="J101" s="258"/>
      <c r="K101" s="258"/>
    </row>
    <row r="102" spans="2:11" ht="18" x14ac:dyDescent="0.25">
      <c r="B102" s="402" t="s">
        <v>1515</v>
      </c>
      <c r="C102" s="402"/>
      <c r="D102" s="402"/>
      <c r="E102" s="402"/>
      <c r="F102" s="402"/>
    </row>
    <row r="103" spans="2:11" ht="18" x14ac:dyDescent="0.25">
      <c r="B103" s="257"/>
      <c r="C103" s="279"/>
      <c r="D103" s="280"/>
      <c r="E103" s="280"/>
      <c r="F103" s="280"/>
    </row>
    <row r="104" spans="2:11" x14ac:dyDescent="0.25">
      <c r="B104" s="222" t="s">
        <v>1516</v>
      </c>
      <c r="C104" s="281" t="s">
        <v>1517</v>
      </c>
      <c r="D104" s="186"/>
      <c r="E104" s="186"/>
    </row>
    <row r="105" spans="2:11" x14ac:dyDescent="0.25">
      <c r="B105" s="275" t="s">
        <v>1518</v>
      </c>
      <c r="C105" s="282">
        <v>1</v>
      </c>
      <c r="D105" s="22"/>
      <c r="E105" s="186"/>
    </row>
    <row r="106" spans="2:11" x14ac:dyDescent="0.25">
      <c r="B106" s="275" t="s">
        <v>1519</v>
      </c>
      <c r="C106" s="226">
        <v>0</v>
      </c>
      <c r="D106" s="186"/>
      <c r="E106" s="186"/>
    </row>
    <row r="107" spans="2:11" x14ac:dyDescent="0.25">
      <c r="B107" s="275" t="s">
        <v>1520</v>
      </c>
      <c r="C107" s="226">
        <v>0</v>
      </c>
      <c r="D107" s="186"/>
      <c r="E107" s="186"/>
    </row>
    <row r="108" spans="2:11" x14ac:dyDescent="0.25">
      <c r="B108" s="275" t="s">
        <v>1521</v>
      </c>
      <c r="C108" s="226">
        <v>0</v>
      </c>
      <c r="D108" s="186"/>
      <c r="E108" s="186"/>
    </row>
    <row r="109" spans="2:11" x14ac:dyDescent="0.25">
      <c r="B109" s="275" t="s">
        <v>1522</v>
      </c>
      <c r="C109" s="226">
        <v>0</v>
      </c>
      <c r="D109" s="186"/>
      <c r="E109" s="186"/>
    </row>
    <row r="110" spans="2:11" x14ac:dyDescent="0.25">
      <c r="B110" s="275" t="s">
        <v>1523</v>
      </c>
      <c r="C110" s="226">
        <v>0</v>
      </c>
      <c r="D110" s="186"/>
      <c r="E110" s="186"/>
    </row>
    <row r="111" spans="2:11" x14ac:dyDescent="0.25">
      <c r="B111" s="266" t="s">
        <v>1524</v>
      </c>
      <c r="C111" s="283">
        <v>0</v>
      </c>
      <c r="D111" s="186"/>
      <c r="E111" s="186"/>
    </row>
    <row r="112" spans="2:11" x14ac:dyDescent="0.25">
      <c r="B112" s="186"/>
      <c r="C112" s="219"/>
      <c r="D112" s="219"/>
      <c r="E112" s="219"/>
      <c r="F112" s="253"/>
      <c r="G112" s="254"/>
      <c r="H112" s="254"/>
      <c r="I112" s="253"/>
    </row>
    <row r="113" spans="2:9" x14ac:dyDescent="0.25">
      <c r="B113" s="237"/>
      <c r="C113" s="219"/>
      <c r="D113" s="219"/>
      <c r="E113" s="219"/>
      <c r="F113" s="253"/>
      <c r="G113" s="254"/>
      <c r="H113" s="254"/>
      <c r="I113" s="253"/>
    </row>
    <row r="114" spans="2:9" x14ac:dyDescent="0.25">
      <c r="B114" s="186"/>
      <c r="C114" s="186"/>
      <c r="D114" s="186"/>
      <c r="E114" s="186"/>
      <c r="F114" s="186"/>
      <c r="G114" s="186"/>
      <c r="H114" s="186"/>
      <c r="I114" s="186"/>
    </row>
    <row r="115" spans="2:9" ht="18" x14ac:dyDescent="0.25">
      <c r="B115" s="402" t="s">
        <v>1525</v>
      </c>
      <c r="C115" s="402"/>
      <c r="D115" s="402"/>
      <c r="E115" s="402"/>
      <c r="F115" s="402"/>
      <c r="G115" s="186"/>
      <c r="H115" s="186"/>
      <c r="I115" s="186"/>
    </row>
    <row r="116" spans="2:9" ht="18" x14ac:dyDescent="0.25">
      <c r="B116" s="257"/>
      <c r="C116" s="403" t="s">
        <v>1526</v>
      </c>
      <c r="D116" s="403"/>
      <c r="E116" s="403"/>
      <c r="F116" s="403"/>
      <c r="G116" s="186"/>
      <c r="H116" s="186"/>
      <c r="I116" s="186"/>
    </row>
    <row r="117" spans="2:9" x14ac:dyDescent="0.25">
      <c r="B117" s="244" t="s">
        <v>1527</v>
      </c>
      <c r="C117" s="401"/>
      <c r="D117" s="401"/>
      <c r="E117" s="401"/>
      <c r="F117" s="401"/>
      <c r="G117" s="186"/>
      <c r="H117" s="186"/>
      <c r="I117" s="186"/>
    </row>
    <row r="118" spans="2:9" ht="9.75" customHeight="1" x14ac:dyDescent="0.25">
      <c r="B118" s="244"/>
      <c r="C118" s="284"/>
      <c r="D118" s="284"/>
      <c r="E118" s="284"/>
      <c r="F118" s="284"/>
      <c r="G118" s="186"/>
      <c r="H118" s="186"/>
      <c r="I118" s="186"/>
    </row>
    <row r="119" spans="2:9" x14ac:dyDescent="0.25">
      <c r="B119" s="285" t="s">
        <v>1528</v>
      </c>
      <c r="C119" s="399" t="s">
        <v>1529</v>
      </c>
      <c r="D119" s="399"/>
      <c r="E119" s="399"/>
      <c r="F119" s="399"/>
      <c r="G119" s="186"/>
      <c r="H119" s="186"/>
      <c r="I119" s="186"/>
    </row>
    <row r="120" spans="2:9" s="268" customFormat="1" x14ac:dyDescent="0.2">
      <c r="B120" s="286" t="s">
        <v>1530</v>
      </c>
    </row>
    <row r="121" spans="2:9" x14ac:dyDescent="0.25">
      <c r="B121" s="244"/>
      <c r="C121" s="186"/>
      <c r="D121" s="186"/>
      <c r="E121" s="186"/>
      <c r="F121" s="186"/>
      <c r="G121" s="186"/>
      <c r="H121" s="186"/>
      <c r="I121" s="186"/>
    </row>
    <row r="122" spans="2:9" x14ac:dyDescent="0.25">
      <c r="B122" s="244"/>
      <c r="C122" s="186"/>
      <c r="D122" s="186"/>
      <c r="E122" s="186"/>
      <c r="F122" s="186"/>
      <c r="G122" s="186"/>
      <c r="H122" s="186"/>
      <c r="I122" s="186"/>
    </row>
    <row r="123" spans="2:9" ht="15.75" x14ac:dyDescent="0.25">
      <c r="B123" s="287"/>
      <c r="G123" s="186"/>
      <c r="H123" s="186"/>
      <c r="I123" s="186"/>
    </row>
    <row r="124" spans="2:9" ht="18" x14ac:dyDescent="0.25">
      <c r="B124" s="402" t="s">
        <v>1531</v>
      </c>
      <c r="C124" s="402"/>
      <c r="D124" s="402"/>
      <c r="E124" s="402"/>
      <c r="F124" s="402"/>
      <c r="G124" s="186"/>
      <c r="H124" s="186"/>
      <c r="I124" s="186"/>
    </row>
    <row r="125" spans="2:9" ht="18" x14ac:dyDescent="0.25">
      <c r="B125" s="257"/>
      <c r="C125" s="403" t="s">
        <v>1526</v>
      </c>
      <c r="D125" s="403"/>
      <c r="E125" s="403"/>
      <c r="F125" s="403"/>
      <c r="G125" s="186"/>
      <c r="H125" s="186"/>
      <c r="I125" s="186"/>
    </row>
    <row r="126" spans="2:9" x14ac:dyDescent="0.25">
      <c r="B126" s="288"/>
      <c r="C126" s="400" t="s">
        <v>1532</v>
      </c>
      <c r="D126" s="400"/>
      <c r="E126" s="400" t="s">
        <v>1533</v>
      </c>
      <c r="F126" s="400"/>
      <c r="G126" s="186"/>
      <c r="H126" s="186"/>
      <c r="I126" s="186"/>
    </row>
    <row r="127" spans="2:9" ht="30" x14ac:dyDescent="0.25">
      <c r="B127" s="198" t="s">
        <v>1534</v>
      </c>
      <c r="C127" s="401" t="s">
        <v>1529</v>
      </c>
      <c r="D127" s="401"/>
      <c r="E127" s="401"/>
      <c r="F127" s="401"/>
      <c r="G127" s="186"/>
      <c r="H127" s="186"/>
      <c r="I127" s="186"/>
    </row>
    <row r="128" spans="2:9" x14ac:dyDescent="0.25">
      <c r="B128" s="244" t="s">
        <v>1535</v>
      </c>
      <c r="C128" s="401" t="s">
        <v>1529</v>
      </c>
      <c r="D128" s="401"/>
      <c r="E128" s="401"/>
      <c r="F128" s="401"/>
      <c r="G128" s="186"/>
      <c r="H128" s="186"/>
      <c r="I128" s="186"/>
    </row>
    <row r="129" spans="2:9" x14ac:dyDescent="0.25">
      <c r="B129" s="285" t="s">
        <v>1536</v>
      </c>
      <c r="C129" s="399"/>
      <c r="D129" s="399"/>
      <c r="E129" s="399" t="s">
        <v>1529</v>
      </c>
      <c r="F129" s="399"/>
      <c r="G129" s="186"/>
      <c r="H129" s="186"/>
      <c r="I129" s="186"/>
    </row>
    <row r="130" spans="2:9" x14ac:dyDescent="0.25">
      <c r="B130" s="289"/>
      <c r="C130" s="186"/>
      <c r="D130" s="186"/>
      <c r="E130" s="186"/>
      <c r="F130" s="186"/>
      <c r="G130" s="186"/>
      <c r="H130" s="186"/>
      <c r="I130" s="186"/>
    </row>
    <row r="131" spans="2:9" x14ac:dyDescent="0.25">
      <c r="B131" s="186"/>
      <c r="C131" s="186"/>
      <c r="D131" s="186"/>
      <c r="E131" s="186"/>
      <c r="F131" s="186"/>
      <c r="G131" s="186"/>
      <c r="H131" s="186"/>
      <c r="I131" s="186"/>
    </row>
    <row r="132" spans="2:9" x14ac:dyDescent="0.25">
      <c r="B132" s="186"/>
      <c r="C132" s="186"/>
      <c r="D132" s="186"/>
      <c r="E132" s="186"/>
      <c r="F132" s="186"/>
      <c r="G132" s="186"/>
      <c r="H132" s="186"/>
      <c r="I132" s="186"/>
    </row>
    <row r="133" spans="2:9" x14ac:dyDescent="0.25">
      <c r="I133" s="214" t="s">
        <v>1410</v>
      </c>
    </row>
  </sheetData>
  <mergeCells count="20">
    <mergeCell ref="C125:F125"/>
    <mergeCell ref="B4:E4"/>
    <mergeCell ref="B5:I5"/>
    <mergeCell ref="B25:E25"/>
    <mergeCell ref="B60:D60"/>
    <mergeCell ref="B87:E87"/>
    <mergeCell ref="B102:F102"/>
    <mergeCell ref="B115:F115"/>
    <mergeCell ref="C116:F116"/>
    <mergeCell ref="C117:F117"/>
    <mergeCell ref="C119:F119"/>
    <mergeCell ref="B124:F124"/>
    <mergeCell ref="C129:D129"/>
    <mergeCell ref="E129:F129"/>
    <mergeCell ref="C126:D126"/>
    <mergeCell ref="E126:F126"/>
    <mergeCell ref="C127:D127"/>
    <mergeCell ref="E127:F127"/>
    <mergeCell ref="C128:D128"/>
    <mergeCell ref="E128:F128"/>
  </mergeCells>
  <hyperlinks>
    <hyperlink ref="I133" location="Contents!A1" display="To Frontpage"/>
  </hyperlinks>
  <pageMargins left="0.70866141732283472" right="0.70866141732283472" top="0.74803149606299213" bottom="0.74803149606299213" header="0.31496062992125984" footer="0.31496062992125984"/>
  <pageSetup paperSize="9" scale="5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4:N30"/>
  <sheetViews>
    <sheetView zoomScaleNormal="100" workbookViewId="0"/>
  </sheetViews>
  <sheetFormatPr defaultRowHeight="15" x14ac:dyDescent="0.25"/>
  <cols>
    <col min="1" max="1" width="4.7109375" style="258" customWidth="1"/>
    <col min="2" max="2" width="7.7109375" style="258" customWidth="1"/>
    <col min="3" max="13" width="15.7109375" style="258" customWidth="1"/>
    <col min="14" max="16384" width="9.140625" style="258"/>
  </cols>
  <sheetData>
    <row r="4" spans="2:13" ht="18" x14ac:dyDescent="0.25">
      <c r="B4" s="163" t="s">
        <v>1537</v>
      </c>
      <c r="K4" s="290" t="s">
        <v>1538</v>
      </c>
      <c r="L4" s="291">
        <v>42825</v>
      </c>
    </row>
    <row r="5" spans="2:13" x14ac:dyDescent="0.25">
      <c r="B5" s="292" t="s">
        <v>1539</v>
      </c>
    </row>
    <row r="7" spans="2:13" ht="15.75" x14ac:dyDescent="0.25">
      <c r="B7" s="293" t="s">
        <v>1540</v>
      </c>
      <c r="C7" s="261"/>
      <c r="D7" s="261"/>
      <c r="E7" s="261"/>
      <c r="F7" s="261"/>
      <c r="G7" s="261"/>
      <c r="H7" s="261"/>
      <c r="I7" s="261"/>
      <c r="J7" s="261"/>
      <c r="K7" s="261"/>
      <c r="L7" s="261"/>
      <c r="M7" s="261"/>
    </row>
    <row r="8" spans="2:13" ht="3.75" customHeight="1" x14ac:dyDescent="0.25">
      <c r="B8" s="293"/>
      <c r="C8" s="261"/>
      <c r="D8" s="261"/>
      <c r="E8" s="261"/>
      <c r="F8" s="261"/>
      <c r="G8" s="261"/>
      <c r="H8" s="261"/>
      <c r="I8" s="261"/>
      <c r="J8" s="261"/>
      <c r="K8" s="261"/>
      <c r="L8" s="261"/>
      <c r="M8" s="261"/>
    </row>
    <row r="9" spans="2:13" x14ac:dyDescent="0.25">
      <c r="B9" s="294" t="s">
        <v>1333</v>
      </c>
      <c r="C9" s="295"/>
      <c r="D9" s="295"/>
      <c r="E9" s="295"/>
      <c r="F9" s="295"/>
      <c r="G9" s="295"/>
      <c r="H9" s="295"/>
      <c r="I9" s="295"/>
      <c r="J9" s="295"/>
      <c r="K9" s="295"/>
      <c r="L9" s="295"/>
      <c r="M9" s="295"/>
    </row>
    <row r="10" spans="2:13" ht="45" x14ac:dyDescent="0.25">
      <c r="B10" s="263"/>
      <c r="C10" s="296" t="s">
        <v>1541</v>
      </c>
      <c r="D10" s="296" t="s">
        <v>1542</v>
      </c>
      <c r="E10" s="296" t="s">
        <v>1543</v>
      </c>
      <c r="F10" s="296" t="s">
        <v>1544</v>
      </c>
      <c r="G10" s="296" t="s">
        <v>1545</v>
      </c>
      <c r="H10" s="296" t="s">
        <v>1546</v>
      </c>
      <c r="I10" s="296" t="s">
        <v>1547</v>
      </c>
      <c r="J10" s="296" t="s">
        <v>632</v>
      </c>
      <c r="K10" s="296" t="s">
        <v>1548</v>
      </c>
      <c r="L10" s="296" t="s">
        <v>140</v>
      </c>
      <c r="M10" s="297" t="s">
        <v>142</v>
      </c>
    </row>
    <row r="11" spans="2:13" x14ac:dyDescent="0.25">
      <c r="B11" s="298" t="s">
        <v>142</v>
      </c>
      <c r="C11" s="299">
        <v>5642</v>
      </c>
      <c r="D11" s="299">
        <v>3</v>
      </c>
      <c r="E11" s="299">
        <v>96</v>
      </c>
      <c r="F11" s="299">
        <v>547</v>
      </c>
      <c r="G11" s="299">
        <v>7501</v>
      </c>
      <c r="H11" s="299">
        <v>286</v>
      </c>
      <c r="I11" s="299">
        <v>9598</v>
      </c>
      <c r="J11" s="299">
        <v>29388</v>
      </c>
      <c r="K11" s="299">
        <v>7</v>
      </c>
      <c r="L11" s="299">
        <v>13</v>
      </c>
      <c r="M11" s="300">
        <f>SUM(C11:L11)</f>
        <v>53081</v>
      </c>
    </row>
    <row r="12" spans="2:13" x14ac:dyDescent="0.25">
      <c r="B12" s="301" t="s">
        <v>1549</v>
      </c>
      <c r="C12" s="302">
        <f>+C11/$M$11</f>
        <v>0.10629038639061057</v>
      </c>
      <c r="D12" s="302">
        <f t="shared" ref="D12:M12" si="0">+D11/$M$11</f>
        <v>5.6517397938998886E-5</v>
      </c>
      <c r="E12" s="302">
        <f t="shared" si="0"/>
        <v>1.8085567340479643E-3</v>
      </c>
      <c r="F12" s="302">
        <f t="shared" si="0"/>
        <v>1.0305005557544131E-2</v>
      </c>
      <c r="G12" s="302">
        <f t="shared" si="0"/>
        <v>0.14131233398014356</v>
      </c>
      <c r="H12" s="302">
        <f t="shared" si="0"/>
        <v>5.3879919368512276E-3</v>
      </c>
      <c r="I12" s="302">
        <f t="shared" si="0"/>
        <v>0.18081799513950378</v>
      </c>
      <c r="J12" s="302">
        <f t="shared" si="0"/>
        <v>0.55364443021043308</v>
      </c>
      <c r="K12" s="302">
        <f t="shared" si="0"/>
        <v>1.3187392852433074E-4</v>
      </c>
      <c r="L12" s="302">
        <f t="shared" si="0"/>
        <v>2.4490872440232849E-4</v>
      </c>
      <c r="M12" s="302">
        <f t="shared" si="0"/>
        <v>1</v>
      </c>
    </row>
    <row r="13" spans="2:13" x14ac:dyDescent="0.25">
      <c r="B13" s="261"/>
      <c r="C13" s="261"/>
      <c r="D13" s="261"/>
      <c r="E13" s="261"/>
      <c r="F13" s="261"/>
      <c r="G13" s="261"/>
      <c r="H13" s="261"/>
      <c r="I13" s="261"/>
      <c r="J13" s="261"/>
      <c r="K13" s="261"/>
      <c r="L13" s="261"/>
      <c r="M13" s="261"/>
    </row>
    <row r="14" spans="2:13" ht="15.75" x14ac:dyDescent="0.25">
      <c r="B14" s="293" t="s">
        <v>1550</v>
      </c>
      <c r="C14" s="261"/>
      <c r="D14" s="261"/>
      <c r="E14" s="261"/>
      <c r="F14" s="261"/>
      <c r="G14" s="261"/>
      <c r="H14" s="261"/>
      <c r="I14" s="261"/>
      <c r="J14" s="261"/>
      <c r="K14" s="261"/>
      <c r="L14" s="261"/>
      <c r="M14" s="261"/>
    </row>
    <row r="15" spans="2:13" ht="3.75" customHeight="1" x14ac:dyDescent="0.25">
      <c r="B15" s="293"/>
      <c r="C15" s="261"/>
      <c r="D15" s="261"/>
      <c r="E15" s="261"/>
      <c r="F15" s="261"/>
      <c r="G15" s="261"/>
      <c r="H15" s="261"/>
      <c r="I15" s="261"/>
      <c r="J15" s="261"/>
      <c r="K15" s="261"/>
      <c r="L15" s="261"/>
      <c r="M15" s="261"/>
    </row>
    <row r="16" spans="2:13" x14ac:dyDescent="0.25">
      <c r="B16" s="294" t="s">
        <v>1335</v>
      </c>
      <c r="C16" s="295"/>
      <c r="D16" s="295"/>
      <c r="E16" s="295"/>
      <c r="F16" s="295"/>
      <c r="G16" s="295"/>
      <c r="H16" s="295"/>
      <c r="I16" s="295"/>
      <c r="J16" s="295"/>
      <c r="K16" s="295"/>
      <c r="L16" s="295"/>
      <c r="M16" s="295"/>
    </row>
    <row r="17" spans="2:14" ht="45" x14ac:dyDescent="0.25">
      <c r="B17" s="263"/>
      <c r="C17" s="296" t="s">
        <v>1541</v>
      </c>
      <c r="D17" s="296" t="s">
        <v>1542</v>
      </c>
      <c r="E17" s="296" t="s">
        <v>1543</v>
      </c>
      <c r="F17" s="296" t="s">
        <v>1544</v>
      </c>
      <c r="G17" s="296" t="s">
        <v>1545</v>
      </c>
      <c r="H17" s="296" t="s">
        <v>1546</v>
      </c>
      <c r="I17" s="296" t="s">
        <v>1547</v>
      </c>
      <c r="J17" s="296" t="s">
        <v>632</v>
      </c>
      <c r="K17" s="296" t="s">
        <v>1548</v>
      </c>
      <c r="L17" s="296" t="s">
        <v>140</v>
      </c>
      <c r="M17" s="297" t="s">
        <v>142</v>
      </c>
    </row>
    <row r="18" spans="2:14" x14ac:dyDescent="0.25">
      <c r="B18" s="298" t="s">
        <v>142</v>
      </c>
      <c r="C18" s="269">
        <v>6.1758506342999997</v>
      </c>
      <c r="D18" s="269">
        <v>8.7101018300000006E-3</v>
      </c>
      <c r="E18" s="269">
        <v>0.55348550740000002</v>
      </c>
      <c r="F18" s="269">
        <v>2.7429393651999998</v>
      </c>
      <c r="G18" s="269">
        <v>15.51251506561</v>
      </c>
      <c r="H18" s="269">
        <v>1.9896782966</v>
      </c>
      <c r="I18" s="269">
        <v>21.821048380170001</v>
      </c>
      <c r="J18" s="269">
        <v>77.496539388260004</v>
      </c>
      <c r="K18" s="269">
        <v>1.4366866739999999E-2</v>
      </c>
      <c r="L18" s="269">
        <v>2.273015364E-2</v>
      </c>
      <c r="M18" s="303">
        <f>SUM(C18:L18)</f>
        <v>126.33786375975001</v>
      </c>
    </row>
    <row r="19" spans="2:14" x14ac:dyDescent="0.25">
      <c r="B19" s="301" t="s">
        <v>1549</v>
      </c>
      <c r="C19" s="302">
        <f>+C18/$M$18</f>
        <v>4.8883608211424928E-2</v>
      </c>
      <c r="D19" s="302">
        <f t="shared" ref="D19:M19" si="1">+D18/$M$18</f>
        <v>6.8942924716247685E-5</v>
      </c>
      <c r="E19" s="302">
        <f t="shared" si="1"/>
        <v>4.3809946672244988E-3</v>
      </c>
      <c r="F19" s="302">
        <f t="shared" si="1"/>
        <v>2.171114251556526E-2</v>
      </c>
      <c r="G19" s="302">
        <f t="shared" si="1"/>
        <v>0.12278595350566734</v>
      </c>
      <c r="H19" s="302">
        <f t="shared" si="1"/>
        <v>1.5748867658421591E-2</v>
      </c>
      <c r="I19" s="302">
        <f t="shared" si="1"/>
        <v>0.17271978273802324</v>
      </c>
      <c r="J19" s="302">
        <f t="shared" si="1"/>
        <v>0.61340707434812303</v>
      </c>
      <c r="K19" s="302">
        <f t="shared" si="1"/>
        <v>1.1371782229372428E-4</v>
      </c>
      <c r="L19" s="302">
        <f t="shared" si="1"/>
        <v>1.7991560854016596E-4</v>
      </c>
      <c r="M19" s="302">
        <f t="shared" si="1"/>
        <v>1</v>
      </c>
    </row>
    <row r="20" spans="2:14" x14ac:dyDescent="0.25">
      <c r="B20" s="261"/>
      <c r="C20" s="261"/>
      <c r="D20" s="261"/>
      <c r="E20" s="261"/>
      <c r="F20" s="261"/>
      <c r="G20" s="261"/>
      <c r="H20" s="261"/>
      <c r="I20" s="261"/>
      <c r="J20" s="261"/>
      <c r="K20" s="261"/>
      <c r="L20" s="261"/>
      <c r="M20" s="261"/>
    </row>
    <row r="21" spans="2:14" ht="15.75" x14ac:dyDescent="0.25">
      <c r="B21" s="293" t="s">
        <v>1551</v>
      </c>
      <c r="C21" s="261"/>
      <c r="D21" s="261"/>
      <c r="E21" s="261"/>
      <c r="F21" s="261"/>
      <c r="G21" s="261"/>
      <c r="H21" s="261"/>
      <c r="I21" s="261"/>
      <c r="J21" s="261"/>
      <c r="K21" s="261"/>
      <c r="L21" s="261"/>
      <c r="M21" s="261"/>
    </row>
    <row r="22" spans="2:14" ht="3.75" customHeight="1" x14ac:dyDescent="0.25">
      <c r="B22" s="293"/>
      <c r="C22" s="261"/>
      <c r="D22" s="261"/>
      <c r="E22" s="261"/>
      <c r="F22" s="261"/>
      <c r="G22" s="261"/>
      <c r="H22" s="261"/>
      <c r="I22" s="261"/>
      <c r="J22" s="261"/>
      <c r="K22" s="261"/>
      <c r="L22" s="261"/>
      <c r="M22" s="261"/>
    </row>
    <row r="23" spans="2:14" x14ac:dyDescent="0.25">
      <c r="B23" s="294" t="s">
        <v>1337</v>
      </c>
      <c r="C23" s="295"/>
      <c r="D23" s="295"/>
      <c r="E23" s="295"/>
      <c r="F23" s="295"/>
      <c r="G23" s="295"/>
      <c r="H23" s="295"/>
      <c r="I23" s="295"/>
      <c r="J23" s="295"/>
      <c r="K23" s="295"/>
      <c r="L23" s="295"/>
      <c r="M23" s="295"/>
    </row>
    <row r="24" spans="2:14" x14ac:dyDescent="0.25">
      <c r="B24" s="261"/>
      <c r="C24" s="304"/>
      <c r="D24" s="261"/>
      <c r="E24" s="261"/>
      <c r="F24" s="261"/>
      <c r="G24" s="261"/>
      <c r="H24" s="261"/>
      <c r="I24" s="261"/>
      <c r="J24" s="261"/>
      <c r="K24" s="261"/>
      <c r="L24" s="261"/>
      <c r="M24" s="261"/>
    </row>
    <row r="25" spans="2:14" x14ac:dyDescent="0.25">
      <c r="B25" s="263"/>
      <c r="C25" s="296" t="s">
        <v>1278</v>
      </c>
      <c r="D25" s="296" t="s">
        <v>1279</v>
      </c>
      <c r="E25" s="296" t="s">
        <v>1280</v>
      </c>
      <c r="F25" s="296" t="s">
        <v>1281</v>
      </c>
      <c r="G25" s="296" t="s">
        <v>1552</v>
      </c>
      <c r="H25" s="296" t="s">
        <v>1282</v>
      </c>
      <c r="I25" s="297" t="s">
        <v>142</v>
      </c>
    </row>
    <row r="26" spans="2:14" x14ac:dyDescent="0.25">
      <c r="B26" s="298" t="s">
        <v>142</v>
      </c>
      <c r="C26" s="269">
        <v>34.151704531690001</v>
      </c>
      <c r="D26" s="269">
        <v>38.547248344270002</v>
      </c>
      <c r="E26" s="269">
        <v>43.86573274549</v>
      </c>
      <c r="F26" s="269">
        <v>7.1907944946400004</v>
      </c>
      <c r="G26" s="269">
        <v>1.67109450942</v>
      </c>
      <c r="H26" s="269">
        <v>0.91128913424000002</v>
      </c>
      <c r="I26" s="303">
        <f>SUM(C26:H26)</f>
        <v>126.33786375974999</v>
      </c>
    </row>
    <row r="27" spans="2:14" x14ac:dyDescent="0.25">
      <c r="B27" s="301" t="s">
        <v>1549</v>
      </c>
      <c r="C27" s="302">
        <f>+C26/$I$26</f>
        <v>0.27032042109430066</v>
      </c>
      <c r="D27" s="302">
        <f t="shared" ref="D27:I27" si="2">+D26/$I$26</f>
        <v>0.3051123962138006</v>
      </c>
      <c r="E27" s="302">
        <f t="shared" si="2"/>
        <v>0.3472097076843656</v>
      </c>
      <c r="F27" s="302">
        <f t="shared" si="2"/>
        <v>5.6917176534774662E-2</v>
      </c>
      <c r="G27" s="302">
        <f t="shared" si="2"/>
        <v>1.3227186685678268E-2</v>
      </c>
      <c r="H27" s="302">
        <f t="shared" si="2"/>
        <v>7.2131117870803179E-3</v>
      </c>
      <c r="I27" s="305">
        <f t="shared" si="2"/>
        <v>1</v>
      </c>
    </row>
    <row r="30" spans="2:14" x14ac:dyDescent="0.25">
      <c r="N30" s="214" t="s">
        <v>1410</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4:N95"/>
  <sheetViews>
    <sheetView zoomScale="70" zoomScaleNormal="70" workbookViewId="0"/>
  </sheetViews>
  <sheetFormatPr defaultRowHeight="15" x14ac:dyDescent="0.25"/>
  <cols>
    <col min="1" max="1" width="4.7109375" style="258" customWidth="1"/>
    <col min="2" max="2" width="31" style="258" customWidth="1"/>
    <col min="3" max="3" width="21.5703125" style="258" customWidth="1"/>
    <col min="4" max="12" width="15.7109375" style="258" customWidth="1"/>
    <col min="13" max="13" width="3.42578125" style="258" customWidth="1"/>
    <col min="14" max="16384" width="9.140625" style="258"/>
  </cols>
  <sheetData>
    <row r="4" spans="2:14" x14ac:dyDescent="0.25">
      <c r="B4" s="261"/>
      <c r="C4" s="261"/>
      <c r="D4" s="261"/>
      <c r="E4" s="261"/>
      <c r="F4" s="261"/>
      <c r="G4" s="261"/>
      <c r="H4" s="261"/>
      <c r="I4" s="261"/>
      <c r="J4" s="290" t="s">
        <v>1538</v>
      </c>
      <c r="K4" s="291">
        <f>'Table 1-3 - Lending'!L4</f>
        <v>42825</v>
      </c>
      <c r="L4" s="261"/>
    </row>
    <row r="5" spans="2:14" ht="15.75" x14ac:dyDescent="0.25">
      <c r="B5" s="293" t="s">
        <v>1553</v>
      </c>
      <c r="C5" s="261"/>
      <c r="D5" s="261"/>
      <c r="E5" s="261"/>
      <c r="F5" s="261"/>
      <c r="G5" s="261"/>
      <c r="H5" s="261"/>
      <c r="I5" s="261"/>
      <c r="J5" s="261"/>
      <c r="K5" s="261"/>
      <c r="L5" s="261"/>
    </row>
    <row r="6" spans="2:14" ht="3.75" customHeight="1" x14ac:dyDescent="0.25">
      <c r="B6" s="293"/>
      <c r="C6" s="261"/>
      <c r="D6" s="261"/>
      <c r="E6" s="261"/>
      <c r="F6" s="261"/>
      <c r="G6" s="261"/>
      <c r="H6" s="261"/>
      <c r="I6" s="261"/>
      <c r="J6" s="261"/>
      <c r="K6" s="261"/>
      <c r="L6" s="261"/>
    </row>
    <row r="7" spans="2:14" x14ac:dyDescent="0.25">
      <c r="B7" s="306" t="s">
        <v>1554</v>
      </c>
      <c r="C7" s="306"/>
      <c r="D7" s="307"/>
      <c r="E7" s="308"/>
      <c r="F7" s="308"/>
      <c r="G7" s="308"/>
      <c r="H7" s="308"/>
      <c r="I7" s="308"/>
      <c r="J7" s="308"/>
      <c r="K7" s="309"/>
      <c r="L7" s="309"/>
      <c r="M7" s="309"/>
      <c r="N7" s="309"/>
    </row>
    <row r="8" spans="2:14" x14ac:dyDescent="0.25">
      <c r="B8" s="263"/>
      <c r="C8" s="409" t="s">
        <v>1555</v>
      </c>
      <c r="D8" s="409"/>
      <c r="E8" s="409"/>
      <c r="F8" s="409"/>
      <c r="G8" s="409"/>
      <c r="H8" s="409"/>
      <c r="I8" s="409"/>
      <c r="J8" s="409"/>
      <c r="K8" s="409"/>
      <c r="L8" s="409"/>
      <c r="N8" s="261"/>
    </row>
    <row r="9" spans="2:14" x14ac:dyDescent="0.25">
      <c r="B9" s="263"/>
      <c r="C9" s="310" t="s">
        <v>1556</v>
      </c>
      <c r="D9" s="310" t="s">
        <v>1557</v>
      </c>
      <c r="E9" s="310" t="s">
        <v>1558</v>
      </c>
      <c r="F9" s="310" t="s">
        <v>1559</v>
      </c>
      <c r="G9" s="310" t="s">
        <v>1560</v>
      </c>
      <c r="H9" s="310" t="s">
        <v>1561</v>
      </c>
      <c r="I9" s="310" t="s">
        <v>1562</v>
      </c>
      <c r="J9" s="310" t="s">
        <v>1563</v>
      </c>
      <c r="K9" s="310" t="s">
        <v>1564</v>
      </c>
      <c r="L9" s="310" t="s">
        <v>1565</v>
      </c>
      <c r="N9" s="311"/>
    </row>
    <row r="10" spans="2:14" x14ac:dyDescent="0.25">
      <c r="C10" s="312"/>
      <c r="D10" s="312"/>
      <c r="E10" s="312"/>
      <c r="F10" s="312"/>
      <c r="G10" s="312"/>
      <c r="H10" s="312"/>
      <c r="I10" s="312"/>
      <c r="J10" s="312"/>
      <c r="K10" s="312"/>
      <c r="L10" s="312"/>
    </row>
    <row r="11" spans="2:14" x14ac:dyDescent="0.25">
      <c r="B11" s="313" t="s">
        <v>1541</v>
      </c>
      <c r="C11" s="314">
        <v>2.1148210606200002</v>
      </c>
      <c r="D11" s="314">
        <v>1.8888703983799999</v>
      </c>
      <c r="E11" s="314">
        <v>1.4293978809500001</v>
      </c>
      <c r="F11" s="314">
        <v>0.42047035513999997</v>
      </c>
      <c r="G11" s="314">
        <v>0.19797412405000001</v>
      </c>
      <c r="H11" s="314">
        <v>3.4541341910000002E-2</v>
      </c>
      <c r="I11" s="314">
        <v>2.2711212089999998E-2</v>
      </c>
      <c r="J11" s="314">
        <v>1.443598135E-2</v>
      </c>
      <c r="K11" s="314">
        <v>9.3284742600000005E-3</v>
      </c>
      <c r="L11" s="314">
        <v>4.3299746E-2</v>
      </c>
      <c r="N11" s="315"/>
    </row>
    <row r="12" spans="2:14" x14ac:dyDescent="0.25">
      <c r="B12" s="313" t="s">
        <v>1542</v>
      </c>
      <c r="C12" s="314">
        <v>3.4663401800000002E-3</v>
      </c>
      <c r="D12" s="314">
        <v>3.4481400599999999E-3</v>
      </c>
      <c r="E12" s="314">
        <v>1.3518462700000001E-3</v>
      </c>
      <c r="F12" s="314">
        <v>4.3316283E-4</v>
      </c>
      <c r="G12" s="314">
        <v>1.061249E-5</v>
      </c>
      <c r="H12" s="314"/>
      <c r="I12" s="314"/>
      <c r="J12" s="314"/>
      <c r="K12" s="314"/>
      <c r="L12" s="314"/>
      <c r="N12" s="314"/>
    </row>
    <row r="13" spans="2:14" x14ac:dyDescent="0.25">
      <c r="B13" s="313" t="s">
        <v>1543</v>
      </c>
      <c r="C13" s="314">
        <v>0.16781682064</v>
      </c>
      <c r="D13" s="314">
        <v>0.14396940826999999</v>
      </c>
      <c r="E13" s="314">
        <v>0.12491449075</v>
      </c>
      <c r="F13" s="314">
        <v>5.228646822E-2</v>
      </c>
      <c r="G13" s="314">
        <v>4.0689151719999997E-2</v>
      </c>
      <c r="H13" s="314">
        <v>1.024179035E-2</v>
      </c>
      <c r="I13" s="314">
        <v>6.6792504700000001E-3</v>
      </c>
      <c r="J13" s="314">
        <v>2.6500838299999998E-3</v>
      </c>
      <c r="K13" s="314">
        <v>1.83380543E-3</v>
      </c>
      <c r="L13" s="314">
        <v>2.404237E-3</v>
      </c>
      <c r="N13" s="315"/>
    </row>
    <row r="14" spans="2:14" x14ac:dyDescent="0.25">
      <c r="B14" s="313" t="s">
        <v>1544</v>
      </c>
      <c r="C14" s="314">
        <v>0.99927755204000002</v>
      </c>
      <c r="D14" s="314">
        <v>0.81518250590999997</v>
      </c>
      <c r="E14" s="314">
        <v>0.48688263930999998</v>
      </c>
      <c r="F14" s="314">
        <v>0.17951065492000001</v>
      </c>
      <c r="G14" s="314">
        <v>0.12180552545999999</v>
      </c>
      <c r="H14" s="314">
        <v>3.51048859E-2</v>
      </c>
      <c r="I14" s="314">
        <v>2.6773237379999999E-2</v>
      </c>
      <c r="J14" s="314">
        <v>2.1325159220000001E-2</v>
      </c>
      <c r="K14" s="314">
        <v>1.7000586889999999E-2</v>
      </c>
      <c r="L14" s="314">
        <v>4.0076601000000003E-2</v>
      </c>
      <c r="N14" s="315"/>
    </row>
    <row r="15" spans="2:14" x14ac:dyDescent="0.25">
      <c r="B15" s="313" t="s">
        <v>1545</v>
      </c>
      <c r="C15" s="314">
        <v>4.9060027338200003</v>
      </c>
      <c r="D15" s="314">
        <v>4.52331255014</v>
      </c>
      <c r="E15" s="314">
        <v>3.5871822070600001</v>
      </c>
      <c r="F15" s="314">
        <v>1.2788982550400001</v>
      </c>
      <c r="G15" s="314">
        <v>0.74897188882999999</v>
      </c>
      <c r="H15" s="314">
        <v>0.13495049398</v>
      </c>
      <c r="I15" s="314">
        <v>8.4685230249999993E-2</v>
      </c>
      <c r="J15" s="314">
        <v>5.5579653940000001E-2</v>
      </c>
      <c r="K15" s="314">
        <v>4.0328136639999998E-2</v>
      </c>
      <c r="L15" s="314">
        <v>0.15260376</v>
      </c>
      <c r="N15" s="315"/>
    </row>
    <row r="16" spans="2:14" ht="30" x14ac:dyDescent="0.25">
      <c r="B16" s="313" t="s">
        <v>1546</v>
      </c>
      <c r="C16" s="314">
        <v>0.72450392114999995</v>
      </c>
      <c r="D16" s="314">
        <v>0.67751118003999999</v>
      </c>
      <c r="E16" s="314">
        <v>0.49689022456999998</v>
      </c>
      <c r="F16" s="314">
        <v>5.945971412E-2</v>
      </c>
      <c r="G16" s="314">
        <v>1.577978201E-2</v>
      </c>
      <c r="H16" s="314">
        <v>2.0485434700000002E-3</v>
      </c>
      <c r="I16" s="314">
        <v>1.30891942E-3</v>
      </c>
      <c r="J16" s="314">
        <v>1.26747899E-3</v>
      </c>
      <c r="K16" s="314">
        <v>1.2331461999999999E-3</v>
      </c>
      <c r="L16" s="314">
        <v>9.6753840000000004E-3</v>
      </c>
      <c r="N16" s="315"/>
    </row>
    <row r="17" spans="2:14" x14ac:dyDescent="0.25">
      <c r="B17" s="313" t="s">
        <v>1547</v>
      </c>
      <c r="C17" s="314">
        <v>7.9220541445399997</v>
      </c>
      <c r="D17" s="314">
        <v>6.94505117831</v>
      </c>
      <c r="E17" s="314">
        <v>4.94493543921</v>
      </c>
      <c r="F17" s="314">
        <v>1.1312911642800001</v>
      </c>
      <c r="G17" s="314">
        <v>0.40107974350999998</v>
      </c>
      <c r="H17" s="314">
        <v>9.8038191430000005E-2</v>
      </c>
      <c r="I17" s="314">
        <v>6.2743313310000007E-2</v>
      </c>
      <c r="J17" s="314">
        <v>4.3123841959999999E-2</v>
      </c>
      <c r="K17" s="314">
        <v>3.4464546870000001E-2</v>
      </c>
      <c r="L17" s="314">
        <v>0.23826671399999999</v>
      </c>
      <c r="N17" s="315"/>
    </row>
    <row r="18" spans="2:14" x14ac:dyDescent="0.25">
      <c r="B18" s="313" t="s">
        <v>1566</v>
      </c>
      <c r="C18" s="314">
        <v>36.863095330150003</v>
      </c>
      <c r="D18" s="314">
        <v>24.204344196859999</v>
      </c>
      <c r="E18" s="314">
        <v>12.423488519039999</v>
      </c>
      <c r="F18" s="314">
        <v>2.3957469385399999</v>
      </c>
      <c r="G18" s="314">
        <v>0.93515186934000005</v>
      </c>
      <c r="H18" s="314">
        <v>0.2335210422</v>
      </c>
      <c r="I18" s="314">
        <v>0.14415700574000001</v>
      </c>
      <c r="J18" s="314">
        <v>8.9933338809999999E-2</v>
      </c>
      <c r="K18" s="314">
        <v>5.053810324E-2</v>
      </c>
      <c r="L18" s="314">
        <v>0.15656294000000001</v>
      </c>
      <c r="N18" s="315"/>
    </row>
    <row r="19" spans="2:14" ht="30" x14ac:dyDescent="0.25">
      <c r="B19" s="313" t="s">
        <v>1567</v>
      </c>
      <c r="C19" s="314">
        <v>5.4322488799999997E-3</v>
      </c>
      <c r="D19" s="314">
        <v>4.8462163799999998E-3</v>
      </c>
      <c r="E19" s="314">
        <v>3.5360624399999999E-3</v>
      </c>
      <c r="F19" s="314">
        <v>5.0085487999999997E-4</v>
      </c>
      <c r="G19" s="314">
        <v>5.1484160000000001E-5</v>
      </c>
      <c r="H19" s="314"/>
      <c r="I19" s="314"/>
      <c r="J19" s="314"/>
      <c r="K19" s="314"/>
      <c r="L19" s="314"/>
      <c r="N19" s="315"/>
    </row>
    <row r="20" spans="2:14" x14ac:dyDescent="0.25">
      <c r="B20" s="313" t="s">
        <v>140</v>
      </c>
      <c r="C20" s="314">
        <v>1.198383093E-2</v>
      </c>
      <c r="D20" s="314">
        <v>7.6539380900000004E-3</v>
      </c>
      <c r="E20" s="314">
        <v>2.8971998600000001E-3</v>
      </c>
      <c r="F20" s="314">
        <v>1.1000042999999999E-4</v>
      </c>
      <c r="G20" s="314">
        <v>8.5184329999999999E-5</v>
      </c>
      <c r="H20" s="314"/>
      <c r="I20" s="314"/>
      <c r="J20" s="314"/>
      <c r="K20" s="314"/>
      <c r="L20" s="314"/>
      <c r="N20" s="315"/>
    </row>
    <row r="21" spans="2:14" x14ac:dyDescent="0.25">
      <c r="C21" s="314"/>
      <c r="D21" s="314"/>
      <c r="E21" s="314"/>
      <c r="F21" s="314"/>
      <c r="G21" s="314"/>
      <c r="H21" s="314"/>
      <c r="I21" s="314"/>
      <c r="J21" s="314"/>
      <c r="K21" s="314"/>
      <c r="L21" s="314"/>
      <c r="N21" s="316"/>
    </row>
    <row r="22" spans="2:14" x14ac:dyDescent="0.25">
      <c r="B22" s="298" t="s">
        <v>142</v>
      </c>
      <c r="C22" s="317">
        <f t="shared" ref="C22:L22" si="0">SUM(C11:C20)</f>
        <v>53.718453982950003</v>
      </c>
      <c r="D22" s="317">
        <f t="shared" si="0"/>
        <v>39.214189712440003</v>
      </c>
      <c r="E22" s="317">
        <f t="shared" si="0"/>
        <v>23.501476509459998</v>
      </c>
      <c r="F22" s="317">
        <f t="shared" si="0"/>
        <v>5.5187075684</v>
      </c>
      <c r="G22" s="317">
        <f t="shared" si="0"/>
        <v>2.4615993659000002</v>
      </c>
      <c r="H22" s="317">
        <f t="shared" si="0"/>
        <v>0.54844628924000005</v>
      </c>
      <c r="I22" s="317">
        <f t="shared" si="0"/>
        <v>0.34905816866</v>
      </c>
      <c r="J22" s="317">
        <f t="shared" si="0"/>
        <v>0.22831553809999999</v>
      </c>
      <c r="K22" s="317">
        <f t="shared" si="0"/>
        <v>0.15472679952999999</v>
      </c>
      <c r="L22" s="317">
        <f t="shared" si="0"/>
        <v>0.64288938200000001</v>
      </c>
      <c r="N22" s="318"/>
    </row>
    <row r="27" spans="2:14" ht="15.75" x14ac:dyDescent="0.25">
      <c r="B27" s="293" t="s">
        <v>1568</v>
      </c>
      <c r="C27" s="261"/>
      <c r="D27" s="261"/>
      <c r="E27" s="261"/>
      <c r="F27" s="261"/>
      <c r="G27" s="261"/>
      <c r="H27" s="261"/>
      <c r="I27" s="261"/>
      <c r="J27" s="261"/>
      <c r="K27" s="261"/>
      <c r="L27" s="261"/>
    </row>
    <row r="28" spans="2:14" ht="3.75" customHeight="1" x14ac:dyDescent="0.25">
      <c r="B28" s="293"/>
      <c r="C28" s="261"/>
      <c r="D28" s="261"/>
      <c r="E28" s="261"/>
      <c r="F28" s="261"/>
      <c r="G28" s="261"/>
      <c r="H28" s="261"/>
      <c r="I28" s="261"/>
      <c r="J28" s="261"/>
      <c r="K28" s="261"/>
      <c r="L28" s="261"/>
    </row>
    <row r="29" spans="2:14" x14ac:dyDescent="0.25">
      <c r="B29" s="306" t="s">
        <v>1569</v>
      </c>
      <c r="C29" s="307"/>
      <c r="D29" s="309"/>
      <c r="E29" s="309"/>
      <c r="F29" s="309"/>
      <c r="G29" s="309"/>
      <c r="H29" s="309"/>
      <c r="I29" s="309"/>
      <c r="J29" s="309"/>
      <c r="K29" s="309"/>
      <c r="L29" s="309"/>
      <c r="N29" s="261"/>
    </row>
    <row r="30" spans="2:14" x14ac:dyDescent="0.25">
      <c r="B30" s="263"/>
      <c r="C30" s="409" t="s">
        <v>1570</v>
      </c>
      <c r="D30" s="409"/>
      <c r="E30" s="409"/>
      <c r="F30" s="409"/>
      <c r="G30" s="409"/>
      <c r="H30" s="409"/>
      <c r="I30" s="409"/>
      <c r="J30" s="409"/>
      <c r="K30" s="409"/>
      <c r="L30" s="409"/>
      <c r="N30" s="261"/>
    </row>
    <row r="31" spans="2:14" x14ac:dyDescent="0.25">
      <c r="B31" s="263"/>
      <c r="C31" s="310" t="s">
        <v>1556</v>
      </c>
      <c r="D31" s="310" t="s">
        <v>1557</v>
      </c>
      <c r="E31" s="310" t="s">
        <v>1558</v>
      </c>
      <c r="F31" s="310" t="s">
        <v>1559</v>
      </c>
      <c r="G31" s="310" t="s">
        <v>1560</v>
      </c>
      <c r="H31" s="310" t="s">
        <v>1561</v>
      </c>
      <c r="I31" s="310" t="s">
        <v>1562</v>
      </c>
      <c r="J31" s="310" t="s">
        <v>1563</v>
      </c>
      <c r="K31" s="310" t="s">
        <v>1564</v>
      </c>
      <c r="L31" s="310" t="s">
        <v>1565</v>
      </c>
      <c r="N31" s="311"/>
    </row>
    <row r="32" spans="2:14" x14ac:dyDescent="0.25">
      <c r="C32" s="312"/>
      <c r="D32" s="312"/>
      <c r="E32" s="312"/>
      <c r="F32" s="312"/>
      <c r="G32" s="312"/>
      <c r="H32" s="312"/>
      <c r="I32" s="312"/>
      <c r="J32" s="312"/>
      <c r="K32" s="312"/>
      <c r="L32" s="312"/>
    </row>
    <row r="33" spans="2:14" x14ac:dyDescent="0.25">
      <c r="B33" s="313" t="s">
        <v>1541</v>
      </c>
      <c r="C33" s="319">
        <f>C11/SUM($C11:$L11)</f>
        <v>0.34243397488703142</v>
      </c>
      <c r="D33" s="319">
        <f t="shared" ref="D33:L33" si="1">D11/SUM($C11:$L11)</f>
        <v>0.30584781408129547</v>
      </c>
      <c r="E33" s="319">
        <f t="shared" si="1"/>
        <v>0.23144955721469385</v>
      </c>
      <c r="F33" s="319">
        <f t="shared" si="1"/>
        <v>6.8082987120688346E-2</v>
      </c>
      <c r="G33" s="319">
        <f t="shared" si="1"/>
        <v>3.2056171316614805E-2</v>
      </c>
      <c r="H33" s="319">
        <f t="shared" si="1"/>
        <v>5.5929691775935247E-3</v>
      </c>
      <c r="I33" s="319">
        <f t="shared" si="1"/>
        <v>3.6774225372056307E-3</v>
      </c>
      <c r="J33" s="319">
        <f t="shared" si="1"/>
        <v>2.3374887677855404E-3</v>
      </c>
      <c r="K33" s="319">
        <f t="shared" si="1"/>
        <v>1.5104760303203449E-3</v>
      </c>
      <c r="L33" s="319">
        <f t="shared" si="1"/>
        <v>7.0111388667710413E-3</v>
      </c>
      <c r="M33" s="320"/>
      <c r="N33" s="321"/>
    </row>
    <row r="34" spans="2:14" x14ac:dyDescent="0.25">
      <c r="B34" s="313" t="s">
        <v>1542</v>
      </c>
      <c r="C34" s="314">
        <v>0</v>
      </c>
      <c r="D34" s="314">
        <v>0</v>
      </c>
      <c r="E34" s="314">
        <v>0</v>
      </c>
      <c r="F34" s="314">
        <v>0</v>
      </c>
      <c r="G34" s="314">
        <v>0</v>
      </c>
      <c r="H34" s="314">
        <v>0</v>
      </c>
      <c r="I34" s="314">
        <v>0</v>
      </c>
      <c r="J34" s="314">
        <v>0</v>
      </c>
      <c r="K34" s="314">
        <v>0</v>
      </c>
      <c r="L34" s="314">
        <v>0</v>
      </c>
      <c r="M34" s="320"/>
      <c r="N34" s="321"/>
    </row>
    <row r="35" spans="2:14" x14ac:dyDescent="0.25">
      <c r="B35" s="313" t="s">
        <v>1543</v>
      </c>
      <c r="C35" s="319">
        <f t="shared" ref="C35:L44" si="2">C13/SUM($C13:$L13)</f>
        <v>0.30320002712740235</v>
      </c>
      <c r="D35" s="319">
        <f t="shared" si="2"/>
        <v>0.26011414306686903</v>
      </c>
      <c r="E35" s="319">
        <f t="shared" si="2"/>
        <v>0.22568701301553659</v>
      </c>
      <c r="F35" s="319">
        <f t="shared" si="2"/>
        <v>9.4467637524300443E-2</v>
      </c>
      <c r="G35" s="319">
        <f t="shared" si="2"/>
        <v>7.3514394196277685E-2</v>
      </c>
      <c r="H35" s="319">
        <f t="shared" si="2"/>
        <v>1.8504170798317465E-2</v>
      </c>
      <c r="I35" s="319">
        <f t="shared" si="2"/>
        <v>1.2067615844296423E-2</v>
      </c>
      <c r="J35" s="319">
        <f t="shared" si="2"/>
        <v>4.7879913710769627E-3</v>
      </c>
      <c r="K35" s="319">
        <f t="shared" si="2"/>
        <v>3.313195030164038E-3</v>
      </c>
      <c r="L35" s="319">
        <f t="shared" si="2"/>
        <v>4.3438120257591872E-3</v>
      </c>
      <c r="M35" s="320"/>
      <c r="N35" s="321"/>
    </row>
    <row r="36" spans="2:14" x14ac:dyDescent="0.25">
      <c r="B36" s="313" t="s">
        <v>1544</v>
      </c>
      <c r="C36" s="319">
        <f t="shared" si="2"/>
        <v>0.3643090222748413</v>
      </c>
      <c r="D36" s="319">
        <f t="shared" si="2"/>
        <v>0.29719304821503628</v>
      </c>
      <c r="E36" s="319">
        <f t="shared" si="2"/>
        <v>0.17750397567473841</v>
      </c>
      <c r="F36" s="319">
        <f t="shared" si="2"/>
        <v>6.544463152235791E-2</v>
      </c>
      <c r="G36" s="319">
        <f t="shared" si="2"/>
        <v>4.4406933586585373E-2</v>
      </c>
      <c r="H36" s="319">
        <f t="shared" si="2"/>
        <v>1.2798272745335253E-2</v>
      </c>
      <c r="I36" s="319">
        <f t="shared" si="2"/>
        <v>9.7607835912335208E-3</v>
      </c>
      <c r="J36" s="319">
        <f t="shared" si="2"/>
        <v>7.7745646236457586E-3</v>
      </c>
      <c r="K36" s="319">
        <f t="shared" si="2"/>
        <v>6.1979448806295879E-3</v>
      </c>
      <c r="L36" s="319">
        <f t="shared" si="2"/>
        <v>1.4610822885596548E-2</v>
      </c>
      <c r="M36" s="320"/>
      <c r="N36" s="321"/>
    </row>
    <row r="37" spans="2:14" x14ac:dyDescent="0.25">
      <c r="B37" s="313" t="s">
        <v>1545</v>
      </c>
      <c r="C37" s="319">
        <f t="shared" si="2"/>
        <v>0.31626095203636312</v>
      </c>
      <c r="D37" s="319">
        <f t="shared" si="2"/>
        <v>0.29159118147319651</v>
      </c>
      <c r="E37" s="319">
        <f t="shared" si="2"/>
        <v>0.23124440027560772</v>
      </c>
      <c r="F37" s="319">
        <f t="shared" si="2"/>
        <v>8.2442999248323226E-2</v>
      </c>
      <c r="G37" s="319">
        <f t="shared" si="2"/>
        <v>4.8281783655960683E-2</v>
      </c>
      <c r="H37" s="319">
        <f t="shared" si="2"/>
        <v>8.6994594213485807E-3</v>
      </c>
      <c r="I37" s="319">
        <f t="shared" si="2"/>
        <v>5.4591554459713157E-3</v>
      </c>
      <c r="J37" s="319">
        <f t="shared" si="2"/>
        <v>3.5828912502927522E-3</v>
      </c>
      <c r="K37" s="319">
        <f t="shared" si="2"/>
        <v>2.599716221048255E-3</v>
      </c>
      <c r="L37" s="319">
        <f t="shared" si="2"/>
        <v>9.8374609718877119E-3</v>
      </c>
      <c r="M37" s="320"/>
      <c r="N37" s="321"/>
    </row>
    <row r="38" spans="2:14" ht="30" x14ac:dyDescent="0.25">
      <c r="B38" s="313" t="s">
        <v>1546</v>
      </c>
      <c r="C38" s="319">
        <f t="shared" si="2"/>
        <v>0.36413118811503903</v>
      </c>
      <c r="D38" s="319">
        <f t="shared" si="2"/>
        <v>0.34051292718691911</v>
      </c>
      <c r="E38" s="319">
        <f t="shared" si="2"/>
        <v>0.24973395250674232</v>
      </c>
      <c r="F38" s="319">
        <f t="shared" si="2"/>
        <v>2.9884084427216719E-2</v>
      </c>
      <c r="G38" s="319">
        <f t="shared" si="2"/>
        <v>7.9308208054653107E-3</v>
      </c>
      <c r="H38" s="319">
        <f t="shared" si="2"/>
        <v>1.0295852732617125E-3</v>
      </c>
      <c r="I38" s="319">
        <f t="shared" si="2"/>
        <v>6.5785480193801408E-4</v>
      </c>
      <c r="J38" s="319">
        <f t="shared" si="2"/>
        <v>6.3702709822048803E-4</v>
      </c>
      <c r="K38" s="319">
        <f t="shared" si="2"/>
        <v>6.1977165039052949E-4</v>
      </c>
      <c r="L38" s="319">
        <f t="shared" si="2"/>
        <v>4.8627881348068253E-3</v>
      </c>
      <c r="M38" s="320"/>
      <c r="N38" s="321"/>
    </row>
    <row r="39" spans="2:14" x14ac:dyDescent="0.25">
      <c r="B39" s="313" t="s">
        <v>1547</v>
      </c>
      <c r="C39" s="319">
        <f t="shared" si="2"/>
        <v>0.36304645147307552</v>
      </c>
      <c r="D39" s="319">
        <f t="shared" si="2"/>
        <v>0.31827303115848032</v>
      </c>
      <c r="E39" s="319">
        <f t="shared" si="2"/>
        <v>0.2266131020078867</v>
      </c>
      <c r="F39" s="319">
        <f t="shared" si="2"/>
        <v>5.184403379239292E-2</v>
      </c>
      <c r="G39" s="319">
        <f t="shared" si="2"/>
        <v>1.8380406771063767E-2</v>
      </c>
      <c r="H39" s="319">
        <f t="shared" si="2"/>
        <v>4.4928268423954686E-3</v>
      </c>
      <c r="I39" s="319">
        <f t="shared" si="2"/>
        <v>2.8753574306934451E-3</v>
      </c>
      <c r="J39" s="319">
        <f t="shared" si="2"/>
        <v>1.9762497846917697E-3</v>
      </c>
      <c r="K39" s="319">
        <f t="shared" si="2"/>
        <v>1.5794175619721828E-3</v>
      </c>
      <c r="L39" s="319">
        <f t="shared" si="2"/>
        <v>1.0919123177347705E-2</v>
      </c>
      <c r="M39" s="320"/>
      <c r="N39" s="321"/>
    </row>
    <row r="40" spans="2:14" x14ac:dyDescent="0.25">
      <c r="B40" s="313" t="s">
        <v>1566</v>
      </c>
      <c r="C40" s="319">
        <f t="shared" si="2"/>
        <v>0.47567408391098104</v>
      </c>
      <c r="D40" s="319">
        <f t="shared" si="2"/>
        <v>0.31232806549185138</v>
      </c>
      <c r="E40" s="319">
        <f t="shared" si="2"/>
        <v>0.16031023622261012</v>
      </c>
      <c r="F40" s="319">
        <f t="shared" si="2"/>
        <v>3.0914244180154003E-2</v>
      </c>
      <c r="G40" s="319">
        <f t="shared" si="2"/>
        <v>1.2067014578727615E-2</v>
      </c>
      <c r="H40" s="319">
        <f t="shared" si="2"/>
        <v>3.0133092955862356E-3</v>
      </c>
      <c r="I40" s="319">
        <f t="shared" si="2"/>
        <v>1.8601734615769042E-3</v>
      </c>
      <c r="J40" s="319">
        <f t="shared" si="2"/>
        <v>1.1604819988221145E-3</v>
      </c>
      <c r="K40" s="319">
        <f t="shared" si="2"/>
        <v>6.521336785742936E-4</v>
      </c>
      <c r="L40" s="319">
        <f t="shared" si="2"/>
        <v>2.0202571811162896E-3</v>
      </c>
      <c r="M40" s="320"/>
      <c r="N40" s="321"/>
    </row>
    <row r="41" spans="2:14" ht="30" x14ac:dyDescent="0.25">
      <c r="B41" s="313" t="s">
        <v>1567</v>
      </c>
      <c r="C41" s="319">
        <f t="shared" si="2"/>
        <v>0.37810950559425877</v>
      </c>
      <c r="D41" s="319">
        <f t="shared" si="2"/>
        <v>0.33731894836243187</v>
      </c>
      <c r="E41" s="319">
        <f t="shared" si="2"/>
        <v>0.24612620858763531</v>
      </c>
      <c r="F41" s="319">
        <f t="shared" si="2"/>
        <v>3.4861803138016713E-2</v>
      </c>
      <c r="G41" s="319">
        <f t="shared" si="2"/>
        <v>3.583534317657352E-3</v>
      </c>
      <c r="H41" s="319">
        <f t="shared" si="2"/>
        <v>0</v>
      </c>
      <c r="I41" s="319">
        <f t="shared" si="2"/>
        <v>0</v>
      </c>
      <c r="J41" s="319">
        <f t="shared" si="2"/>
        <v>0</v>
      </c>
      <c r="K41" s="319">
        <f t="shared" si="2"/>
        <v>0</v>
      </c>
      <c r="L41" s="319">
        <f t="shared" si="2"/>
        <v>0</v>
      </c>
      <c r="M41" s="320"/>
      <c r="N41" s="321"/>
    </row>
    <row r="42" spans="2:14" x14ac:dyDescent="0.25">
      <c r="B42" s="313" t="s">
        <v>140</v>
      </c>
      <c r="C42" s="319">
        <f t="shared" si="2"/>
        <v>0.52722173020912311</v>
      </c>
      <c r="D42" s="319">
        <f t="shared" si="2"/>
        <v>0.33673059193628924</v>
      </c>
      <c r="E42" s="319">
        <f t="shared" si="2"/>
        <v>0.12746063690927167</v>
      </c>
      <c r="F42" s="319">
        <f t="shared" si="2"/>
        <v>4.8394054761875327E-3</v>
      </c>
      <c r="G42" s="319">
        <f t="shared" si="2"/>
        <v>3.7476354691283109E-3</v>
      </c>
      <c r="H42" s="319">
        <f t="shared" si="2"/>
        <v>0</v>
      </c>
      <c r="I42" s="319">
        <f t="shared" si="2"/>
        <v>0</v>
      </c>
      <c r="J42" s="319">
        <f t="shared" si="2"/>
        <v>0</v>
      </c>
      <c r="K42" s="319">
        <f t="shared" si="2"/>
        <v>0</v>
      </c>
      <c r="L42" s="319">
        <f t="shared" si="2"/>
        <v>0</v>
      </c>
      <c r="M42" s="320"/>
      <c r="N42" s="321"/>
    </row>
    <row r="43" spans="2:14" x14ac:dyDescent="0.25">
      <c r="C43" s="319"/>
      <c r="D43" s="319"/>
      <c r="E43" s="319"/>
      <c r="F43" s="319"/>
      <c r="G43" s="319"/>
      <c r="H43" s="319"/>
      <c r="I43" s="319"/>
      <c r="J43" s="319"/>
      <c r="K43" s="319"/>
      <c r="L43" s="319"/>
      <c r="M43" s="320"/>
      <c r="N43" s="21"/>
    </row>
    <row r="44" spans="2:14" x14ac:dyDescent="0.25">
      <c r="B44" s="298" t="s">
        <v>142</v>
      </c>
      <c r="C44" s="322">
        <f t="shared" si="2"/>
        <v>0.42519679035807884</v>
      </c>
      <c r="D44" s="322">
        <f t="shared" si="2"/>
        <v>0.31039142726472463</v>
      </c>
      <c r="E44" s="322">
        <f t="shared" si="2"/>
        <v>0.18602084832280974</v>
      </c>
      <c r="F44" s="322">
        <f t="shared" si="2"/>
        <v>4.3682134741876565E-2</v>
      </c>
      <c r="G44" s="322">
        <f t="shared" si="2"/>
        <v>1.9484256748348874E-2</v>
      </c>
      <c r="H44" s="322">
        <f t="shared" si="2"/>
        <v>4.3411078424308797E-3</v>
      </c>
      <c r="I44" s="322">
        <f t="shared" si="2"/>
        <v>2.7628943492976972E-3</v>
      </c>
      <c r="J44" s="322">
        <f t="shared" si="2"/>
        <v>1.8071822025967112E-3</v>
      </c>
      <c r="K44" s="322">
        <f t="shared" si="2"/>
        <v>1.224706477282744E-3</v>
      </c>
      <c r="L44" s="322">
        <f t="shared" si="2"/>
        <v>5.0886516925533701E-3</v>
      </c>
      <c r="M44" s="320"/>
      <c r="N44" s="323"/>
    </row>
    <row r="49" spans="2:14" ht="15.75" x14ac:dyDescent="0.25">
      <c r="B49" s="293" t="s">
        <v>1571</v>
      </c>
      <c r="C49" s="261"/>
      <c r="D49" s="261"/>
      <c r="E49" s="261"/>
      <c r="F49" s="261"/>
      <c r="G49" s="261"/>
      <c r="H49" s="261"/>
      <c r="I49" s="261"/>
      <c r="J49" s="261"/>
      <c r="K49" s="261"/>
      <c r="L49" s="261"/>
    </row>
    <row r="50" spans="2:14" ht="3.75" customHeight="1" x14ac:dyDescent="0.25">
      <c r="B50" s="293"/>
      <c r="C50" s="261"/>
      <c r="D50" s="261"/>
      <c r="E50" s="261"/>
      <c r="F50" s="261"/>
      <c r="G50" s="261"/>
      <c r="H50" s="261"/>
      <c r="I50" s="261"/>
      <c r="J50" s="261"/>
      <c r="K50" s="261"/>
      <c r="L50" s="261"/>
    </row>
    <row r="51" spans="2:14" x14ac:dyDescent="0.25">
      <c r="B51" s="324" t="s">
        <v>1572</v>
      </c>
      <c r="C51" s="307"/>
      <c r="D51" s="307"/>
      <c r="E51" s="309"/>
      <c r="F51" s="309"/>
      <c r="G51" s="309"/>
      <c r="H51" s="309"/>
      <c r="I51" s="309"/>
      <c r="J51" s="309"/>
      <c r="K51" s="309"/>
      <c r="L51" s="309"/>
      <c r="M51" s="309"/>
      <c r="N51" s="309"/>
    </row>
    <row r="52" spans="2:14" x14ac:dyDescent="0.25">
      <c r="B52" s="263"/>
      <c r="C52" s="409" t="s">
        <v>1555</v>
      </c>
      <c r="D52" s="409"/>
      <c r="E52" s="409"/>
      <c r="F52" s="409"/>
      <c r="G52" s="409"/>
      <c r="H52" s="409"/>
      <c r="I52" s="409"/>
      <c r="J52" s="409"/>
      <c r="K52" s="409"/>
      <c r="L52" s="409"/>
      <c r="N52" s="263"/>
    </row>
    <row r="53" spans="2:14" ht="30" x14ac:dyDescent="0.25">
      <c r="B53" s="263"/>
      <c r="C53" s="310" t="s">
        <v>1556</v>
      </c>
      <c r="D53" s="310" t="s">
        <v>1557</v>
      </c>
      <c r="E53" s="310" t="s">
        <v>1558</v>
      </c>
      <c r="F53" s="310" t="s">
        <v>1559</v>
      </c>
      <c r="G53" s="310" t="s">
        <v>1560</v>
      </c>
      <c r="H53" s="310" t="s">
        <v>1561</v>
      </c>
      <c r="I53" s="310" t="s">
        <v>1562</v>
      </c>
      <c r="J53" s="310" t="s">
        <v>1563</v>
      </c>
      <c r="K53" s="310" t="s">
        <v>1564</v>
      </c>
      <c r="L53" s="310" t="s">
        <v>1565</v>
      </c>
      <c r="N53" s="310" t="s">
        <v>1573</v>
      </c>
    </row>
    <row r="54" spans="2:14" x14ac:dyDescent="0.25">
      <c r="C54" s="312"/>
      <c r="D54" s="312"/>
      <c r="E54" s="312"/>
      <c r="F54" s="312"/>
      <c r="G54" s="312"/>
      <c r="H54" s="312"/>
      <c r="I54" s="312"/>
      <c r="J54" s="312"/>
      <c r="K54" s="312"/>
      <c r="L54" s="312"/>
    </row>
    <row r="55" spans="2:14" x14ac:dyDescent="0.25">
      <c r="B55" s="313" t="s">
        <v>1541</v>
      </c>
      <c r="C55" s="325">
        <v>8.1399755520000006E-2</v>
      </c>
      <c r="D55" s="325">
        <v>0.52639235450999999</v>
      </c>
      <c r="E55" s="325">
        <v>1.60239114633</v>
      </c>
      <c r="F55" s="325">
        <v>1.5369725227</v>
      </c>
      <c r="G55" s="325">
        <v>1.5730809752199999</v>
      </c>
      <c r="H55" s="325">
        <v>0.30193306927000002</v>
      </c>
      <c r="I55" s="325">
        <v>0.16066230101000001</v>
      </c>
      <c r="J55" s="325">
        <v>0.1171459498</v>
      </c>
      <c r="K55" s="325">
        <v>8.7893245339999995E-2</v>
      </c>
      <c r="L55" s="325">
        <v>0.1879793146</v>
      </c>
      <c r="N55" s="321">
        <v>65.31</v>
      </c>
    </row>
    <row r="56" spans="2:14" x14ac:dyDescent="0.25">
      <c r="B56" s="313" t="s">
        <v>1542</v>
      </c>
      <c r="C56" s="325">
        <v>0</v>
      </c>
      <c r="D56" s="325">
        <v>3.9818274200000003E-3</v>
      </c>
      <c r="E56" s="325">
        <v>1.68552212E-3</v>
      </c>
      <c r="F56" s="325">
        <v>0</v>
      </c>
      <c r="G56" s="325">
        <v>3.0427522899999998E-3</v>
      </c>
      <c r="H56" s="325">
        <v>0</v>
      </c>
      <c r="I56" s="325">
        <v>0</v>
      </c>
      <c r="J56" s="325">
        <v>0</v>
      </c>
      <c r="K56" s="325">
        <v>0</v>
      </c>
      <c r="L56" s="325">
        <v>0</v>
      </c>
      <c r="N56" s="326">
        <v>53.61</v>
      </c>
    </row>
    <row r="57" spans="2:14" x14ac:dyDescent="0.25">
      <c r="B57" s="313" t="s">
        <v>1543</v>
      </c>
      <c r="C57" s="325">
        <v>1.6048892169999999E-2</v>
      </c>
      <c r="D57" s="325">
        <v>2.524676646E-2</v>
      </c>
      <c r="E57" s="325">
        <v>5.069574147E-2</v>
      </c>
      <c r="F57" s="325">
        <v>6.7566505469999996E-2</v>
      </c>
      <c r="G57" s="325">
        <v>0.15312465149000001</v>
      </c>
      <c r="H57" s="325">
        <v>9.0813231889999999E-2</v>
      </c>
      <c r="I57" s="325">
        <v>5.8332836530000001E-2</v>
      </c>
      <c r="J57" s="325">
        <v>5.2576535569999999E-2</v>
      </c>
      <c r="K57" s="325">
        <v>0</v>
      </c>
      <c r="L57" s="325">
        <v>3.9080346350000003E-2</v>
      </c>
      <c r="N57" s="321">
        <v>74.69</v>
      </c>
    </row>
    <row r="58" spans="2:14" x14ac:dyDescent="0.25">
      <c r="B58" s="313" t="s">
        <v>1544</v>
      </c>
      <c r="C58" s="325">
        <v>6.8843907560000001E-2</v>
      </c>
      <c r="D58" s="325">
        <v>0.49821522348000002</v>
      </c>
      <c r="E58" s="325">
        <v>0.57156113784999996</v>
      </c>
      <c r="F58" s="325">
        <v>0.21484438138</v>
      </c>
      <c r="G58" s="325">
        <v>0.57479348057000001</v>
      </c>
      <c r="H58" s="325">
        <v>0.20759285677</v>
      </c>
      <c r="I58" s="325">
        <v>0.10293169554999999</v>
      </c>
      <c r="J58" s="325">
        <v>7.8770503960000002E-2</v>
      </c>
      <c r="K58" s="325">
        <v>6.8359966950000003E-2</v>
      </c>
      <c r="L58" s="325">
        <v>0.35702621112999999</v>
      </c>
      <c r="N58" s="321">
        <v>67.09</v>
      </c>
    </row>
    <row r="59" spans="2:14" x14ac:dyDescent="0.25">
      <c r="B59" s="313" t="s">
        <v>1545</v>
      </c>
      <c r="C59" s="325">
        <v>0.11892199635</v>
      </c>
      <c r="D59" s="325">
        <v>1.2960928571100001</v>
      </c>
      <c r="E59" s="325">
        <v>2.5290379466399999</v>
      </c>
      <c r="F59" s="325">
        <v>3.1544065154999998</v>
      </c>
      <c r="G59" s="325">
        <v>5.0390992301599997</v>
      </c>
      <c r="H59" s="325">
        <v>1.23801926895</v>
      </c>
      <c r="I59" s="325">
        <v>0.70772907856</v>
      </c>
      <c r="J59" s="325">
        <v>0.34012308140000003</v>
      </c>
      <c r="K59" s="325">
        <v>0.23203152182</v>
      </c>
      <c r="L59" s="325">
        <v>0.85705356912999997</v>
      </c>
      <c r="N59" s="321">
        <v>70.489999999999995</v>
      </c>
    </row>
    <row r="60" spans="2:14" ht="30" x14ac:dyDescent="0.25">
      <c r="B60" s="313" t="s">
        <v>1546</v>
      </c>
      <c r="C60" s="325">
        <v>1.8607088519999999E-2</v>
      </c>
      <c r="D60" s="325">
        <v>8.8690771119999998E-2</v>
      </c>
      <c r="E60" s="325">
        <v>1.19887034177</v>
      </c>
      <c r="F60" s="325">
        <v>0.42686451305000001</v>
      </c>
      <c r="G60" s="325">
        <v>0.19220027228</v>
      </c>
      <c r="H60" s="325">
        <v>2.8053221390000001E-2</v>
      </c>
      <c r="I60" s="325">
        <v>1.4014548099999999E-3</v>
      </c>
      <c r="J60" s="325">
        <v>0</v>
      </c>
      <c r="K60" s="325">
        <v>1.376576388E-2</v>
      </c>
      <c r="L60" s="325">
        <v>2.1224869779999999E-2</v>
      </c>
      <c r="N60" s="321">
        <v>57.66</v>
      </c>
    </row>
    <row r="61" spans="2:14" x14ac:dyDescent="0.25">
      <c r="B61" s="313" t="s">
        <v>1547</v>
      </c>
      <c r="C61" s="325">
        <v>0.34765097351000002</v>
      </c>
      <c r="D61" s="325">
        <v>2.2032098988</v>
      </c>
      <c r="E61" s="325">
        <v>7.7383823404800003</v>
      </c>
      <c r="F61" s="325">
        <v>6.1441458584999999</v>
      </c>
      <c r="G61" s="325">
        <v>2.9495243426100002</v>
      </c>
      <c r="H61" s="325">
        <v>0.76039600518999995</v>
      </c>
      <c r="I61" s="325">
        <v>0.45862667918</v>
      </c>
      <c r="J61" s="325">
        <v>0.20952343063000001</v>
      </c>
      <c r="K61" s="325">
        <v>0.16477031747000001</v>
      </c>
      <c r="L61" s="325">
        <v>0.84481853379000005</v>
      </c>
      <c r="N61" s="321">
        <v>62.6</v>
      </c>
    </row>
    <row r="62" spans="2:14" x14ac:dyDescent="0.25">
      <c r="B62" s="313" t="s">
        <v>1566</v>
      </c>
      <c r="C62" s="325">
        <v>6.2334367398500001</v>
      </c>
      <c r="D62" s="325">
        <v>19.061198695790001</v>
      </c>
      <c r="E62" s="325">
        <v>26.956257933690001</v>
      </c>
      <c r="F62" s="325">
        <v>13.77054890746</v>
      </c>
      <c r="G62" s="325">
        <v>6.1294565091699997</v>
      </c>
      <c r="H62" s="325">
        <v>1.81850113226</v>
      </c>
      <c r="I62" s="325">
        <v>1.21047757891</v>
      </c>
      <c r="J62" s="325">
        <v>0.82678572458999999</v>
      </c>
      <c r="K62" s="325">
        <v>0.53611198117000003</v>
      </c>
      <c r="L62" s="325">
        <v>0.95376418535999996</v>
      </c>
      <c r="N62" s="321">
        <v>50.14</v>
      </c>
    </row>
    <row r="63" spans="2:14" ht="30" x14ac:dyDescent="0.25">
      <c r="B63" s="313" t="s">
        <v>1567</v>
      </c>
      <c r="C63" s="325">
        <v>5.8603246999999997E-4</v>
      </c>
      <c r="D63" s="325">
        <v>0</v>
      </c>
      <c r="E63" s="325">
        <v>5.6457030799999999E-3</v>
      </c>
      <c r="F63" s="325">
        <v>7.4956405999999998E-3</v>
      </c>
      <c r="G63" s="325">
        <v>6.3949058999999996E-4</v>
      </c>
      <c r="H63" s="325">
        <v>0</v>
      </c>
      <c r="I63" s="325">
        <v>0</v>
      </c>
      <c r="J63" s="325">
        <v>0</v>
      </c>
      <c r="K63" s="325">
        <v>0</v>
      </c>
      <c r="L63" s="325">
        <v>0</v>
      </c>
      <c r="N63" s="321">
        <v>56.33</v>
      </c>
    </row>
    <row r="64" spans="2:14" x14ac:dyDescent="0.25">
      <c r="B64" s="313" t="s">
        <v>140</v>
      </c>
      <c r="C64" s="325">
        <v>2.8800028899999999E-3</v>
      </c>
      <c r="D64" s="325">
        <v>7.8599573100000004E-3</v>
      </c>
      <c r="E64" s="325">
        <v>1.113500611E-2</v>
      </c>
      <c r="F64" s="325">
        <v>0</v>
      </c>
      <c r="G64" s="325">
        <v>8.5518732999999997E-4</v>
      </c>
      <c r="H64" s="325">
        <v>0</v>
      </c>
      <c r="I64" s="325">
        <v>0</v>
      </c>
      <c r="J64" s="325">
        <v>0</v>
      </c>
      <c r="K64" s="325">
        <v>0</v>
      </c>
      <c r="L64" s="325">
        <v>0</v>
      </c>
      <c r="N64" s="321">
        <v>42.87</v>
      </c>
    </row>
    <row r="65" spans="2:14" x14ac:dyDescent="0.25">
      <c r="C65" s="325"/>
      <c r="D65" s="325"/>
      <c r="E65" s="325"/>
      <c r="F65" s="325"/>
      <c r="G65" s="325"/>
      <c r="H65" s="325"/>
      <c r="I65" s="325"/>
      <c r="J65" s="325"/>
      <c r="K65" s="325"/>
      <c r="L65" s="325"/>
      <c r="N65" s="321"/>
    </row>
    <row r="66" spans="2:14" x14ac:dyDescent="0.25">
      <c r="B66" s="298" t="s">
        <v>142</v>
      </c>
      <c r="C66" s="327">
        <f>SUM(C55:C64)</f>
        <v>6.8883753888400001</v>
      </c>
      <c r="D66" s="327">
        <f t="shared" ref="D66:L66" si="3">SUM(D55:D64)</f>
        <v>23.710888352000001</v>
      </c>
      <c r="E66" s="327">
        <f t="shared" si="3"/>
        <v>40.665662819540003</v>
      </c>
      <c r="F66" s="327">
        <f t="shared" si="3"/>
        <v>25.322844844659997</v>
      </c>
      <c r="G66" s="327">
        <f t="shared" si="3"/>
        <v>16.615816891709997</v>
      </c>
      <c r="H66" s="327">
        <f t="shared" si="3"/>
        <v>4.44530878572</v>
      </c>
      <c r="I66" s="327">
        <f t="shared" si="3"/>
        <v>2.7001616245499998</v>
      </c>
      <c r="J66" s="327">
        <f t="shared" si="3"/>
        <v>1.6249252259500002</v>
      </c>
      <c r="K66" s="327">
        <f t="shared" si="3"/>
        <v>1.10293279663</v>
      </c>
      <c r="L66" s="327">
        <f t="shared" si="3"/>
        <v>3.2609470301399996</v>
      </c>
      <c r="N66" s="317">
        <v>56.12</v>
      </c>
    </row>
    <row r="71" spans="2:14" ht="15.75" x14ac:dyDescent="0.25">
      <c r="B71" s="293" t="s">
        <v>1574</v>
      </c>
      <c r="C71" s="261"/>
      <c r="D71" s="261"/>
      <c r="E71" s="261"/>
      <c r="F71" s="261"/>
      <c r="G71" s="261"/>
      <c r="H71" s="261"/>
      <c r="I71" s="261"/>
      <c r="J71" s="261"/>
      <c r="K71" s="261"/>
      <c r="L71" s="261"/>
    </row>
    <row r="72" spans="2:14" ht="3.75" customHeight="1" x14ac:dyDescent="0.25">
      <c r="B72" s="293"/>
      <c r="C72" s="261"/>
      <c r="D72" s="261"/>
      <c r="E72" s="261"/>
      <c r="F72" s="261"/>
      <c r="G72" s="261"/>
      <c r="H72" s="261"/>
      <c r="I72" s="261"/>
      <c r="J72" s="261"/>
      <c r="K72" s="261"/>
      <c r="L72" s="261"/>
    </row>
    <row r="73" spans="2:14" x14ac:dyDescent="0.25">
      <c r="B73" s="324" t="s">
        <v>1575</v>
      </c>
      <c r="C73" s="307"/>
      <c r="D73" s="307"/>
      <c r="E73" s="309"/>
      <c r="F73" s="309"/>
      <c r="G73" s="309"/>
      <c r="H73" s="309"/>
      <c r="I73" s="309"/>
      <c r="J73" s="309"/>
      <c r="K73" s="309"/>
      <c r="L73" s="309"/>
      <c r="N73" s="309"/>
    </row>
    <row r="74" spans="2:14" x14ac:dyDescent="0.25">
      <c r="B74" s="263"/>
      <c r="C74" s="409" t="s">
        <v>1570</v>
      </c>
      <c r="D74" s="409"/>
      <c r="E74" s="409"/>
      <c r="F74" s="409"/>
      <c r="G74" s="409"/>
      <c r="H74" s="409"/>
      <c r="I74" s="409"/>
      <c r="J74" s="409"/>
      <c r="K74" s="409"/>
      <c r="L74" s="409"/>
      <c r="N74" s="263"/>
    </row>
    <row r="75" spans="2:14" ht="30" x14ac:dyDescent="0.25">
      <c r="B75" s="263"/>
      <c r="C75" s="310" t="s">
        <v>1556</v>
      </c>
      <c r="D75" s="310" t="s">
        <v>1557</v>
      </c>
      <c r="E75" s="310" t="s">
        <v>1558</v>
      </c>
      <c r="F75" s="310" t="s">
        <v>1559</v>
      </c>
      <c r="G75" s="310" t="s">
        <v>1560</v>
      </c>
      <c r="H75" s="310" t="s">
        <v>1561</v>
      </c>
      <c r="I75" s="310" t="s">
        <v>1562</v>
      </c>
      <c r="J75" s="310" t="s">
        <v>1563</v>
      </c>
      <c r="K75" s="310" t="s">
        <v>1564</v>
      </c>
      <c r="L75" s="310" t="s">
        <v>1565</v>
      </c>
      <c r="N75" s="310" t="s">
        <v>1573</v>
      </c>
    </row>
    <row r="76" spans="2:14" x14ac:dyDescent="0.25">
      <c r="C76" s="312"/>
      <c r="D76" s="312"/>
      <c r="E76" s="312"/>
      <c r="F76" s="312"/>
      <c r="G76" s="312"/>
      <c r="H76" s="312"/>
      <c r="I76" s="312"/>
      <c r="J76" s="312"/>
      <c r="K76" s="312"/>
      <c r="L76" s="312"/>
    </row>
    <row r="77" spans="2:14" x14ac:dyDescent="0.25">
      <c r="B77" s="313" t="s">
        <v>1541</v>
      </c>
      <c r="C77" s="319">
        <f>C55/SUM($C55:$L55)</f>
        <v>1.3180330992448983E-2</v>
      </c>
      <c r="D77" s="319">
        <f t="shared" ref="D77:L77" si="4">D55/SUM($C55:$L55)</f>
        <v>8.5233984058240383E-2</v>
      </c>
      <c r="E77" s="319">
        <f t="shared" si="4"/>
        <v>0.25946080001198452</v>
      </c>
      <c r="F77" s="319">
        <f t="shared" si="4"/>
        <v>0.24886815010774746</v>
      </c>
      <c r="G77" s="319">
        <f t="shared" si="4"/>
        <v>0.25471486737118931</v>
      </c>
      <c r="H77" s="319">
        <f t="shared" si="4"/>
        <v>4.8889308882099039E-2</v>
      </c>
      <c r="I77" s="319">
        <f t="shared" si="4"/>
        <v>2.6014602768677585E-2</v>
      </c>
      <c r="J77" s="319">
        <f t="shared" si="4"/>
        <v>1.8968391034165265E-2</v>
      </c>
      <c r="K77" s="319">
        <f t="shared" si="4"/>
        <v>1.423176345163701E-2</v>
      </c>
      <c r="L77" s="319">
        <f t="shared" si="4"/>
        <v>3.0437801321810374E-2</v>
      </c>
      <c r="M77" s="320"/>
      <c r="N77" s="321">
        <f>+N55</f>
        <v>65.31</v>
      </c>
    </row>
    <row r="78" spans="2:14" x14ac:dyDescent="0.25">
      <c r="B78" s="313" t="s">
        <v>1542</v>
      </c>
      <c r="C78" s="325">
        <v>0</v>
      </c>
      <c r="D78" s="325">
        <v>0</v>
      </c>
      <c r="E78" s="325">
        <v>0</v>
      </c>
      <c r="F78" s="325">
        <v>0</v>
      </c>
      <c r="G78" s="325">
        <v>0</v>
      </c>
      <c r="H78" s="325">
        <v>0</v>
      </c>
      <c r="I78" s="325">
        <v>0</v>
      </c>
      <c r="J78" s="325">
        <v>0</v>
      </c>
      <c r="K78" s="325">
        <v>0</v>
      </c>
      <c r="L78" s="325">
        <v>0</v>
      </c>
      <c r="M78" s="320"/>
      <c r="N78" s="321">
        <f>+N56</f>
        <v>53.61</v>
      </c>
    </row>
    <row r="79" spans="2:14" x14ac:dyDescent="0.25">
      <c r="B79" s="313" t="s">
        <v>1543</v>
      </c>
      <c r="C79" s="319">
        <f t="shared" ref="C79:L86" si="5">C57/SUM($C57:$L57)</f>
        <v>2.8996047693081835E-2</v>
      </c>
      <c r="D79" s="319">
        <f t="shared" si="5"/>
        <v>4.5614141874458045E-2</v>
      </c>
      <c r="E79" s="319">
        <f t="shared" si="5"/>
        <v>9.1593620415001312E-2</v>
      </c>
      <c r="F79" s="319">
        <f t="shared" si="5"/>
        <v>0.12207457027627314</v>
      </c>
      <c r="G79" s="319">
        <f t="shared" si="5"/>
        <v>0.27665521398979998</v>
      </c>
      <c r="H79" s="319">
        <f t="shared" si="5"/>
        <v>0.16407517572880173</v>
      </c>
      <c r="I79" s="319">
        <f t="shared" si="5"/>
        <v>0.10539180475387457</v>
      </c>
      <c r="J79" s="319">
        <f t="shared" si="5"/>
        <v>9.4991711376470264E-2</v>
      </c>
      <c r="K79" s="319">
        <f t="shared" si="5"/>
        <v>0</v>
      </c>
      <c r="L79" s="319">
        <f t="shared" si="5"/>
        <v>7.0607713892239132E-2</v>
      </c>
      <c r="M79" s="320"/>
      <c r="N79" s="321">
        <f t="shared" ref="N79:N86" si="6">+N57</f>
        <v>74.69</v>
      </c>
    </row>
    <row r="80" spans="2:14" x14ac:dyDescent="0.25">
      <c r="B80" s="313" t="s">
        <v>1544</v>
      </c>
      <c r="C80" s="319">
        <f t="shared" si="5"/>
        <v>2.5098588920131042E-2</v>
      </c>
      <c r="D80" s="319">
        <f t="shared" si="5"/>
        <v>0.18163552202462663</v>
      </c>
      <c r="E80" s="319">
        <f t="shared" si="5"/>
        <v>0.20837541839293441</v>
      </c>
      <c r="F80" s="319">
        <f t="shared" si="5"/>
        <v>7.8326332731141035E-2</v>
      </c>
      <c r="G80" s="319">
        <f t="shared" si="5"/>
        <v>0.20955384135080551</v>
      </c>
      <c r="H80" s="319">
        <f t="shared" si="5"/>
        <v>7.5682626967170832E-2</v>
      </c>
      <c r="I80" s="319">
        <f t="shared" si="5"/>
        <v>3.7526055754606435E-2</v>
      </c>
      <c r="J80" s="319">
        <f t="shared" si="5"/>
        <v>2.8717552039017269E-2</v>
      </c>
      <c r="K80" s="319">
        <f t="shared" si="5"/>
        <v>2.4922157528267333E-2</v>
      </c>
      <c r="L80" s="319">
        <f t="shared" si="5"/>
        <v>0.1301619042912994</v>
      </c>
      <c r="M80" s="320"/>
      <c r="N80" s="321">
        <f t="shared" si="6"/>
        <v>67.09</v>
      </c>
    </row>
    <row r="81" spans="2:14" x14ac:dyDescent="0.25">
      <c r="B81" s="313" t="s">
        <v>1545</v>
      </c>
      <c r="C81" s="319">
        <f t="shared" si="5"/>
        <v>7.6661969930049492E-3</v>
      </c>
      <c r="D81" s="319">
        <f t="shared" si="5"/>
        <v>8.3551432609564297E-2</v>
      </c>
      <c r="E81" s="319">
        <f t="shared" si="5"/>
        <v>0.16303210252765807</v>
      </c>
      <c r="F81" s="319">
        <f t="shared" si="5"/>
        <v>0.20334591148865555</v>
      </c>
      <c r="G81" s="319">
        <f t="shared" si="5"/>
        <v>0.32484089194072918</v>
      </c>
      <c r="H81" s="319">
        <f t="shared" si="5"/>
        <v>7.9807772222171197E-2</v>
      </c>
      <c r="I81" s="319">
        <f t="shared" si="5"/>
        <v>4.5623103382411684E-2</v>
      </c>
      <c r="J81" s="319">
        <f t="shared" si="5"/>
        <v>2.1925721261912348E-2</v>
      </c>
      <c r="K81" s="319">
        <f t="shared" si="5"/>
        <v>1.4957698402771946E-2</v>
      </c>
      <c r="L81" s="319">
        <f t="shared" si="5"/>
        <v>5.524916917112084E-2</v>
      </c>
      <c r="M81" s="320"/>
      <c r="N81" s="321">
        <f t="shared" si="6"/>
        <v>70.489999999999995</v>
      </c>
    </row>
    <row r="82" spans="2:14" ht="30" x14ac:dyDescent="0.25">
      <c r="B82" s="313" t="s">
        <v>1546</v>
      </c>
      <c r="C82" s="319">
        <f t="shared" si="5"/>
        <v>9.351807551902307E-3</v>
      </c>
      <c r="D82" s="319">
        <f t="shared" si="5"/>
        <v>4.4575432757926983E-2</v>
      </c>
      <c r="E82" s="319">
        <f t="shared" si="5"/>
        <v>0.60254481531946769</v>
      </c>
      <c r="F82" s="319">
        <f t="shared" si="5"/>
        <v>0.21453946287670433</v>
      </c>
      <c r="G82" s="319">
        <f t="shared" si="5"/>
        <v>9.659866753757905E-2</v>
      </c>
      <c r="H82" s="319">
        <f t="shared" si="5"/>
        <v>1.4099375480919643E-2</v>
      </c>
      <c r="I82" s="319">
        <f t="shared" si="5"/>
        <v>7.0436251548545937E-4</v>
      </c>
      <c r="J82" s="319">
        <f t="shared" si="5"/>
        <v>0</v>
      </c>
      <c r="K82" s="319">
        <v>0</v>
      </c>
      <c r="L82" s="319">
        <f t="shared" si="5"/>
        <v>1.06674882146875E-2</v>
      </c>
      <c r="M82" s="320"/>
      <c r="N82" s="321">
        <f t="shared" si="6"/>
        <v>57.66</v>
      </c>
    </row>
    <row r="83" spans="2:14" x14ac:dyDescent="0.25">
      <c r="B83" s="313" t="s">
        <v>1547</v>
      </c>
      <c r="C83" s="319">
        <f t="shared" si="5"/>
        <v>1.5931909753066173E-2</v>
      </c>
      <c r="D83" s="319">
        <f t="shared" si="5"/>
        <v>0.10096718821278947</v>
      </c>
      <c r="E83" s="319">
        <f t="shared" si="5"/>
        <v>0.35462926462854294</v>
      </c>
      <c r="F83" s="319">
        <f t="shared" si="5"/>
        <v>0.28156969140338561</v>
      </c>
      <c r="G83" s="319">
        <f t="shared" si="5"/>
        <v>0.13516877334325275</v>
      </c>
      <c r="H83" s="319">
        <f t="shared" si="5"/>
        <v>3.4846905242250523E-2</v>
      </c>
      <c r="I83" s="319">
        <f t="shared" si="5"/>
        <v>2.1017628080463341E-2</v>
      </c>
      <c r="J83" s="319">
        <f t="shared" si="5"/>
        <v>9.601895700872996E-3</v>
      </c>
      <c r="K83" s="319">
        <f t="shared" si="5"/>
        <v>7.5509808052949207E-3</v>
      </c>
      <c r="L83" s="319">
        <f t="shared" si="5"/>
        <v>3.8715762830081095E-2</v>
      </c>
      <c r="M83" s="320"/>
      <c r="N83" s="321">
        <f t="shared" si="6"/>
        <v>62.6</v>
      </c>
    </row>
    <row r="84" spans="2:14" x14ac:dyDescent="0.25">
      <c r="B84" s="313" t="s">
        <v>1566</v>
      </c>
      <c r="C84" s="319">
        <f t="shared" si="5"/>
        <v>8.0435033474476836E-2</v>
      </c>
      <c r="D84" s="319">
        <f t="shared" si="5"/>
        <v>0.24596193386514054</v>
      </c>
      <c r="E84" s="319">
        <f t="shared" si="5"/>
        <v>0.34783821505424672</v>
      </c>
      <c r="F84" s="319">
        <f t="shared" si="5"/>
        <v>0.17769243654185529</v>
      </c>
      <c r="G84" s="319">
        <f t="shared" si="5"/>
        <v>7.9093293165802284E-2</v>
      </c>
      <c r="H84" s="319">
        <f t="shared" si="5"/>
        <v>2.3465578548604468E-2</v>
      </c>
      <c r="I84" s="319">
        <f t="shared" si="5"/>
        <v>1.5619763004456588E-2</v>
      </c>
      <c r="J84" s="319">
        <f t="shared" si="5"/>
        <v>1.0668679287056747E-2</v>
      </c>
      <c r="K84" s="319">
        <f t="shared" si="5"/>
        <v>6.9178828551831467E-3</v>
      </c>
      <c r="L84" s="319">
        <f t="shared" si="5"/>
        <v>1.2307184203177588E-2</v>
      </c>
      <c r="M84" s="320"/>
      <c r="N84" s="321">
        <f t="shared" si="6"/>
        <v>50.14</v>
      </c>
    </row>
    <row r="85" spans="2:14" ht="30" x14ac:dyDescent="0.25">
      <c r="B85" s="313" t="s">
        <v>1567</v>
      </c>
      <c r="C85" s="325">
        <f t="shared" si="5"/>
        <v>4.07905551436889E-2</v>
      </c>
      <c r="D85" s="325">
        <f t="shared" si="5"/>
        <v>0</v>
      </c>
      <c r="E85" s="325">
        <f t="shared" si="5"/>
        <v>0.39296689961502351</v>
      </c>
      <c r="F85" s="325">
        <f t="shared" si="5"/>
        <v>0.52173105908546902</v>
      </c>
      <c r="G85" s="325">
        <f t="shared" si="5"/>
        <v>4.4511486155818548E-2</v>
      </c>
      <c r="H85" s="325">
        <f t="shared" si="5"/>
        <v>0</v>
      </c>
      <c r="I85" s="325">
        <f t="shared" si="5"/>
        <v>0</v>
      </c>
      <c r="J85" s="325">
        <f t="shared" si="5"/>
        <v>0</v>
      </c>
      <c r="K85" s="325">
        <f t="shared" si="5"/>
        <v>0</v>
      </c>
      <c r="L85" s="325">
        <f t="shared" si="5"/>
        <v>0</v>
      </c>
      <c r="M85" s="320"/>
      <c r="N85" s="321">
        <f t="shared" si="6"/>
        <v>56.33</v>
      </c>
    </row>
    <row r="86" spans="2:14" x14ac:dyDescent="0.25">
      <c r="B86" s="313" t="s">
        <v>140</v>
      </c>
      <c r="C86" s="325">
        <f t="shared" si="5"/>
        <v>0.12670406613230442</v>
      </c>
      <c r="D86" s="325">
        <f t="shared" si="5"/>
        <v>0.34579428870063722</v>
      </c>
      <c r="E86" s="325">
        <f t="shared" si="5"/>
        <v>0.4898781718045615</v>
      </c>
      <c r="F86" s="325">
        <f t="shared" si="5"/>
        <v>0</v>
      </c>
      <c r="G86" s="325">
        <f t="shared" si="5"/>
        <v>3.7623473362496815E-2</v>
      </c>
      <c r="H86" s="325">
        <f t="shared" si="5"/>
        <v>0</v>
      </c>
      <c r="I86" s="325">
        <f t="shared" si="5"/>
        <v>0</v>
      </c>
      <c r="J86" s="325">
        <f t="shared" si="5"/>
        <v>0</v>
      </c>
      <c r="K86" s="325">
        <f t="shared" si="5"/>
        <v>0</v>
      </c>
      <c r="L86" s="325">
        <f t="shared" si="5"/>
        <v>0</v>
      </c>
      <c r="M86" s="320"/>
      <c r="N86" s="321">
        <f t="shared" si="6"/>
        <v>42.87</v>
      </c>
    </row>
    <row r="87" spans="2:14" x14ac:dyDescent="0.25">
      <c r="C87" s="328"/>
      <c r="D87" s="328"/>
      <c r="E87" s="328"/>
      <c r="F87" s="328"/>
      <c r="G87" s="328"/>
      <c r="H87" s="328"/>
      <c r="I87" s="328"/>
      <c r="J87" s="328"/>
      <c r="K87" s="328"/>
      <c r="L87" s="328"/>
      <c r="M87" s="320"/>
      <c r="N87" s="321"/>
    </row>
    <row r="88" spans="2:14" x14ac:dyDescent="0.25">
      <c r="B88" s="298" t="s">
        <v>142</v>
      </c>
      <c r="C88" s="322">
        <f t="shared" ref="C88:L88" si="7">C66/SUM($C66:$L66)</f>
        <v>5.4523443596765281E-2</v>
      </c>
      <c r="D88" s="322">
        <f t="shared" si="7"/>
        <v>0.18767840175841197</v>
      </c>
      <c r="E88" s="322">
        <f t="shared" si="7"/>
        <v>0.3218802472145243</v>
      </c>
      <c r="F88" s="322">
        <f t="shared" si="7"/>
        <v>0.2004374942797601</v>
      </c>
      <c r="G88" s="322">
        <f t="shared" si="7"/>
        <v>0.13151890017159645</v>
      </c>
      <c r="H88" s="322">
        <f t="shared" si="7"/>
        <v>3.5185878986950095E-2</v>
      </c>
      <c r="I88" s="322">
        <f t="shared" si="7"/>
        <v>2.1372544573691442E-2</v>
      </c>
      <c r="J88" s="322">
        <f t="shared" si="7"/>
        <v>1.2861743721107733E-2</v>
      </c>
      <c r="K88" s="322">
        <f t="shared" si="7"/>
        <v>8.7300256930691496E-3</v>
      </c>
      <c r="L88" s="322">
        <f t="shared" si="7"/>
        <v>2.5811320004123447E-2</v>
      </c>
      <c r="M88" s="320"/>
      <c r="N88" s="329">
        <f>+N66</f>
        <v>56.12</v>
      </c>
    </row>
    <row r="95" spans="2:14" x14ac:dyDescent="0.25">
      <c r="N95" s="214" t="s">
        <v>1410</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4:J31"/>
  <sheetViews>
    <sheetView zoomScale="85" zoomScaleNormal="85" workbookViewId="0"/>
  </sheetViews>
  <sheetFormatPr defaultRowHeight="15" x14ac:dyDescent="0.25"/>
  <cols>
    <col min="1" max="1" width="4.7109375" style="258" customWidth="1"/>
    <col min="2" max="2" width="30.28515625" style="258" customWidth="1"/>
    <col min="3" max="8" width="27.42578125" style="258" customWidth="1"/>
    <col min="9" max="9" width="25.7109375" style="258" customWidth="1"/>
    <col min="10" max="16384" width="9.140625" style="258"/>
  </cols>
  <sheetData>
    <row r="4" spans="2:10" x14ac:dyDescent="0.25">
      <c r="B4" s="261"/>
      <c r="C4" s="261"/>
      <c r="D4" s="261"/>
      <c r="E4" s="261"/>
      <c r="F4" s="261"/>
      <c r="G4" s="290" t="s">
        <v>1538</v>
      </c>
      <c r="H4" s="330">
        <f>'Table 1-3 - Lending'!L4</f>
        <v>42825</v>
      </c>
      <c r="I4" s="261"/>
      <c r="J4" s="261"/>
    </row>
    <row r="5" spans="2:10" ht="15.75" x14ac:dyDescent="0.25">
      <c r="B5" s="293" t="s">
        <v>1576</v>
      </c>
      <c r="C5" s="261"/>
      <c r="D5" s="261"/>
      <c r="E5" s="261"/>
      <c r="F5" s="261"/>
      <c r="G5" s="261"/>
      <c r="H5" s="261"/>
      <c r="I5" s="261"/>
      <c r="J5" s="261"/>
    </row>
    <row r="6" spans="2:10" ht="3.75" customHeight="1" x14ac:dyDescent="0.25">
      <c r="B6" s="293"/>
      <c r="C6" s="261"/>
      <c r="D6" s="261"/>
      <c r="E6" s="261"/>
      <c r="F6" s="261"/>
      <c r="G6" s="261"/>
      <c r="H6" s="261"/>
      <c r="I6" s="261"/>
    </row>
    <row r="7" spans="2:10" x14ac:dyDescent="0.25">
      <c r="B7" s="331" t="s">
        <v>1347</v>
      </c>
      <c r="C7" s="331"/>
      <c r="D7" s="332"/>
      <c r="E7" s="332"/>
      <c r="F7" s="332"/>
      <c r="G7" s="332"/>
      <c r="H7" s="332"/>
      <c r="I7" s="332"/>
    </row>
    <row r="8" spans="2:10" x14ac:dyDescent="0.25">
      <c r="B8" s="263"/>
      <c r="C8" s="263"/>
      <c r="D8" s="263"/>
      <c r="E8" s="263"/>
      <c r="F8" s="263"/>
      <c r="G8" s="263"/>
      <c r="H8" s="263"/>
      <c r="I8" s="263"/>
    </row>
    <row r="9" spans="2:10" ht="30" x14ac:dyDescent="0.25">
      <c r="B9" s="263"/>
      <c r="C9" s="310" t="s">
        <v>1269</v>
      </c>
      <c r="D9" s="310" t="s">
        <v>1270</v>
      </c>
      <c r="E9" s="310" t="s">
        <v>1271</v>
      </c>
      <c r="F9" s="310" t="s">
        <v>1272</v>
      </c>
      <c r="G9" s="310" t="s">
        <v>1273</v>
      </c>
      <c r="H9" s="310" t="s">
        <v>1577</v>
      </c>
      <c r="I9" s="310" t="s">
        <v>142</v>
      </c>
    </row>
    <row r="11" spans="2:10" x14ac:dyDescent="0.25">
      <c r="B11" s="313" t="s">
        <v>1541</v>
      </c>
      <c r="C11" s="333">
        <v>0.34687158024999998</v>
      </c>
      <c r="D11" s="333">
        <v>0.80307058757000005</v>
      </c>
      <c r="E11" s="333">
        <v>0.96405584741000006</v>
      </c>
      <c r="F11" s="333">
        <v>1.2722349804599999</v>
      </c>
      <c r="G11" s="333">
        <v>1.3760286591399999</v>
      </c>
      <c r="H11" s="333">
        <v>1.4135889794800001</v>
      </c>
      <c r="I11" s="333">
        <f>SUM(C11:H11)</f>
        <v>6.1758506343099997</v>
      </c>
    </row>
    <row r="12" spans="2:10" x14ac:dyDescent="0.25">
      <c r="B12" s="313" t="s">
        <v>1542</v>
      </c>
      <c r="C12" s="333">
        <v>0</v>
      </c>
      <c r="D12" s="333">
        <v>7.0245797100000002E-3</v>
      </c>
      <c r="E12" s="333">
        <v>1.68552212E-3</v>
      </c>
      <c r="F12" s="333">
        <v>0</v>
      </c>
      <c r="G12" s="333">
        <v>0</v>
      </c>
      <c r="H12" s="333">
        <v>0</v>
      </c>
      <c r="I12" s="333">
        <f t="shared" ref="I12:I20" si="0">SUM(C12:H12)</f>
        <v>8.7101018300000006E-3</v>
      </c>
    </row>
    <row r="13" spans="2:10" x14ac:dyDescent="0.25">
      <c r="B13" s="313" t="s">
        <v>1543</v>
      </c>
      <c r="C13" s="333">
        <v>0</v>
      </c>
      <c r="D13" s="333">
        <v>0</v>
      </c>
      <c r="E13" s="333">
        <v>0.32107363709999998</v>
      </c>
      <c r="F13" s="333">
        <v>0.22968373047000001</v>
      </c>
      <c r="G13" s="333">
        <v>2.7281398299999998E-3</v>
      </c>
      <c r="H13" s="333">
        <v>0</v>
      </c>
      <c r="I13" s="333">
        <f t="shared" si="0"/>
        <v>0.55348550739999991</v>
      </c>
    </row>
    <row r="14" spans="2:10" x14ac:dyDescent="0.25">
      <c r="B14" s="313" t="s">
        <v>1544</v>
      </c>
      <c r="C14" s="333">
        <v>0.31682138651000002</v>
      </c>
      <c r="D14" s="333">
        <v>0.66509145122000002</v>
      </c>
      <c r="E14" s="333">
        <v>0.67832452530999998</v>
      </c>
      <c r="F14" s="333">
        <v>0.62971632721000004</v>
      </c>
      <c r="G14" s="333">
        <v>0.40358269486999998</v>
      </c>
      <c r="H14" s="333">
        <v>4.9402980079999999E-2</v>
      </c>
      <c r="I14" s="333">
        <f t="shared" si="0"/>
        <v>2.7429393651999998</v>
      </c>
    </row>
    <row r="15" spans="2:10" x14ac:dyDescent="0.25">
      <c r="B15" s="313" t="s">
        <v>1545</v>
      </c>
      <c r="C15" s="333">
        <v>1.81110386524</v>
      </c>
      <c r="D15" s="333">
        <v>1.91478146309</v>
      </c>
      <c r="E15" s="333">
        <v>2.4713094253699999</v>
      </c>
      <c r="F15" s="333">
        <v>4.4324049860799999</v>
      </c>
      <c r="G15" s="333">
        <v>4.6851263001700003</v>
      </c>
      <c r="H15" s="333">
        <v>0.19778902566000001</v>
      </c>
      <c r="I15" s="333">
        <f t="shared" si="0"/>
        <v>15.51251506561</v>
      </c>
    </row>
    <row r="16" spans="2:10" ht="30" x14ac:dyDescent="0.25">
      <c r="B16" s="313" t="s">
        <v>1546</v>
      </c>
      <c r="C16" s="333">
        <v>6.945642615E-2</v>
      </c>
      <c r="D16" s="333">
        <v>0.11445098362</v>
      </c>
      <c r="E16" s="333">
        <v>0.27656507065000002</v>
      </c>
      <c r="F16" s="333">
        <v>0.91593157749999998</v>
      </c>
      <c r="G16" s="333">
        <v>0.61327423867999997</v>
      </c>
      <c r="H16" s="333">
        <v>0</v>
      </c>
      <c r="I16" s="333">
        <f t="shared" si="0"/>
        <v>1.9896782965999997</v>
      </c>
    </row>
    <row r="17" spans="2:9" x14ac:dyDescent="0.25">
      <c r="B17" s="313" t="s">
        <v>1547</v>
      </c>
      <c r="C17" s="333">
        <v>3.5162514003899998</v>
      </c>
      <c r="D17" s="333">
        <v>3.33471783271</v>
      </c>
      <c r="E17" s="333">
        <v>3.4789456423399998</v>
      </c>
      <c r="F17" s="333">
        <v>6.3349319945699998</v>
      </c>
      <c r="G17" s="333">
        <v>5.0570150274100003</v>
      </c>
      <c r="H17" s="333">
        <v>9.9186482739999998E-2</v>
      </c>
      <c r="I17" s="333">
        <f t="shared" si="0"/>
        <v>21.821048380159997</v>
      </c>
    </row>
    <row r="18" spans="2:9" x14ac:dyDescent="0.25">
      <c r="B18" s="313" t="s">
        <v>1566</v>
      </c>
      <c r="C18" s="333">
        <v>0.98650605938000002</v>
      </c>
      <c r="D18" s="333">
        <v>10.60798695091</v>
      </c>
      <c r="E18" s="333">
        <v>17.55760381268</v>
      </c>
      <c r="F18" s="333">
        <v>25.081136471450002</v>
      </c>
      <c r="G18" s="333">
        <v>23.263306093840001</v>
      </c>
      <c r="H18" s="333">
        <v>0</v>
      </c>
      <c r="I18" s="333">
        <f t="shared" si="0"/>
        <v>77.496539388260004</v>
      </c>
    </row>
    <row r="19" spans="2:9" ht="30" x14ac:dyDescent="0.25">
      <c r="B19" s="313" t="s">
        <v>1567</v>
      </c>
      <c r="C19" s="333">
        <v>0</v>
      </c>
      <c r="D19" s="333">
        <v>0</v>
      </c>
      <c r="E19" s="333">
        <v>9.4516856099999998E-3</v>
      </c>
      <c r="F19" s="333">
        <v>5.8603246999999997E-4</v>
      </c>
      <c r="G19" s="333">
        <v>4.3291486599999996E-3</v>
      </c>
      <c r="H19" s="333">
        <v>0</v>
      </c>
      <c r="I19" s="333">
        <f t="shared" si="0"/>
        <v>1.4366866739999998E-2</v>
      </c>
    </row>
    <row r="20" spans="2:9" x14ac:dyDescent="0.25">
      <c r="B20" s="313" t="s">
        <v>140</v>
      </c>
      <c r="C20" s="333">
        <v>4.90269704E-3</v>
      </c>
      <c r="D20" s="333">
        <v>8.5518732999999997E-4</v>
      </c>
      <c r="E20" s="333">
        <v>1.2343381529999999E-2</v>
      </c>
      <c r="F20" s="333">
        <v>3.3131115799999999E-3</v>
      </c>
      <c r="G20" s="333">
        <v>1.3157761600000001E-3</v>
      </c>
      <c r="H20" s="333">
        <v>0</v>
      </c>
      <c r="I20" s="333">
        <f t="shared" si="0"/>
        <v>2.273015364E-2</v>
      </c>
    </row>
    <row r="21" spans="2:9" x14ac:dyDescent="0.25">
      <c r="C21" s="333"/>
      <c r="D21" s="333"/>
      <c r="E21" s="333"/>
      <c r="F21" s="333"/>
      <c r="G21" s="333"/>
      <c r="H21" s="333"/>
      <c r="I21" s="333"/>
    </row>
    <row r="22" spans="2:9" x14ac:dyDescent="0.25">
      <c r="B22" s="298" t="s">
        <v>142</v>
      </c>
      <c r="C22" s="303">
        <f>SUM(C11:C20)</f>
        <v>7.0519134149599996</v>
      </c>
      <c r="D22" s="303">
        <f t="shared" ref="D22:I22" si="1">SUM(D11:D20)</f>
        <v>17.44797903616</v>
      </c>
      <c r="E22" s="303">
        <f t="shared" si="1"/>
        <v>25.771358550119999</v>
      </c>
      <c r="F22" s="303">
        <f t="shared" si="1"/>
        <v>38.899939211789999</v>
      </c>
      <c r="G22" s="303">
        <f t="shared" si="1"/>
        <v>35.406706078759996</v>
      </c>
      <c r="H22" s="303">
        <f t="shared" si="1"/>
        <v>1.7599674679600001</v>
      </c>
      <c r="I22" s="303">
        <f t="shared" si="1"/>
        <v>126.33786375975001</v>
      </c>
    </row>
    <row r="23" spans="2:9" x14ac:dyDescent="0.25">
      <c r="B23" s="292" t="s">
        <v>1578</v>
      </c>
    </row>
    <row r="31" spans="2:9" x14ac:dyDescent="0.25">
      <c r="I31" s="214" t="s">
        <v>1410</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4:O79"/>
  <sheetViews>
    <sheetView zoomScale="70" zoomScaleNormal="70" workbookViewId="0"/>
  </sheetViews>
  <sheetFormatPr defaultRowHeight="15" x14ac:dyDescent="0.25"/>
  <cols>
    <col min="1" max="1" width="4.7109375" style="258" customWidth="1"/>
    <col min="2" max="2" width="26.28515625" style="258" customWidth="1"/>
    <col min="3" max="12" width="17.7109375" style="258" customWidth="1"/>
    <col min="13" max="13" width="18" style="258" customWidth="1"/>
    <col min="14" max="16384" width="9.140625" style="258"/>
  </cols>
  <sheetData>
    <row r="4" spans="2:13" x14ac:dyDescent="0.25">
      <c r="B4" s="261"/>
      <c r="C4" s="261"/>
      <c r="D4" s="261"/>
      <c r="E4" s="261"/>
      <c r="F4" s="261"/>
      <c r="G4" s="261"/>
      <c r="H4" s="261"/>
      <c r="I4" s="261"/>
      <c r="J4" s="261"/>
      <c r="K4" s="290" t="s">
        <v>1538</v>
      </c>
      <c r="L4" s="330">
        <f>'Table 1-3 - Lending'!L4</f>
        <v>42825</v>
      </c>
      <c r="M4" s="261"/>
    </row>
    <row r="5" spans="2:13" ht="15.75" x14ac:dyDescent="0.25">
      <c r="B5" s="293" t="s">
        <v>1579</v>
      </c>
      <c r="C5" s="261"/>
      <c r="D5" s="261"/>
      <c r="E5" s="261"/>
      <c r="F5" s="261"/>
      <c r="G5" s="261"/>
      <c r="H5" s="261"/>
      <c r="I5" s="261"/>
      <c r="J5" s="261"/>
      <c r="K5" s="261"/>
      <c r="L5" s="261"/>
      <c r="M5" s="261"/>
    </row>
    <row r="6" spans="2:13" x14ac:dyDescent="0.25">
      <c r="B6" s="331" t="s">
        <v>1349</v>
      </c>
      <c r="C6" s="332"/>
      <c r="D6" s="332"/>
      <c r="E6" s="332"/>
      <c r="F6" s="332"/>
      <c r="G6" s="332"/>
      <c r="H6" s="332"/>
      <c r="I6" s="332"/>
      <c r="J6" s="332"/>
      <c r="K6" s="332"/>
      <c r="L6" s="332"/>
      <c r="M6" s="332"/>
    </row>
    <row r="7" spans="2:13" x14ac:dyDescent="0.25">
      <c r="B7" s="263"/>
      <c r="C7" s="263"/>
      <c r="D7" s="263"/>
      <c r="E7" s="263"/>
      <c r="F7" s="263"/>
      <c r="G7" s="263"/>
      <c r="H7" s="263"/>
      <c r="I7" s="263"/>
      <c r="J7" s="263"/>
      <c r="K7" s="263"/>
      <c r="L7" s="263"/>
      <c r="M7" s="263"/>
    </row>
    <row r="8" spans="2:13" ht="45" x14ac:dyDescent="0.25">
      <c r="B8" s="263"/>
      <c r="C8" s="296" t="s">
        <v>1541</v>
      </c>
      <c r="D8" s="296" t="s">
        <v>1542</v>
      </c>
      <c r="E8" s="296" t="s">
        <v>1543</v>
      </c>
      <c r="F8" s="296" t="s">
        <v>1544</v>
      </c>
      <c r="G8" s="296" t="s">
        <v>1545</v>
      </c>
      <c r="H8" s="296" t="s">
        <v>1546</v>
      </c>
      <c r="I8" s="296" t="s">
        <v>1547</v>
      </c>
      <c r="J8" s="296" t="s">
        <v>632</v>
      </c>
      <c r="K8" s="296" t="s">
        <v>1548</v>
      </c>
      <c r="L8" s="296" t="s">
        <v>140</v>
      </c>
      <c r="M8" s="297" t="s">
        <v>142</v>
      </c>
    </row>
    <row r="9" spans="2:13" x14ac:dyDescent="0.25">
      <c r="B9" s="258" t="s">
        <v>1580</v>
      </c>
      <c r="C9" s="333">
        <v>0</v>
      </c>
      <c r="D9" s="333">
        <v>0</v>
      </c>
      <c r="E9" s="333">
        <v>0</v>
      </c>
      <c r="F9" s="333">
        <v>0</v>
      </c>
      <c r="G9" s="333">
        <v>0</v>
      </c>
      <c r="H9" s="333">
        <v>0</v>
      </c>
      <c r="I9" s="333">
        <v>0</v>
      </c>
      <c r="J9" s="333">
        <v>0</v>
      </c>
      <c r="K9" s="333">
        <v>0</v>
      </c>
      <c r="L9" s="333">
        <v>0</v>
      </c>
      <c r="M9" s="333">
        <f>SUM(C9:L9)</f>
        <v>0</v>
      </c>
    </row>
    <row r="10" spans="2:13" x14ac:dyDescent="0.25">
      <c r="B10" s="258" t="s">
        <v>1581</v>
      </c>
      <c r="C10" s="333">
        <v>0.22258758065000001</v>
      </c>
      <c r="D10" s="333">
        <v>0</v>
      </c>
      <c r="E10" s="333">
        <v>0</v>
      </c>
      <c r="F10" s="333">
        <v>0.13508100000000001</v>
      </c>
      <c r="G10" s="333">
        <v>0.36300700000000002</v>
      </c>
      <c r="H10" s="333">
        <v>0</v>
      </c>
      <c r="I10" s="333">
        <v>0.14203499999999999</v>
      </c>
      <c r="J10" s="333">
        <v>2.60141511443</v>
      </c>
      <c r="K10" s="333">
        <v>0</v>
      </c>
      <c r="L10" s="333">
        <v>0</v>
      </c>
      <c r="M10" s="333">
        <f t="shared" ref="M10:M19" si="0">SUM(C10:L10)</f>
        <v>3.4641256950799999</v>
      </c>
    </row>
    <row r="11" spans="2:13" ht="30" customHeight="1" x14ac:dyDescent="0.25">
      <c r="B11" s="334" t="s">
        <v>1582</v>
      </c>
      <c r="C11" s="333">
        <v>1.21390205112</v>
      </c>
      <c r="D11" s="333">
        <v>0</v>
      </c>
      <c r="E11" s="333">
        <v>0.23662951485</v>
      </c>
      <c r="F11" s="333">
        <v>0.65563562696</v>
      </c>
      <c r="G11" s="333">
        <v>4.73212752353</v>
      </c>
      <c r="H11" s="333">
        <v>5.0195328650000003E-2</v>
      </c>
      <c r="I11" s="333">
        <v>3.56829239648</v>
      </c>
      <c r="J11" s="333">
        <v>19.703466209199998</v>
      </c>
      <c r="K11" s="333">
        <v>5.8603246999999997E-4</v>
      </c>
      <c r="L11" s="333">
        <v>0</v>
      </c>
      <c r="M11" s="333">
        <f t="shared" si="0"/>
        <v>30.160834683259999</v>
      </c>
    </row>
    <row r="12" spans="2:13" x14ac:dyDescent="0.25">
      <c r="B12" s="335" t="s">
        <v>1583</v>
      </c>
      <c r="C12" s="333">
        <v>0.37171182273999998</v>
      </c>
      <c r="D12" s="333">
        <v>0</v>
      </c>
      <c r="E12" s="333">
        <v>0.15531225177999999</v>
      </c>
      <c r="F12" s="333">
        <v>3.5876397050000002E-2</v>
      </c>
      <c r="G12" s="333">
        <v>0.79893367939000004</v>
      </c>
      <c r="H12" s="333">
        <v>1.1280999999999999E-2</v>
      </c>
      <c r="I12" s="333">
        <v>0.78228187771000002</v>
      </c>
      <c r="J12" s="333">
        <v>3.3987149563000001</v>
      </c>
      <c r="K12" s="333">
        <v>0</v>
      </c>
      <c r="L12" s="333">
        <v>0</v>
      </c>
      <c r="M12" s="333">
        <f t="shared" si="0"/>
        <v>5.5541119849700005</v>
      </c>
    </row>
    <row r="13" spans="2:13" x14ac:dyDescent="0.25">
      <c r="B13" s="335" t="s">
        <v>1584</v>
      </c>
      <c r="C13" s="333">
        <v>0.44832381668999999</v>
      </c>
      <c r="D13" s="333">
        <v>0</v>
      </c>
      <c r="E13" s="333">
        <v>5.2766986799999997E-3</v>
      </c>
      <c r="F13" s="333">
        <v>0.14157343755999999</v>
      </c>
      <c r="G13" s="333">
        <v>2.2821007202699999</v>
      </c>
      <c r="H13" s="333">
        <v>1.91484188E-3</v>
      </c>
      <c r="I13" s="333">
        <v>1.56905818658</v>
      </c>
      <c r="J13" s="333">
        <v>9.6806116586400002</v>
      </c>
      <c r="K13" s="333">
        <v>0</v>
      </c>
      <c r="L13" s="333">
        <v>0</v>
      </c>
      <c r="M13" s="333">
        <f t="shared" si="0"/>
        <v>14.1288593603</v>
      </c>
    </row>
    <row r="14" spans="2:13" x14ac:dyDescent="0.25">
      <c r="B14" s="336" t="s">
        <v>1585</v>
      </c>
      <c r="C14" s="333">
        <v>0.39386641168999997</v>
      </c>
      <c r="D14" s="333">
        <v>0</v>
      </c>
      <c r="E14" s="333">
        <v>7.6040564389999996E-2</v>
      </c>
      <c r="F14" s="333">
        <v>0.47818579235000003</v>
      </c>
      <c r="G14" s="333">
        <v>1.65109312388</v>
      </c>
      <c r="H14" s="333">
        <v>3.6999486769999999E-2</v>
      </c>
      <c r="I14" s="333">
        <v>1.21695233219</v>
      </c>
      <c r="J14" s="333">
        <v>6.6241395942599999</v>
      </c>
      <c r="K14" s="333">
        <v>5.8603246999999997E-4</v>
      </c>
      <c r="L14" s="333">
        <v>0</v>
      </c>
      <c r="M14" s="333">
        <f t="shared" si="0"/>
        <v>10.477863338000001</v>
      </c>
    </row>
    <row r="15" spans="2:13" x14ac:dyDescent="0.25">
      <c r="B15" s="336" t="s">
        <v>1586</v>
      </c>
      <c r="C15" s="333">
        <v>0</v>
      </c>
      <c r="D15" s="333">
        <v>0</v>
      </c>
      <c r="E15" s="333">
        <v>0</v>
      </c>
      <c r="F15" s="333">
        <v>0</v>
      </c>
      <c r="G15" s="333">
        <v>0</v>
      </c>
      <c r="H15" s="333">
        <v>0</v>
      </c>
      <c r="I15" s="333">
        <v>0</v>
      </c>
      <c r="J15" s="333">
        <v>0</v>
      </c>
      <c r="K15" s="333">
        <v>0</v>
      </c>
      <c r="L15" s="333">
        <v>0</v>
      </c>
      <c r="M15" s="333">
        <f t="shared" si="0"/>
        <v>0</v>
      </c>
    </row>
    <row r="16" spans="2:13" x14ac:dyDescent="0.25">
      <c r="B16" s="258" t="s">
        <v>1587</v>
      </c>
      <c r="C16" s="333">
        <v>0.16200736438999999</v>
      </c>
      <c r="D16" s="333">
        <v>0</v>
      </c>
      <c r="E16" s="333">
        <v>0</v>
      </c>
      <c r="F16" s="333">
        <v>0.26747205268000002</v>
      </c>
      <c r="G16" s="333">
        <v>1.4552239494899999</v>
      </c>
      <c r="H16" s="333">
        <v>9.9220000000000003E-3</v>
      </c>
      <c r="I16" s="333">
        <v>1.10706103615</v>
      </c>
      <c r="J16" s="333">
        <v>20.058679583779998</v>
      </c>
      <c r="K16" s="333">
        <v>0</v>
      </c>
      <c r="L16" s="333">
        <v>0</v>
      </c>
      <c r="M16" s="333">
        <f t="shared" si="0"/>
        <v>23.060365986489998</v>
      </c>
    </row>
    <row r="17" spans="2:13" x14ac:dyDescent="0.25">
      <c r="B17" s="337" t="s">
        <v>1588</v>
      </c>
      <c r="C17" s="333">
        <v>0.16200736438999999</v>
      </c>
      <c r="D17" s="333">
        <v>0</v>
      </c>
      <c r="E17" s="333">
        <v>0</v>
      </c>
      <c r="F17" s="333">
        <v>0.26747205268000002</v>
      </c>
      <c r="G17" s="333">
        <v>1.4552239494899999</v>
      </c>
      <c r="H17" s="333">
        <v>9.9220000000000003E-3</v>
      </c>
      <c r="I17" s="333">
        <v>1.10706103615</v>
      </c>
      <c r="J17" s="333">
        <v>20.058679583779998</v>
      </c>
      <c r="K17" s="333">
        <v>0</v>
      </c>
      <c r="L17" s="333">
        <v>0</v>
      </c>
      <c r="M17" s="333">
        <f t="shared" si="0"/>
        <v>23.060365986489998</v>
      </c>
    </row>
    <row r="18" spans="2:13" x14ac:dyDescent="0.25">
      <c r="B18" s="337" t="s">
        <v>1589</v>
      </c>
      <c r="C18" s="333">
        <v>0</v>
      </c>
      <c r="D18" s="333">
        <v>0</v>
      </c>
      <c r="E18" s="333">
        <v>0</v>
      </c>
      <c r="F18" s="333">
        <v>0</v>
      </c>
      <c r="G18" s="333">
        <v>0</v>
      </c>
      <c r="H18" s="333">
        <v>0</v>
      </c>
      <c r="I18" s="333">
        <v>0</v>
      </c>
      <c r="J18" s="333">
        <v>0</v>
      </c>
      <c r="K18" s="333">
        <v>0</v>
      </c>
      <c r="L18" s="333">
        <v>0</v>
      </c>
      <c r="M18" s="333">
        <f t="shared" si="0"/>
        <v>0</v>
      </c>
    </row>
    <row r="19" spans="2:13" x14ac:dyDescent="0.25">
      <c r="B19" s="258" t="s">
        <v>140</v>
      </c>
      <c r="C19" s="333">
        <v>0</v>
      </c>
      <c r="D19" s="333">
        <v>0</v>
      </c>
      <c r="E19" s="333">
        <v>0</v>
      </c>
      <c r="F19" s="333">
        <v>0</v>
      </c>
      <c r="G19" s="333">
        <v>0</v>
      </c>
      <c r="H19" s="333">
        <v>0</v>
      </c>
      <c r="I19" s="333">
        <v>0</v>
      </c>
      <c r="J19" s="333">
        <v>0</v>
      </c>
      <c r="K19" s="333">
        <v>0</v>
      </c>
      <c r="L19" s="333">
        <v>0</v>
      </c>
      <c r="M19" s="333">
        <f t="shared" si="0"/>
        <v>0</v>
      </c>
    </row>
    <row r="20" spans="2:13" x14ac:dyDescent="0.25">
      <c r="B20" s="338" t="s">
        <v>142</v>
      </c>
      <c r="C20" s="303">
        <f>SUM(C9:C11)+C16+C19</f>
        <v>1.59849699616</v>
      </c>
      <c r="D20" s="303">
        <f t="shared" ref="D20:L20" si="1">SUM(D9:D11)+D16+D19</f>
        <v>0</v>
      </c>
      <c r="E20" s="303">
        <f t="shared" si="1"/>
        <v>0.23662951485</v>
      </c>
      <c r="F20" s="303">
        <f t="shared" si="1"/>
        <v>1.05818867964</v>
      </c>
      <c r="G20" s="303">
        <f t="shared" si="1"/>
        <v>6.5503584730199993</v>
      </c>
      <c r="H20" s="303">
        <f t="shared" si="1"/>
        <v>6.0117328650000003E-2</v>
      </c>
      <c r="I20" s="303">
        <f t="shared" si="1"/>
        <v>4.8173884326299996</v>
      </c>
      <c r="J20" s="303">
        <f t="shared" si="1"/>
        <v>42.363560907409997</v>
      </c>
      <c r="K20" s="303">
        <f t="shared" si="1"/>
        <v>5.8603246999999997E-4</v>
      </c>
      <c r="L20" s="303">
        <f t="shared" si="1"/>
        <v>0</v>
      </c>
      <c r="M20" s="303">
        <f>SUM(M9:M11)+M16+M19</f>
        <v>56.685326364829997</v>
      </c>
    </row>
    <row r="21" spans="2:13" x14ac:dyDescent="0.25">
      <c r="B21" s="292" t="s">
        <v>1590</v>
      </c>
    </row>
    <row r="25" spans="2:13" ht="15.75" x14ac:dyDescent="0.25">
      <c r="B25" s="293" t="s">
        <v>1591</v>
      </c>
      <c r="C25" s="261"/>
      <c r="D25" s="261"/>
      <c r="E25" s="261"/>
      <c r="F25" s="261"/>
      <c r="G25" s="261"/>
      <c r="H25" s="261"/>
      <c r="I25" s="261"/>
      <c r="J25" s="261"/>
      <c r="K25" s="261"/>
      <c r="L25" s="261"/>
      <c r="M25" s="261"/>
    </row>
    <row r="26" spans="2:13" x14ac:dyDescent="0.25">
      <c r="B26" s="331" t="s">
        <v>1351</v>
      </c>
      <c r="C26" s="332"/>
      <c r="D26" s="332"/>
      <c r="E26" s="332"/>
      <c r="F26" s="332"/>
      <c r="G26" s="332"/>
      <c r="H26" s="332"/>
      <c r="I26" s="332"/>
      <c r="J26" s="332"/>
      <c r="K26" s="332"/>
      <c r="L26" s="332"/>
      <c r="M26" s="332"/>
    </row>
    <row r="27" spans="2:13" x14ac:dyDescent="0.25">
      <c r="B27" s="263"/>
      <c r="C27" s="263"/>
      <c r="D27" s="263"/>
      <c r="E27" s="263"/>
      <c r="F27" s="263"/>
      <c r="G27" s="263"/>
      <c r="H27" s="263"/>
      <c r="I27" s="263"/>
      <c r="J27" s="263"/>
      <c r="K27" s="263"/>
      <c r="L27" s="263"/>
      <c r="M27" s="263"/>
    </row>
    <row r="28" spans="2:13" ht="45" x14ac:dyDescent="0.25">
      <c r="B28" s="263"/>
      <c r="C28" s="296" t="s">
        <v>1541</v>
      </c>
      <c r="D28" s="296" t="s">
        <v>1542</v>
      </c>
      <c r="E28" s="296" t="s">
        <v>1543</v>
      </c>
      <c r="F28" s="296" t="s">
        <v>1544</v>
      </c>
      <c r="G28" s="296" t="s">
        <v>1545</v>
      </c>
      <c r="H28" s="296" t="s">
        <v>1546</v>
      </c>
      <c r="I28" s="296" t="s">
        <v>1547</v>
      </c>
      <c r="J28" s="296" t="s">
        <v>632</v>
      </c>
      <c r="K28" s="296" t="s">
        <v>1548</v>
      </c>
      <c r="L28" s="296" t="s">
        <v>140</v>
      </c>
      <c r="M28" s="297" t="s">
        <v>142</v>
      </c>
    </row>
    <row r="29" spans="2:13" x14ac:dyDescent="0.25">
      <c r="B29" s="258" t="s">
        <v>1580</v>
      </c>
      <c r="C29" s="333">
        <v>0</v>
      </c>
      <c r="D29" s="333">
        <v>0</v>
      </c>
      <c r="E29" s="333">
        <v>0</v>
      </c>
      <c r="F29" s="333">
        <v>0</v>
      </c>
      <c r="G29" s="333">
        <v>0</v>
      </c>
      <c r="H29" s="333">
        <v>0</v>
      </c>
      <c r="I29" s="333">
        <v>0</v>
      </c>
      <c r="J29" s="333">
        <v>0</v>
      </c>
      <c r="K29" s="333">
        <v>0</v>
      </c>
      <c r="L29" s="333">
        <v>0</v>
      </c>
      <c r="M29" s="333">
        <f>SUM(C29:L29)</f>
        <v>0</v>
      </c>
    </row>
    <row r="30" spans="2:13" x14ac:dyDescent="0.25">
      <c r="B30" s="271" t="s">
        <v>1581</v>
      </c>
      <c r="C30" s="333">
        <v>2.1021395150900002</v>
      </c>
      <c r="D30" s="333">
        <v>1.68552212E-3</v>
      </c>
      <c r="E30" s="333">
        <v>1.5744606550000002E-2</v>
      </c>
      <c r="F30" s="333">
        <v>1.0087149156899999</v>
      </c>
      <c r="G30" s="333">
        <v>2.5759724055</v>
      </c>
      <c r="H30" s="333">
        <v>0.29652341440000002</v>
      </c>
      <c r="I30" s="333">
        <v>5.2490637556999999</v>
      </c>
      <c r="J30" s="333">
        <v>8.9466216601700008</v>
      </c>
      <c r="K30" s="333">
        <v>4.19303617E-3</v>
      </c>
      <c r="L30" s="333">
        <v>2.2802194000000001E-3</v>
      </c>
      <c r="M30" s="333">
        <f t="shared" ref="M30:M39" si="2">SUM(C30:L30)</f>
        <v>20.20293905079</v>
      </c>
    </row>
    <row r="31" spans="2:13" ht="30" x14ac:dyDescent="0.25">
      <c r="B31" s="334" t="s">
        <v>1582</v>
      </c>
      <c r="C31" s="333">
        <v>2.1947671065400001</v>
      </c>
      <c r="D31" s="333">
        <v>7.0245797100000002E-3</v>
      </c>
      <c r="E31" s="333">
        <v>0.30111138599999998</v>
      </c>
      <c r="F31" s="333">
        <v>0.61580332385000003</v>
      </c>
      <c r="G31" s="333">
        <v>4.8328514007300001</v>
      </c>
      <c r="H31" s="333">
        <v>0.72250044758999998</v>
      </c>
      <c r="I31" s="333">
        <v>8.3555147184800003</v>
      </c>
      <c r="J31" s="333">
        <v>15.873138502150001</v>
      </c>
      <c r="K31" s="333">
        <v>7.4310030400000001E-3</v>
      </c>
      <c r="L31" s="333">
        <v>1.8499534080000001E-2</v>
      </c>
      <c r="M31" s="333">
        <f t="shared" si="2"/>
        <v>32.928642002170001</v>
      </c>
    </row>
    <row r="32" spans="2:13" x14ac:dyDescent="0.25">
      <c r="B32" s="335" t="s">
        <v>1583</v>
      </c>
      <c r="C32" s="333">
        <v>0.66327734215</v>
      </c>
      <c r="D32" s="333">
        <v>7.0245797100000002E-3</v>
      </c>
      <c r="E32" s="333">
        <v>1.2322916499999999E-2</v>
      </c>
      <c r="F32" s="333">
        <v>1.8459226089999999E-2</v>
      </c>
      <c r="G32" s="333">
        <v>1.20353111349</v>
      </c>
      <c r="H32" s="333">
        <v>4.1776789600000003E-2</v>
      </c>
      <c r="I32" s="333">
        <v>2.0723590494200002</v>
      </c>
      <c r="J32" s="333">
        <v>3.9614529955900002</v>
      </c>
      <c r="K32" s="333">
        <v>0</v>
      </c>
      <c r="L32" s="333">
        <v>4.2062067300000002E-3</v>
      </c>
      <c r="M32" s="333">
        <f t="shared" si="2"/>
        <v>7.9844102192799999</v>
      </c>
    </row>
    <row r="33" spans="2:13" x14ac:dyDescent="0.25">
      <c r="B33" s="335" t="s">
        <v>1584</v>
      </c>
      <c r="C33" s="333">
        <v>0.63810417282999998</v>
      </c>
      <c r="D33" s="333">
        <v>0</v>
      </c>
      <c r="E33" s="333">
        <v>1.699932425E-2</v>
      </c>
      <c r="F33" s="333">
        <v>8.6359528960000001E-2</v>
      </c>
      <c r="G33" s="333">
        <v>1.23999396202</v>
      </c>
      <c r="H33" s="333">
        <v>0.24707556543</v>
      </c>
      <c r="I33" s="333">
        <v>2.3507866054700002</v>
      </c>
      <c r="J33" s="333">
        <v>7.0751942379999999</v>
      </c>
      <c r="K33" s="333">
        <v>0</v>
      </c>
      <c r="L33" s="333">
        <v>1.6568049499999999E-3</v>
      </c>
      <c r="M33" s="333">
        <f t="shared" si="2"/>
        <v>11.656170201910001</v>
      </c>
    </row>
    <row r="34" spans="2:13" x14ac:dyDescent="0.25">
      <c r="B34" s="336" t="s">
        <v>1585</v>
      </c>
      <c r="C34" s="333">
        <v>0.89338559156999997</v>
      </c>
      <c r="D34" s="333">
        <v>0</v>
      </c>
      <c r="E34" s="333">
        <v>0.27178914524999997</v>
      </c>
      <c r="F34" s="333">
        <v>0.51098456879999998</v>
      </c>
      <c r="G34" s="333">
        <v>2.3893263252199999</v>
      </c>
      <c r="H34" s="333">
        <v>0.43364809255999998</v>
      </c>
      <c r="I34" s="333">
        <v>3.9323690635899999</v>
      </c>
      <c r="J34" s="333">
        <v>4.8364912685499997</v>
      </c>
      <c r="K34" s="333">
        <v>7.4310030400000001E-3</v>
      </c>
      <c r="L34" s="333">
        <v>1.2636522400000001E-2</v>
      </c>
      <c r="M34" s="333">
        <f t="shared" si="2"/>
        <v>13.288061580980001</v>
      </c>
    </row>
    <row r="35" spans="2:13" x14ac:dyDescent="0.25">
      <c r="B35" s="336" t="s">
        <v>1586</v>
      </c>
      <c r="C35" s="333">
        <v>0</v>
      </c>
      <c r="D35" s="333">
        <v>0</v>
      </c>
      <c r="E35" s="333">
        <v>0</v>
      </c>
      <c r="F35" s="333">
        <v>0</v>
      </c>
      <c r="G35" s="333">
        <v>0</v>
      </c>
      <c r="H35" s="333">
        <v>0</v>
      </c>
      <c r="I35" s="333">
        <v>0</v>
      </c>
      <c r="J35" s="333">
        <v>0</v>
      </c>
      <c r="K35" s="333">
        <v>0</v>
      </c>
      <c r="L35" s="333">
        <v>0</v>
      </c>
      <c r="M35" s="333">
        <f t="shared" si="2"/>
        <v>0</v>
      </c>
    </row>
    <row r="36" spans="2:13" x14ac:dyDescent="0.25">
      <c r="B36" s="258" t="s">
        <v>1587</v>
      </c>
      <c r="C36" s="333">
        <v>0.28044701650999998</v>
      </c>
      <c r="D36" s="333">
        <v>0</v>
      </c>
      <c r="E36" s="333">
        <v>0</v>
      </c>
      <c r="F36" s="333">
        <v>6.0232446019999997E-2</v>
      </c>
      <c r="G36" s="333">
        <v>1.5533327863599999</v>
      </c>
      <c r="H36" s="333">
        <v>0.91053710596000004</v>
      </c>
      <c r="I36" s="333">
        <v>3.3990814733499999</v>
      </c>
      <c r="J36" s="333">
        <v>10.31321831853</v>
      </c>
      <c r="K36" s="333">
        <v>2.1567950600000002E-3</v>
      </c>
      <c r="L36" s="333">
        <v>1.9504001599999999E-3</v>
      </c>
      <c r="M36" s="333">
        <f t="shared" si="2"/>
        <v>16.520956341949997</v>
      </c>
    </row>
    <row r="37" spans="2:13" x14ac:dyDescent="0.25">
      <c r="B37" s="337" t="s">
        <v>1588</v>
      </c>
      <c r="C37" s="333">
        <v>0.28044701650999998</v>
      </c>
      <c r="D37" s="333">
        <v>0</v>
      </c>
      <c r="E37" s="333">
        <v>0</v>
      </c>
      <c r="F37" s="333">
        <v>6.0232446019999997E-2</v>
      </c>
      <c r="G37" s="333">
        <v>1.5533327863599999</v>
      </c>
      <c r="H37" s="333">
        <v>0.91053710596000004</v>
      </c>
      <c r="I37" s="333">
        <v>3.3990814733499999</v>
      </c>
      <c r="J37" s="333">
        <v>10.31321831853</v>
      </c>
      <c r="K37" s="333">
        <v>2.1567950600000002E-3</v>
      </c>
      <c r="L37" s="333">
        <v>1.9504001599999999E-3</v>
      </c>
      <c r="M37" s="333">
        <f t="shared" si="2"/>
        <v>16.520956341949997</v>
      </c>
    </row>
    <row r="38" spans="2:13" x14ac:dyDescent="0.25">
      <c r="B38" s="337" t="s">
        <v>1589</v>
      </c>
      <c r="C38" s="333">
        <v>0</v>
      </c>
      <c r="D38" s="333">
        <v>0</v>
      </c>
      <c r="E38" s="333">
        <v>0</v>
      </c>
      <c r="F38" s="333">
        <v>0</v>
      </c>
      <c r="G38" s="333">
        <v>0</v>
      </c>
      <c r="H38" s="333">
        <v>0</v>
      </c>
      <c r="I38" s="333">
        <v>0</v>
      </c>
      <c r="J38" s="333">
        <v>0</v>
      </c>
      <c r="K38" s="333">
        <v>0</v>
      </c>
      <c r="L38" s="333">
        <v>0</v>
      </c>
      <c r="M38" s="333">
        <f t="shared" si="2"/>
        <v>0</v>
      </c>
    </row>
    <row r="39" spans="2:13" x14ac:dyDescent="0.25">
      <c r="B39" s="258" t="s">
        <v>140</v>
      </c>
      <c r="C39" s="333">
        <v>0</v>
      </c>
      <c r="D39" s="333">
        <v>0</v>
      </c>
      <c r="E39" s="333">
        <v>0</v>
      </c>
      <c r="F39" s="333">
        <v>0</v>
      </c>
      <c r="G39" s="333">
        <v>0</v>
      </c>
      <c r="H39" s="333">
        <v>0</v>
      </c>
      <c r="I39" s="333">
        <v>0</v>
      </c>
      <c r="J39" s="333">
        <v>0</v>
      </c>
      <c r="K39" s="333">
        <v>0</v>
      </c>
      <c r="L39" s="333">
        <v>0</v>
      </c>
      <c r="M39" s="333">
        <f t="shared" si="2"/>
        <v>0</v>
      </c>
    </row>
    <row r="40" spans="2:13" x14ac:dyDescent="0.25">
      <c r="B40" s="338" t="s">
        <v>142</v>
      </c>
      <c r="C40" s="303">
        <f>SUM(C29:C31)+C36+C39</f>
        <v>4.5773536381400008</v>
      </c>
      <c r="D40" s="303">
        <f t="shared" ref="D40:M40" si="3">SUM(D29:D31)+D36+D39</f>
        <v>8.7101018300000006E-3</v>
      </c>
      <c r="E40" s="303">
        <f t="shared" si="3"/>
        <v>0.31685599254999997</v>
      </c>
      <c r="F40" s="303">
        <f t="shared" si="3"/>
        <v>1.6847506855600001</v>
      </c>
      <c r="G40" s="303">
        <f t="shared" si="3"/>
        <v>8.9621565925900004</v>
      </c>
      <c r="H40" s="303">
        <f t="shared" si="3"/>
        <v>1.9295609679500001</v>
      </c>
      <c r="I40" s="303">
        <f t="shared" si="3"/>
        <v>17.00365994753</v>
      </c>
      <c r="J40" s="303">
        <f t="shared" si="3"/>
        <v>35.132978480849999</v>
      </c>
      <c r="K40" s="303">
        <f t="shared" si="3"/>
        <v>1.378083427E-2</v>
      </c>
      <c r="L40" s="303">
        <f t="shared" si="3"/>
        <v>2.2730153640000004E-2</v>
      </c>
      <c r="M40" s="303">
        <f t="shared" si="3"/>
        <v>69.652537394909999</v>
      </c>
    </row>
    <row r="45" spans="2:13" ht="15.75" x14ac:dyDescent="0.25">
      <c r="B45" s="293" t="s">
        <v>1592</v>
      </c>
      <c r="C45" s="261"/>
      <c r="D45" s="261"/>
      <c r="E45" s="261"/>
      <c r="F45" s="261"/>
      <c r="G45" s="261"/>
      <c r="H45" s="261"/>
      <c r="I45" s="261"/>
      <c r="J45" s="261"/>
      <c r="K45" s="261"/>
      <c r="L45" s="261"/>
      <c r="M45" s="261"/>
    </row>
    <row r="46" spans="2:13" x14ac:dyDescent="0.25">
      <c r="B46" s="331" t="s">
        <v>1353</v>
      </c>
      <c r="C46" s="332"/>
      <c r="D46" s="332"/>
      <c r="E46" s="332"/>
      <c r="F46" s="332"/>
      <c r="G46" s="332"/>
      <c r="H46" s="332"/>
      <c r="I46" s="332"/>
      <c r="J46" s="332"/>
      <c r="K46" s="332"/>
      <c r="L46" s="332"/>
      <c r="M46" s="332"/>
    </row>
    <row r="47" spans="2:13" x14ac:dyDescent="0.25">
      <c r="B47" s="263"/>
      <c r="C47" s="263"/>
      <c r="D47" s="263"/>
      <c r="E47" s="263"/>
      <c r="F47" s="263"/>
      <c r="G47" s="263"/>
      <c r="H47" s="263"/>
      <c r="I47" s="263"/>
      <c r="J47" s="263"/>
      <c r="K47" s="263"/>
      <c r="L47" s="263"/>
      <c r="M47" s="263"/>
    </row>
    <row r="48" spans="2:13" ht="45" x14ac:dyDescent="0.25">
      <c r="B48" s="263"/>
      <c r="C48" s="296" t="s">
        <v>1541</v>
      </c>
      <c r="D48" s="296" t="s">
        <v>1542</v>
      </c>
      <c r="E48" s="296" t="s">
        <v>1543</v>
      </c>
      <c r="F48" s="296" t="s">
        <v>1544</v>
      </c>
      <c r="G48" s="296" t="s">
        <v>1545</v>
      </c>
      <c r="H48" s="296" t="s">
        <v>1546</v>
      </c>
      <c r="I48" s="296" t="s">
        <v>1547</v>
      </c>
      <c r="J48" s="296" t="s">
        <v>632</v>
      </c>
      <c r="K48" s="296" t="s">
        <v>1548</v>
      </c>
      <c r="L48" s="296" t="s">
        <v>140</v>
      </c>
      <c r="M48" s="297" t="s">
        <v>142</v>
      </c>
    </row>
    <row r="49" spans="2:15" x14ac:dyDescent="0.25">
      <c r="B49" s="258" t="s">
        <v>1580</v>
      </c>
      <c r="C49" s="333">
        <v>0</v>
      </c>
      <c r="D49" s="333">
        <v>0</v>
      </c>
      <c r="E49" s="333">
        <v>0</v>
      </c>
      <c r="F49" s="333">
        <v>0</v>
      </c>
      <c r="G49" s="333">
        <v>0</v>
      </c>
      <c r="H49" s="333">
        <v>0</v>
      </c>
      <c r="I49" s="333">
        <v>0</v>
      </c>
      <c r="J49" s="333">
        <v>0</v>
      </c>
      <c r="K49" s="333">
        <v>0</v>
      </c>
      <c r="L49" s="333">
        <v>0</v>
      </c>
      <c r="M49" s="333">
        <f>SUM(C49:L49)</f>
        <v>0</v>
      </c>
    </row>
    <row r="50" spans="2:15" x14ac:dyDescent="0.25">
      <c r="B50" s="258" t="s">
        <v>1581</v>
      </c>
      <c r="C50" s="333">
        <v>2.3247270957400001</v>
      </c>
      <c r="D50" s="333">
        <v>1.68552212E-3</v>
      </c>
      <c r="E50" s="333">
        <v>1.5744606550000002E-2</v>
      </c>
      <c r="F50" s="333">
        <v>1.1437959156899999</v>
      </c>
      <c r="G50" s="333">
        <v>2.9389794055</v>
      </c>
      <c r="H50" s="333">
        <v>0.29652341440000002</v>
      </c>
      <c r="I50" s="333">
        <v>5.3910987556999999</v>
      </c>
      <c r="J50" s="333">
        <v>11.5480367746</v>
      </c>
      <c r="K50" s="333">
        <v>4.19303617E-3</v>
      </c>
      <c r="L50" s="333">
        <v>2.2802194000000001E-3</v>
      </c>
      <c r="M50" s="333">
        <f t="shared" ref="M50:M59" si="4">SUM(C50:L50)</f>
        <v>23.66706474587</v>
      </c>
      <c r="O50" s="339"/>
    </row>
    <row r="51" spans="2:15" ht="30" x14ac:dyDescent="0.25">
      <c r="B51" s="334" t="s">
        <v>1582</v>
      </c>
      <c r="C51" s="333">
        <v>3.4086691576599999</v>
      </c>
      <c r="D51" s="333">
        <v>7.0245797100000002E-3</v>
      </c>
      <c r="E51" s="333">
        <v>0.53774090085000004</v>
      </c>
      <c r="F51" s="333">
        <v>1.2714389508099999</v>
      </c>
      <c r="G51" s="333">
        <v>9.5649789242600001</v>
      </c>
      <c r="H51" s="333">
        <v>0.77269577623999997</v>
      </c>
      <c r="I51" s="333">
        <v>11.92380711497</v>
      </c>
      <c r="J51" s="333">
        <v>35.576604711350001</v>
      </c>
      <c r="K51" s="333">
        <v>8.0170355099999993E-3</v>
      </c>
      <c r="L51" s="333">
        <v>1.8499534080000001E-2</v>
      </c>
      <c r="M51" s="333">
        <f t="shared" si="4"/>
        <v>63.089476685440005</v>
      </c>
      <c r="O51" s="339"/>
    </row>
    <row r="52" spans="2:15" x14ac:dyDescent="0.25">
      <c r="B52" s="335" t="s">
        <v>1583</v>
      </c>
      <c r="C52" s="333">
        <v>1.03498916488</v>
      </c>
      <c r="D52" s="333">
        <v>7.0245797100000002E-3</v>
      </c>
      <c r="E52" s="333">
        <v>0.16763516828</v>
      </c>
      <c r="F52" s="333">
        <v>5.4335623139999997E-2</v>
      </c>
      <c r="G52" s="333">
        <v>2.0024647928700001</v>
      </c>
      <c r="H52" s="333">
        <v>5.3057789600000002E-2</v>
      </c>
      <c r="I52" s="333">
        <v>2.8546409271400002</v>
      </c>
      <c r="J52" s="333">
        <v>7.3601679518900003</v>
      </c>
      <c r="K52" s="333">
        <v>0</v>
      </c>
      <c r="L52" s="333">
        <v>4.2062067300000002E-3</v>
      </c>
      <c r="M52" s="333">
        <f t="shared" si="4"/>
        <v>13.538522204240001</v>
      </c>
      <c r="O52" s="339"/>
    </row>
    <row r="53" spans="2:15" x14ac:dyDescent="0.25">
      <c r="B53" s="335" t="s">
        <v>1584</v>
      </c>
      <c r="C53" s="333">
        <v>1.08642798952</v>
      </c>
      <c r="D53" s="333">
        <v>0</v>
      </c>
      <c r="E53" s="333">
        <v>2.227602293E-2</v>
      </c>
      <c r="F53" s="333">
        <v>0.22793296652</v>
      </c>
      <c r="G53" s="333">
        <v>3.5220946822800001</v>
      </c>
      <c r="H53" s="333">
        <v>0.24899040730999999</v>
      </c>
      <c r="I53" s="333">
        <v>3.9198447920500001</v>
      </c>
      <c r="J53" s="333">
        <v>16.755805896639998</v>
      </c>
      <c r="K53" s="333">
        <v>0</v>
      </c>
      <c r="L53" s="333">
        <v>1.6568049499999999E-3</v>
      </c>
      <c r="M53" s="333">
        <f t="shared" si="4"/>
        <v>25.785029562199998</v>
      </c>
      <c r="O53" s="339"/>
    </row>
    <row r="54" spans="2:15" x14ac:dyDescent="0.25">
      <c r="B54" s="336" t="s">
        <v>1585</v>
      </c>
      <c r="C54" s="333">
        <v>1.2872520032600001</v>
      </c>
      <c r="D54" s="333">
        <v>0</v>
      </c>
      <c r="E54" s="333">
        <v>0.34782970963999998</v>
      </c>
      <c r="F54" s="333">
        <v>0.98917036115000001</v>
      </c>
      <c r="G54" s="333">
        <v>4.0404194490999998</v>
      </c>
      <c r="H54" s="333">
        <v>0.47064757933000001</v>
      </c>
      <c r="I54" s="333">
        <v>5.1493213957800004</v>
      </c>
      <c r="J54" s="333">
        <v>11.46063086281</v>
      </c>
      <c r="K54" s="333">
        <v>8.0170355099999993E-3</v>
      </c>
      <c r="L54" s="333">
        <v>1.2636522400000001E-2</v>
      </c>
      <c r="M54" s="333">
        <f t="shared" si="4"/>
        <v>23.765924918980001</v>
      </c>
      <c r="O54" s="339"/>
    </row>
    <row r="55" spans="2:15" x14ac:dyDescent="0.25">
      <c r="B55" s="336" t="s">
        <v>1586</v>
      </c>
      <c r="C55" s="333">
        <v>0</v>
      </c>
      <c r="D55" s="333">
        <v>0</v>
      </c>
      <c r="E55" s="333">
        <v>0</v>
      </c>
      <c r="F55" s="333">
        <v>0</v>
      </c>
      <c r="G55" s="333">
        <v>0</v>
      </c>
      <c r="H55" s="333">
        <v>0</v>
      </c>
      <c r="I55" s="333">
        <v>0</v>
      </c>
      <c r="J55" s="333">
        <v>0</v>
      </c>
      <c r="K55" s="333">
        <v>0</v>
      </c>
      <c r="L55" s="333">
        <v>0</v>
      </c>
      <c r="M55" s="333">
        <f t="shared" si="4"/>
        <v>0</v>
      </c>
      <c r="O55" s="339"/>
    </row>
    <row r="56" spans="2:15" x14ac:dyDescent="0.25">
      <c r="B56" s="258" t="s">
        <v>1587</v>
      </c>
      <c r="C56" s="333">
        <v>0.4424543809</v>
      </c>
      <c r="D56" s="333">
        <v>0</v>
      </c>
      <c r="E56" s="333">
        <v>0</v>
      </c>
      <c r="F56" s="333">
        <v>0.32770449870000001</v>
      </c>
      <c r="G56" s="333">
        <v>3.0085567358500001</v>
      </c>
      <c r="H56" s="333">
        <v>0.92045910596000002</v>
      </c>
      <c r="I56" s="333">
        <v>4.5061425095000001</v>
      </c>
      <c r="J56" s="333">
        <v>30.37189790231</v>
      </c>
      <c r="K56" s="333">
        <v>2.1567950600000002E-3</v>
      </c>
      <c r="L56" s="333">
        <v>1.9504001599999999E-3</v>
      </c>
      <c r="M56" s="333">
        <f t="shared" si="4"/>
        <v>39.581322328440002</v>
      </c>
      <c r="O56" s="339"/>
    </row>
    <row r="57" spans="2:15" x14ac:dyDescent="0.25">
      <c r="B57" s="337" t="s">
        <v>1588</v>
      </c>
      <c r="C57" s="333">
        <v>0.4424543809</v>
      </c>
      <c r="D57" s="333">
        <v>0</v>
      </c>
      <c r="E57" s="333">
        <v>0</v>
      </c>
      <c r="F57" s="333">
        <v>0.32770449870000001</v>
      </c>
      <c r="G57" s="333">
        <v>3.0085567358500001</v>
      </c>
      <c r="H57" s="333">
        <v>0.92045910596000002</v>
      </c>
      <c r="I57" s="333">
        <v>4.5061425095000001</v>
      </c>
      <c r="J57" s="333">
        <v>30.37189790231</v>
      </c>
      <c r="K57" s="333">
        <v>2.1567950600000002E-3</v>
      </c>
      <c r="L57" s="333">
        <v>1.9504001599999999E-3</v>
      </c>
      <c r="M57" s="333">
        <f t="shared" si="4"/>
        <v>39.581322328440002</v>
      </c>
      <c r="O57" s="339"/>
    </row>
    <row r="58" spans="2:15" x14ac:dyDescent="0.25">
      <c r="B58" s="337" t="s">
        <v>1589</v>
      </c>
      <c r="C58" s="333">
        <v>0</v>
      </c>
      <c r="D58" s="333">
        <v>0</v>
      </c>
      <c r="E58" s="333">
        <v>0</v>
      </c>
      <c r="F58" s="333">
        <v>0</v>
      </c>
      <c r="G58" s="333">
        <v>0</v>
      </c>
      <c r="H58" s="333">
        <v>0</v>
      </c>
      <c r="I58" s="333">
        <v>0</v>
      </c>
      <c r="J58" s="333">
        <v>0</v>
      </c>
      <c r="K58" s="333">
        <v>0</v>
      </c>
      <c r="L58" s="333">
        <v>0</v>
      </c>
      <c r="M58" s="333">
        <f t="shared" si="4"/>
        <v>0</v>
      </c>
    </row>
    <row r="59" spans="2:15" x14ac:dyDescent="0.25">
      <c r="B59" s="258" t="s">
        <v>140</v>
      </c>
      <c r="C59" s="333">
        <v>0</v>
      </c>
      <c r="D59" s="333">
        <v>0</v>
      </c>
      <c r="E59" s="333">
        <v>0</v>
      </c>
      <c r="F59" s="333">
        <v>0</v>
      </c>
      <c r="G59" s="333">
        <v>0</v>
      </c>
      <c r="H59" s="333">
        <v>0</v>
      </c>
      <c r="I59" s="333">
        <v>0</v>
      </c>
      <c r="J59" s="333">
        <v>0</v>
      </c>
      <c r="K59" s="333">
        <v>0</v>
      </c>
      <c r="L59" s="333">
        <v>0</v>
      </c>
      <c r="M59" s="333">
        <f t="shared" si="4"/>
        <v>0</v>
      </c>
    </row>
    <row r="60" spans="2:15" x14ac:dyDescent="0.25">
      <c r="B60" s="338" t="s">
        <v>142</v>
      </c>
      <c r="C60" s="303">
        <f>SUM(C49:C51)+C56+C59</f>
        <v>6.1758506343000006</v>
      </c>
      <c r="D60" s="303">
        <f t="shared" ref="D60:M60" si="5">SUM(D49:D51)+D56+D59</f>
        <v>8.7101018300000006E-3</v>
      </c>
      <c r="E60" s="303">
        <f t="shared" si="5"/>
        <v>0.55348550740000002</v>
      </c>
      <c r="F60" s="303">
        <f t="shared" si="5"/>
        <v>2.7429393651999998</v>
      </c>
      <c r="G60" s="303">
        <f t="shared" si="5"/>
        <v>15.51251506561</v>
      </c>
      <c r="H60" s="303">
        <f t="shared" si="5"/>
        <v>1.9896782966</v>
      </c>
      <c r="I60" s="303">
        <f t="shared" si="5"/>
        <v>21.821048380169998</v>
      </c>
      <c r="J60" s="303">
        <f t="shared" si="5"/>
        <v>77.496539388260004</v>
      </c>
      <c r="K60" s="303">
        <f t="shared" si="5"/>
        <v>1.4366866740000001E-2</v>
      </c>
      <c r="L60" s="303">
        <f t="shared" si="5"/>
        <v>2.2730153640000004E-2</v>
      </c>
      <c r="M60" s="303">
        <f t="shared" si="5"/>
        <v>126.33786375975001</v>
      </c>
    </row>
    <row r="63" spans="2:15" x14ac:dyDescent="0.25">
      <c r="B63" s="261"/>
      <c r="C63" s="261"/>
      <c r="D63" s="261"/>
      <c r="E63" s="261"/>
      <c r="F63" s="261"/>
      <c r="G63" s="261"/>
      <c r="H63" s="261"/>
      <c r="I63" s="261"/>
      <c r="J63" s="261"/>
      <c r="K63" s="261"/>
      <c r="L63" s="261"/>
      <c r="N63" s="261"/>
    </row>
    <row r="64" spans="2:15" x14ac:dyDescent="0.25">
      <c r="B64" s="261"/>
      <c r="C64" s="261"/>
      <c r="D64" s="261"/>
      <c r="E64" s="261"/>
      <c r="F64" s="261"/>
      <c r="G64" s="261"/>
      <c r="H64" s="261"/>
      <c r="I64" s="261"/>
      <c r="J64" s="261"/>
      <c r="K64" s="261"/>
      <c r="L64" s="261"/>
      <c r="M64" s="261"/>
      <c r="N64" s="261"/>
    </row>
    <row r="66" spans="14:14" x14ac:dyDescent="0.25">
      <c r="N66" s="214" t="s">
        <v>1410</v>
      </c>
    </row>
    <row r="79" spans="14:14" x14ac:dyDescent="0.25">
      <c r="N79" s="261"/>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4:P87"/>
  <sheetViews>
    <sheetView zoomScale="85" zoomScaleNormal="85" zoomScaleSheetLayoutView="100" workbookViewId="0">
      <selection activeCell="O23" sqref="O23:P29"/>
    </sheetView>
  </sheetViews>
  <sheetFormatPr defaultRowHeight="15" x14ac:dyDescent="0.25"/>
  <cols>
    <col min="1" max="1" width="4.7109375" style="258" customWidth="1"/>
    <col min="2" max="2" width="25.140625" style="258" bestFit="1" customWidth="1"/>
    <col min="3" max="12" width="17.7109375" style="258" customWidth="1"/>
    <col min="13" max="13" width="18.5703125" style="258" bestFit="1" customWidth="1"/>
    <col min="14" max="14" width="11.28515625" style="258" bestFit="1" customWidth="1"/>
    <col min="15" max="20" width="9.140625" style="258"/>
    <col min="21" max="21" width="9.140625" style="258" customWidth="1"/>
    <col min="22" max="16384" width="9.140625" style="258"/>
  </cols>
  <sheetData>
    <row r="4" spans="2:13" x14ac:dyDescent="0.25">
      <c r="B4" s="261"/>
      <c r="C4" s="261"/>
      <c r="D4" s="261"/>
      <c r="E4" s="261"/>
      <c r="F4" s="261"/>
      <c r="G4" s="261"/>
      <c r="H4" s="261"/>
      <c r="I4" s="261"/>
      <c r="J4" s="261"/>
      <c r="K4" s="290" t="s">
        <v>1538</v>
      </c>
      <c r="L4" s="330">
        <f>'Table 1-3 - Lending'!L4</f>
        <v>42825</v>
      </c>
      <c r="M4" s="261"/>
    </row>
    <row r="5" spans="2:13" ht="15.75" x14ac:dyDescent="0.25">
      <c r="B5" s="293" t="s">
        <v>1593</v>
      </c>
      <c r="C5" s="261"/>
      <c r="D5" s="261"/>
      <c r="E5" s="261"/>
      <c r="F5" s="261"/>
      <c r="G5" s="261"/>
      <c r="H5" s="261"/>
      <c r="I5" s="261"/>
      <c r="J5" s="261"/>
      <c r="K5" s="261"/>
      <c r="L5" s="261"/>
      <c r="M5" s="261"/>
    </row>
    <row r="6" spans="2:13" x14ac:dyDescent="0.25">
      <c r="B6" s="331" t="s">
        <v>1594</v>
      </c>
      <c r="C6" s="332"/>
      <c r="D6" s="332"/>
      <c r="E6" s="332"/>
      <c r="F6" s="332"/>
      <c r="G6" s="332"/>
      <c r="H6" s="332"/>
      <c r="I6" s="332"/>
      <c r="J6" s="332"/>
      <c r="K6" s="332"/>
      <c r="L6" s="332"/>
      <c r="M6" s="332"/>
    </row>
    <row r="7" spans="2:13" x14ac:dyDescent="0.25">
      <c r="B7" s="263"/>
      <c r="C7" s="263"/>
      <c r="D7" s="263"/>
      <c r="E7" s="263"/>
      <c r="F7" s="263"/>
      <c r="G7" s="263"/>
      <c r="H7" s="263"/>
      <c r="I7" s="263"/>
      <c r="J7" s="263"/>
      <c r="K7" s="263"/>
      <c r="L7" s="263"/>
      <c r="M7" s="263"/>
    </row>
    <row r="8" spans="2:13" ht="45" x14ac:dyDescent="0.25">
      <c r="B8" s="263"/>
      <c r="C8" s="296" t="s">
        <v>1541</v>
      </c>
      <c r="D8" s="296" t="s">
        <v>1542</v>
      </c>
      <c r="E8" s="296" t="s">
        <v>1543</v>
      </c>
      <c r="F8" s="296" t="s">
        <v>1544</v>
      </c>
      <c r="G8" s="296" t="s">
        <v>1545</v>
      </c>
      <c r="H8" s="296" t="s">
        <v>1546</v>
      </c>
      <c r="I8" s="296" t="s">
        <v>1547</v>
      </c>
      <c r="J8" s="296" t="s">
        <v>632</v>
      </c>
      <c r="K8" s="296" t="s">
        <v>1548</v>
      </c>
      <c r="L8" s="296" t="s">
        <v>140</v>
      </c>
      <c r="M8" s="297" t="s">
        <v>142</v>
      </c>
    </row>
    <row r="9" spans="2:13" x14ac:dyDescent="0.25">
      <c r="B9" s="258" t="s">
        <v>1595</v>
      </c>
      <c r="C9" s="333">
        <v>0.43559916454999997</v>
      </c>
      <c r="D9" s="333">
        <v>0</v>
      </c>
      <c r="E9" s="333">
        <v>0</v>
      </c>
      <c r="F9" s="333">
        <v>0.34177702094000001</v>
      </c>
      <c r="G9" s="333">
        <v>3.1329189615200002</v>
      </c>
      <c r="H9" s="333">
        <v>0.51606189542000003</v>
      </c>
      <c r="I9" s="333">
        <v>3.2287246938599998</v>
      </c>
      <c r="J9" s="333">
        <v>1.0287998383300001</v>
      </c>
      <c r="K9" s="333">
        <v>0</v>
      </c>
      <c r="L9" s="333">
        <v>0</v>
      </c>
      <c r="M9" s="333">
        <f>SUM(C9:L9)</f>
        <v>8.6838815746200009</v>
      </c>
    </row>
    <row r="10" spans="2:13" x14ac:dyDescent="0.25">
      <c r="B10" s="258" t="s">
        <v>492</v>
      </c>
      <c r="C10" s="333">
        <v>0.36124506797</v>
      </c>
      <c r="D10" s="333">
        <v>1.68552212E-3</v>
      </c>
      <c r="E10" s="333">
        <v>0</v>
      </c>
      <c r="F10" s="333">
        <v>0.19926978022</v>
      </c>
      <c r="G10" s="333">
        <v>1.5657792856699999</v>
      </c>
      <c r="H10" s="333">
        <v>0.21392915961</v>
      </c>
      <c r="I10" s="333">
        <v>2.0841265825500002</v>
      </c>
      <c r="J10" s="333">
        <v>0.66042098827999995</v>
      </c>
      <c r="K10" s="333">
        <v>5.3401343500000002E-3</v>
      </c>
      <c r="L10" s="333">
        <v>0</v>
      </c>
      <c r="M10" s="333">
        <f t="shared" ref="M10:M13" si="0">SUM(C10:L10)</f>
        <v>5.09179652077</v>
      </c>
    </row>
    <row r="11" spans="2:13" x14ac:dyDescent="0.25">
      <c r="B11" s="258" t="s">
        <v>494</v>
      </c>
      <c r="C11" s="333">
        <v>0.19833727762</v>
      </c>
      <c r="D11" s="333">
        <v>0</v>
      </c>
      <c r="E11" s="333">
        <v>0</v>
      </c>
      <c r="F11" s="333">
        <v>8.6111713209999996E-2</v>
      </c>
      <c r="G11" s="333">
        <v>0.52251872375999997</v>
      </c>
      <c r="H11" s="333">
        <v>0.28393403582999999</v>
      </c>
      <c r="I11" s="333">
        <v>0.88492789192999999</v>
      </c>
      <c r="J11" s="333">
        <v>0.85355875799000003</v>
      </c>
      <c r="K11" s="333">
        <v>0</v>
      </c>
      <c r="L11" s="333">
        <v>0</v>
      </c>
      <c r="M11" s="333">
        <f t="shared" si="0"/>
        <v>2.8293884003400001</v>
      </c>
    </row>
    <row r="12" spans="2:13" x14ac:dyDescent="0.25">
      <c r="B12" s="258" t="s">
        <v>496</v>
      </c>
      <c r="C12" s="333">
        <v>0.71234602351999998</v>
      </c>
      <c r="D12" s="333">
        <v>0</v>
      </c>
      <c r="E12" s="333">
        <v>0</v>
      </c>
      <c r="F12" s="333">
        <v>7.9196899220000005E-2</v>
      </c>
      <c r="G12" s="333">
        <v>1.3311286758</v>
      </c>
      <c r="H12" s="333">
        <v>0.67641088188999998</v>
      </c>
      <c r="I12" s="333">
        <v>1.83479121683</v>
      </c>
      <c r="J12" s="333">
        <v>1.22891253696</v>
      </c>
      <c r="K12" s="333">
        <v>0</v>
      </c>
      <c r="L12" s="333">
        <v>1.2354215030000001E-2</v>
      </c>
      <c r="M12" s="333">
        <f t="shared" si="0"/>
        <v>5.8751404492500008</v>
      </c>
    </row>
    <row r="13" spans="2:13" x14ac:dyDescent="0.25">
      <c r="B13" s="258" t="s">
        <v>498</v>
      </c>
      <c r="C13" s="333">
        <v>4.4683231006400002</v>
      </c>
      <c r="D13" s="333">
        <v>7.0245797100000002E-3</v>
      </c>
      <c r="E13" s="333">
        <v>0.55348550740000002</v>
      </c>
      <c r="F13" s="333">
        <v>2.0365839516099999</v>
      </c>
      <c r="G13" s="333">
        <v>8.9601694188599996</v>
      </c>
      <c r="H13" s="333">
        <v>0.29934232384999998</v>
      </c>
      <c r="I13" s="333">
        <v>13.788477994999999</v>
      </c>
      <c r="J13" s="333">
        <v>73.718010221149996</v>
      </c>
      <c r="K13" s="333">
        <v>9.0267323900000002E-3</v>
      </c>
      <c r="L13" s="333">
        <v>1.037593861E-2</v>
      </c>
      <c r="M13" s="333">
        <f t="shared" si="0"/>
        <v>103.85081976921998</v>
      </c>
    </row>
    <row r="14" spans="2:13" x14ac:dyDescent="0.25">
      <c r="B14" s="338" t="s">
        <v>142</v>
      </c>
      <c r="C14" s="303">
        <f>SUM(C9:C13)</f>
        <v>6.1758506342999997</v>
      </c>
      <c r="D14" s="303">
        <f t="shared" ref="D14:M14" si="1">SUM(D9:D13)</f>
        <v>8.7101018300000006E-3</v>
      </c>
      <c r="E14" s="303">
        <f t="shared" si="1"/>
        <v>0.55348550740000002</v>
      </c>
      <c r="F14" s="303">
        <f t="shared" si="1"/>
        <v>2.7429393651999998</v>
      </c>
      <c r="G14" s="303">
        <f t="shared" si="1"/>
        <v>15.51251506561</v>
      </c>
      <c r="H14" s="303">
        <f t="shared" si="1"/>
        <v>1.9896782965999997</v>
      </c>
      <c r="I14" s="303">
        <f t="shared" si="1"/>
        <v>21.821048380169998</v>
      </c>
      <c r="J14" s="303">
        <f t="shared" si="1"/>
        <v>77.48970234270999</v>
      </c>
      <c r="K14" s="303">
        <f t="shared" si="1"/>
        <v>1.4366866740000001E-2</v>
      </c>
      <c r="L14" s="303">
        <f t="shared" si="1"/>
        <v>2.273015364E-2</v>
      </c>
      <c r="M14" s="303">
        <f t="shared" si="1"/>
        <v>126.33102671419998</v>
      </c>
    </row>
    <row r="15" spans="2:13" x14ac:dyDescent="0.25">
      <c r="C15" s="215"/>
      <c r="D15" s="215"/>
      <c r="E15" s="215"/>
      <c r="F15" s="215"/>
      <c r="G15" s="215"/>
      <c r="H15" s="215"/>
      <c r="I15" s="215"/>
      <c r="J15" s="215"/>
      <c r="K15" s="215"/>
      <c r="L15" s="215"/>
      <c r="M15" s="215"/>
    </row>
    <row r="16" spans="2:13" x14ac:dyDescent="0.25">
      <c r="C16" s="215"/>
      <c r="D16" s="215"/>
      <c r="E16" s="215"/>
      <c r="F16" s="215"/>
      <c r="G16" s="215"/>
      <c r="H16" s="215"/>
      <c r="I16" s="215"/>
      <c r="J16" s="215"/>
      <c r="K16" s="215"/>
      <c r="L16" s="215"/>
      <c r="M16" s="215"/>
    </row>
    <row r="19" spans="2:16" ht="15.75" x14ac:dyDescent="0.25">
      <c r="B19" s="293" t="s">
        <v>1596</v>
      </c>
      <c r="C19" s="261"/>
      <c r="D19" s="261"/>
      <c r="E19" s="261"/>
      <c r="F19" s="261"/>
      <c r="G19" s="261"/>
      <c r="H19" s="261"/>
      <c r="I19" s="261"/>
      <c r="J19" s="261"/>
      <c r="K19" s="261"/>
      <c r="L19" s="261"/>
      <c r="M19" s="261"/>
    </row>
    <row r="20" spans="2:16" x14ac:dyDescent="0.25">
      <c r="B20" s="340"/>
      <c r="C20" s="331" t="s">
        <v>1357</v>
      </c>
      <c r="D20" s="332"/>
      <c r="E20" s="332"/>
      <c r="F20" s="332"/>
      <c r="G20" s="332"/>
      <c r="H20" s="332"/>
      <c r="I20" s="332"/>
      <c r="J20" s="332"/>
      <c r="K20" s="332"/>
      <c r="L20" s="332"/>
      <c r="M20" s="332"/>
    </row>
    <row r="21" spans="2:16" x14ac:dyDescent="0.25">
      <c r="B21" s="263"/>
      <c r="C21" s="263"/>
      <c r="D21" s="263"/>
      <c r="E21" s="263"/>
      <c r="F21" s="263"/>
      <c r="G21" s="263"/>
      <c r="H21" s="263"/>
      <c r="I21" s="263"/>
      <c r="J21" s="263"/>
      <c r="K21" s="263"/>
      <c r="L21" s="263"/>
      <c r="M21" s="263"/>
    </row>
    <row r="22" spans="2:16" ht="45" x14ac:dyDescent="0.25">
      <c r="B22" s="263"/>
      <c r="C22" s="296" t="s">
        <v>1541</v>
      </c>
      <c r="D22" s="296" t="s">
        <v>1542</v>
      </c>
      <c r="E22" s="296" t="s">
        <v>1543</v>
      </c>
      <c r="F22" s="296" t="s">
        <v>1544</v>
      </c>
      <c r="G22" s="296" t="s">
        <v>1545</v>
      </c>
      <c r="H22" s="296" t="s">
        <v>1546</v>
      </c>
      <c r="I22" s="296" t="s">
        <v>1547</v>
      </c>
      <c r="J22" s="296" t="s">
        <v>632</v>
      </c>
      <c r="K22" s="296" t="s">
        <v>1548</v>
      </c>
      <c r="L22" s="296" t="s">
        <v>140</v>
      </c>
      <c r="M22" s="297" t="s">
        <v>142</v>
      </c>
    </row>
    <row r="23" spans="2:16" x14ac:dyDescent="0.25">
      <c r="B23" s="258" t="s">
        <v>1597</v>
      </c>
      <c r="C23" s="333">
        <v>2.5328474999999998E-4</v>
      </c>
      <c r="D23" s="333">
        <v>0</v>
      </c>
      <c r="E23" s="333">
        <v>0</v>
      </c>
      <c r="F23" s="333">
        <v>0</v>
      </c>
      <c r="G23" s="333">
        <v>0</v>
      </c>
      <c r="H23" s="333">
        <v>2.8502493000000001E-4</v>
      </c>
      <c r="I23" s="333">
        <v>2.5623364999999998E-4</v>
      </c>
      <c r="J23" s="333">
        <v>4.3281916300000004E-3</v>
      </c>
      <c r="K23" s="333">
        <v>0</v>
      </c>
      <c r="L23" s="333">
        <v>0</v>
      </c>
      <c r="M23" s="333">
        <f>SUM(C23:L23)</f>
        <v>5.1227349599999999E-3</v>
      </c>
      <c r="O23" s="258" t="s">
        <v>1597</v>
      </c>
      <c r="P23" s="431">
        <f>+M23*1000</f>
        <v>5.1227349599999998</v>
      </c>
    </row>
    <row r="24" spans="2:16" x14ac:dyDescent="0.25">
      <c r="B24" s="258" t="s">
        <v>1598</v>
      </c>
      <c r="C24" s="333">
        <v>3.2489894299999999E-3</v>
      </c>
      <c r="D24" s="333">
        <v>0</v>
      </c>
      <c r="E24" s="333">
        <v>0</v>
      </c>
      <c r="F24" s="333">
        <v>0</v>
      </c>
      <c r="G24" s="333">
        <v>1.2481909199999999E-3</v>
      </c>
      <c r="H24" s="333">
        <v>4.1517401400000004E-3</v>
      </c>
      <c r="I24" s="333">
        <v>9.9874318799999997E-3</v>
      </c>
      <c r="J24" s="333">
        <v>3.3529347629999998E-2</v>
      </c>
      <c r="K24" s="333">
        <v>0</v>
      </c>
      <c r="L24" s="333">
        <v>0</v>
      </c>
      <c r="M24" s="333">
        <f t="shared" ref="M24:M28" si="2">SUM(C24:L24)</f>
        <v>5.2165699999999995E-2</v>
      </c>
      <c r="O24" s="258" t="s">
        <v>1598</v>
      </c>
      <c r="P24" s="431">
        <f>+M24*1000</f>
        <v>52.165699999999994</v>
      </c>
    </row>
    <row r="25" spans="2:16" x14ac:dyDescent="0.25">
      <c r="B25" s="258" t="s">
        <v>1599</v>
      </c>
      <c r="C25" s="333">
        <v>7.9605144400000001E-3</v>
      </c>
      <c r="D25" s="333">
        <v>0</v>
      </c>
      <c r="E25" s="333">
        <v>0</v>
      </c>
      <c r="F25" s="333">
        <v>0</v>
      </c>
      <c r="G25" s="333">
        <v>5.5057898399999998E-3</v>
      </c>
      <c r="H25" s="333">
        <v>1.9142739740000001E-2</v>
      </c>
      <c r="I25" s="333">
        <v>3.6148886290000001E-2</v>
      </c>
      <c r="J25" s="333">
        <v>0.10382851727</v>
      </c>
      <c r="K25" s="333">
        <v>0</v>
      </c>
      <c r="L25" s="333">
        <v>6.0069843999999996E-4</v>
      </c>
      <c r="M25" s="333">
        <f t="shared" si="2"/>
        <v>0.17318714602000002</v>
      </c>
      <c r="O25" s="258" t="s">
        <v>1599</v>
      </c>
      <c r="P25" s="431">
        <f>+M25*1000</f>
        <v>173.18714602000003</v>
      </c>
    </row>
    <row r="26" spans="2:16" x14ac:dyDescent="0.25">
      <c r="B26" s="258" t="s">
        <v>1600</v>
      </c>
      <c r="C26" s="333">
        <v>7.9041221179999996E-2</v>
      </c>
      <c r="D26" s="333">
        <v>0</v>
      </c>
      <c r="E26" s="333">
        <v>0</v>
      </c>
      <c r="F26" s="333">
        <v>1.0194380709999999E-2</v>
      </c>
      <c r="G26" s="333">
        <v>7.9384463710000006E-2</v>
      </c>
      <c r="H26" s="333">
        <v>0.35300910822999998</v>
      </c>
      <c r="I26" s="333">
        <v>0.88387550659000003</v>
      </c>
      <c r="J26" s="333">
        <v>0.93042998071000005</v>
      </c>
      <c r="K26" s="333">
        <v>6.3949058999999996E-4</v>
      </c>
      <c r="L26" s="333">
        <v>4.18095653E-3</v>
      </c>
      <c r="M26" s="333">
        <f t="shared" si="2"/>
        <v>2.3407551082499998</v>
      </c>
      <c r="O26" s="258" t="s">
        <v>1600</v>
      </c>
      <c r="P26" s="431">
        <f>+M26*1000</f>
        <v>2340.7551082499999</v>
      </c>
    </row>
    <row r="27" spans="2:16" x14ac:dyDescent="0.25">
      <c r="B27" s="258" t="s">
        <v>1601</v>
      </c>
      <c r="C27" s="333">
        <v>1.81281676221</v>
      </c>
      <c r="D27" s="333">
        <v>1.68552212E-3</v>
      </c>
      <c r="E27" s="333">
        <v>0.19206249613000001</v>
      </c>
      <c r="F27" s="333">
        <v>0.45256108827000002</v>
      </c>
      <c r="G27" s="333">
        <v>3.2407841071900001</v>
      </c>
      <c r="H27" s="333">
        <v>1.59858074744</v>
      </c>
      <c r="I27" s="333">
        <v>14.96854618619</v>
      </c>
      <c r="J27" s="333">
        <v>15.611960959399999</v>
      </c>
      <c r="K27" s="333">
        <v>1.372737615E-2</v>
      </c>
      <c r="L27" s="333">
        <v>1.794849867E-2</v>
      </c>
      <c r="M27" s="333">
        <f t="shared" si="2"/>
        <v>37.910673743770005</v>
      </c>
      <c r="O27" s="258" t="s">
        <v>1601</v>
      </c>
      <c r="P27" s="431">
        <f>+M27*1000</f>
        <v>37910.673743770007</v>
      </c>
    </row>
    <row r="28" spans="2:16" x14ac:dyDescent="0.25">
      <c r="B28" s="258" t="s">
        <v>1602</v>
      </c>
      <c r="C28" s="333">
        <v>4.2725298622999999</v>
      </c>
      <c r="D28" s="333">
        <v>7.0245797100000002E-3</v>
      </c>
      <c r="E28" s="333">
        <v>0.36142301126999998</v>
      </c>
      <c r="F28" s="333">
        <v>2.2801838962200001</v>
      </c>
      <c r="G28" s="333">
        <v>12.185592513950001</v>
      </c>
      <c r="H28" s="333">
        <v>1.450893612E-2</v>
      </c>
      <c r="I28" s="333">
        <v>5.9222341355600001</v>
      </c>
      <c r="J28" s="333">
        <v>60.81246239163</v>
      </c>
      <c r="K28" s="333">
        <v>0</v>
      </c>
      <c r="L28" s="333">
        <v>0</v>
      </c>
      <c r="M28" s="333">
        <f t="shared" si="2"/>
        <v>85.855959326760001</v>
      </c>
      <c r="O28" s="258" t="s">
        <v>1602</v>
      </c>
      <c r="P28" s="431">
        <f>+M28*1000</f>
        <v>85855.959326759999</v>
      </c>
    </row>
    <row r="29" spans="2:16" x14ac:dyDescent="0.25">
      <c r="B29" s="338" t="s">
        <v>142</v>
      </c>
      <c r="C29" s="303">
        <f>SUM(C23:C28)</f>
        <v>6.1758506343099997</v>
      </c>
      <c r="D29" s="303">
        <f t="shared" ref="D29:M29" si="3">SUM(D23:D28)</f>
        <v>8.7101018300000006E-3</v>
      </c>
      <c r="E29" s="303">
        <f t="shared" si="3"/>
        <v>0.55348550740000002</v>
      </c>
      <c r="F29" s="303">
        <f t="shared" si="3"/>
        <v>2.7429393652000003</v>
      </c>
      <c r="G29" s="303">
        <f t="shared" si="3"/>
        <v>15.51251506561</v>
      </c>
      <c r="H29" s="303">
        <f t="shared" si="3"/>
        <v>1.9896782966</v>
      </c>
      <c r="I29" s="303">
        <f t="shared" si="3"/>
        <v>21.821048380160001</v>
      </c>
      <c r="J29" s="303">
        <f t="shared" si="3"/>
        <v>77.496539388269994</v>
      </c>
      <c r="K29" s="303">
        <f t="shared" si="3"/>
        <v>1.4366866739999999E-2</v>
      </c>
      <c r="L29" s="303">
        <f t="shared" si="3"/>
        <v>2.273015364E-2</v>
      </c>
      <c r="M29" s="303">
        <f t="shared" si="3"/>
        <v>126.33786375976001</v>
      </c>
      <c r="O29" s="338" t="s">
        <v>142</v>
      </c>
      <c r="P29" s="431">
        <f>+M29*1000</f>
        <v>126337.86375976002</v>
      </c>
    </row>
    <row r="34" spans="2:13" ht="15.75" x14ac:dyDescent="0.25">
      <c r="B34" s="293" t="s">
        <v>1603</v>
      </c>
      <c r="C34" s="261"/>
      <c r="D34" s="261"/>
      <c r="E34" s="261"/>
      <c r="F34" s="261"/>
      <c r="G34" s="261"/>
      <c r="H34" s="261"/>
      <c r="I34" s="261"/>
      <c r="J34" s="261"/>
      <c r="K34" s="261"/>
      <c r="L34" s="261"/>
      <c r="M34" s="261"/>
    </row>
    <row r="35" spans="2:13" x14ac:dyDescent="0.25">
      <c r="B35" s="341" t="s">
        <v>1604</v>
      </c>
      <c r="C35" s="332"/>
      <c r="D35" s="332"/>
      <c r="E35" s="332"/>
      <c r="F35" s="332"/>
      <c r="G35" s="332"/>
      <c r="H35" s="332"/>
      <c r="I35" s="332"/>
      <c r="J35" s="332"/>
      <c r="K35" s="332"/>
      <c r="L35" s="332"/>
      <c r="M35" s="332"/>
    </row>
    <row r="36" spans="2:13" x14ac:dyDescent="0.25">
      <c r="B36" s="263"/>
      <c r="C36" s="263"/>
      <c r="D36" s="263"/>
      <c r="E36" s="263"/>
      <c r="F36" s="263"/>
      <c r="G36" s="263"/>
      <c r="H36" s="263"/>
      <c r="I36" s="263"/>
      <c r="J36" s="263"/>
      <c r="K36" s="263"/>
      <c r="L36" s="263"/>
      <c r="M36" s="263"/>
    </row>
    <row r="37" spans="2:13" ht="45" x14ac:dyDescent="0.25">
      <c r="B37" s="263"/>
      <c r="C37" s="296" t="s">
        <v>1541</v>
      </c>
      <c r="D37" s="296" t="s">
        <v>1542</v>
      </c>
      <c r="E37" s="296" t="s">
        <v>1543</v>
      </c>
      <c r="F37" s="296" t="s">
        <v>1544</v>
      </c>
      <c r="G37" s="296" t="s">
        <v>1545</v>
      </c>
      <c r="H37" s="296" t="s">
        <v>1546</v>
      </c>
      <c r="I37" s="296" t="s">
        <v>1547</v>
      </c>
      <c r="J37" s="296" t="s">
        <v>632</v>
      </c>
      <c r="K37" s="296" t="s">
        <v>1548</v>
      </c>
      <c r="L37" s="296" t="s">
        <v>140</v>
      </c>
      <c r="M37" s="297" t="s">
        <v>142</v>
      </c>
    </row>
    <row r="38" spans="2:13" x14ac:dyDescent="0.25">
      <c r="B38" s="342" t="s">
        <v>1605</v>
      </c>
      <c r="C38" s="343">
        <v>0.9</v>
      </c>
      <c r="D38" s="343">
        <v>0</v>
      </c>
      <c r="E38" s="343">
        <v>0</v>
      </c>
      <c r="F38" s="343">
        <v>0.1</v>
      </c>
      <c r="G38" s="343">
        <v>0.4</v>
      </c>
      <c r="H38" s="343">
        <v>0</v>
      </c>
      <c r="I38" s="343">
        <v>0.8</v>
      </c>
      <c r="J38" s="343">
        <v>1.6</v>
      </c>
      <c r="K38" s="343">
        <v>0</v>
      </c>
      <c r="L38" s="343">
        <v>0</v>
      </c>
      <c r="M38" s="344">
        <v>1.1299999999999999</v>
      </c>
    </row>
    <row r="39" spans="2:13" x14ac:dyDescent="0.25">
      <c r="B39" s="292" t="s">
        <v>1606</v>
      </c>
    </row>
    <row r="40" spans="2:13" x14ac:dyDescent="0.25">
      <c r="J40" s="345"/>
    </row>
    <row r="44" spans="2:13" ht="15.75" x14ac:dyDescent="0.25">
      <c r="B44" s="293" t="s">
        <v>1607</v>
      </c>
      <c r="C44" s="261"/>
      <c r="D44" s="261"/>
      <c r="E44" s="261"/>
      <c r="F44" s="261"/>
      <c r="G44" s="261"/>
      <c r="H44" s="261"/>
      <c r="I44" s="261"/>
      <c r="J44" s="261"/>
      <c r="K44" s="261"/>
      <c r="L44" s="261"/>
      <c r="M44" s="261"/>
    </row>
    <row r="45" spans="2:13" x14ac:dyDescent="0.25">
      <c r="B45" s="341" t="s">
        <v>1361</v>
      </c>
      <c r="C45" s="341"/>
      <c r="D45" s="332"/>
      <c r="E45" s="332"/>
      <c r="F45" s="332"/>
      <c r="G45" s="332"/>
      <c r="H45" s="332"/>
      <c r="I45" s="332"/>
      <c r="J45" s="332"/>
      <c r="K45" s="332"/>
      <c r="L45" s="332"/>
      <c r="M45" s="332"/>
    </row>
    <row r="46" spans="2:13" x14ac:dyDescent="0.25">
      <c r="B46" s="263"/>
      <c r="C46" s="263"/>
      <c r="D46" s="263"/>
      <c r="E46" s="263"/>
      <c r="F46" s="263"/>
      <c r="G46" s="263"/>
      <c r="H46" s="263"/>
      <c r="I46" s="263"/>
      <c r="J46" s="263"/>
      <c r="K46" s="263"/>
      <c r="L46" s="263"/>
      <c r="M46" s="263"/>
    </row>
    <row r="47" spans="2:13" ht="45" x14ac:dyDescent="0.25">
      <c r="B47" s="263"/>
      <c r="C47" s="296" t="s">
        <v>1541</v>
      </c>
      <c r="D47" s="296" t="s">
        <v>1542</v>
      </c>
      <c r="E47" s="296" t="s">
        <v>1543</v>
      </c>
      <c r="F47" s="296" t="s">
        <v>1544</v>
      </c>
      <c r="G47" s="296" t="s">
        <v>1545</v>
      </c>
      <c r="H47" s="296" t="s">
        <v>1546</v>
      </c>
      <c r="I47" s="296" t="s">
        <v>1547</v>
      </c>
      <c r="J47" s="296" t="s">
        <v>632</v>
      </c>
      <c r="K47" s="296" t="s">
        <v>1548</v>
      </c>
      <c r="L47" s="296" t="s">
        <v>140</v>
      </c>
      <c r="M47" s="297" t="s">
        <v>142</v>
      </c>
    </row>
    <row r="48" spans="2:13" x14ac:dyDescent="0.25">
      <c r="B48" s="342" t="s">
        <v>1605</v>
      </c>
      <c r="C48" s="346">
        <v>1</v>
      </c>
      <c r="D48" s="346">
        <v>0</v>
      </c>
      <c r="E48" s="346">
        <v>0</v>
      </c>
      <c r="F48" s="346">
        <v>0</v>
      </c>
      <c r="G48" s="346">
        <v>0.4</v>
      </c>
      <c r="H48" s="346">
        <v>0</v>
      </c>
      <c r="I48" s="346">
        <v>0.7</v>
      </c>
      <c r="J48" s="346">
        <v>1.3</v>
      </c>
      <c r="K48" s="346">
        <v>0</v>
      </c>
      <c r="L48" s="346">
        <v>0</v>
      </c>
      <c r="M48" s="347">
        <v>1</v>
      </c>
    </row>
    <row r="49" spans="2:13" x14ac:dyDescent="0.25">
      <c r="B49" s="292" t="s">
        <v>1608</v>
      </c>
    </row>
    <row r="50" spans="2:13" x14ac:dyDescent="0.25">
      <c r="M50" s="348"/>
    </row>
    <row r="54" spans="2:13" ht="15.75" x14ac:dyDescent="0.25">
      <c r="B54" s="293" t="s">
        <v>1609</v>
      </c>
      <c r="C54" s="261"/>
      <c r="D54" s="261"/>
      <c r="E54" s="261"/>
      <c r="F54" s="261"/>
      <c r="G54" s="261"/>
      <c r="H54" s="261"/>
      <c r="I54" s="261"/>
      <c r="J54" s="261"/>
      <c r="K54" s="261"/>
      <c r="L54" s="261"/>
      <c r="M54" s="261"/>
    </row>
    <row r="55" spans="2:13" x14ac:dyDescent="0.25">
      <c r="B55" s="341" t="s">
        <v>1363</v>
      </c>
      <c r="C55" s="332"/>
      <c r="D55" s="332"/>
      <c r="E55" s="332"/>
      <c r="F55" s="332"/>
      <c r="G55" s="332"/>
      <c r="H55" s="332"/>
      <c r="I55" s="332"/>
      <c r="J55" s="332"/>
      <c r="K55" s="332"/>
      <c r="L55" s="332"/>
      <c r="M55" s="332"/>
    </row>
    <row r="56" spans="2:13" x14ac:dyDescent="0.25">
      <c r="B56" s="263"/>
      <c r="C56" s="263"/>
      <c r="D56" s="263"/>
      <c r="E56" s="263"/>
      <c r="F56" s="263"/>
      <c r="G56" s="263"/>
      <c r="H56" s="263"/>
      <c r="I56" s="263"/>
      <c r="J56" s="263"/>
      <c r="K56" s="263"/>
      <c r="L56" s="263"/>
      <c r="M56" s="263"/>
    </row>
    <row r="57" spans="2:13" ht="45" x14ac:dyDescent="0.25">
      <c r="B57" s="263"/>
      <c r="C57" s="296" t="s">
        <v>1541</v>
      </c>
      <c r="D57" s="296" t="s">
        <v>1542</v>
      </c>
      <c r="E57" s="296" t="s">
        <v>1543</v>
      </c>
      <c r="F57" s="296" t="s">
        <v>1544</v>
      </c>
      <c r="G57" s="296" t="s">
        <v>1545</v>
      </c>
      <c r="H57" s="296" t="s">
        <v>1546</v>
      </c>
      <c r="I57" s="296" t="s">
        <v>1547</v>
      </c>
      <c r="J57" s="296" t="s">
        <v>632</v>
      </c>
      <c r="K57" s="296" t="s">
        <v>1548</v>
      </c>
      <c r="L57" s="296" t="s">
        <v>140</v>
      </c>
      <c r="M57" s="297" t="s">
        <v>142</v>
      </c>
    </row>
    <row r="58" spans="2:13" x14ac:dyDescent="0.25">
      <c r="B58" s="258" t="s">
        <v>1610</v>
      </c>
      <c r="C58" s="316">
        <v>0.24</v>
      </c>
      <c r="D58" s="333">
        <v>0</v>
      </c>
      <c r="E58" s="333">
        <v>0</v>
      </c>
      <c r="F58" s="333">
        <v>0</v>
      </c>
      <c r="G58" s="316">
        <v>0.18</v>
      </c>
      <c r="H58" s="316">
        <v>0</v>
      </c>
      <c r="I58" s="316">
        <v>0.69</v>
      </c>
      <c r="J58" s="316">
        <v>0.92</v>
      </c>
      <c r="K58" s="333">
        <v>0</v>
      </c>
      <c r="L58" s="333">
        <v>0</v>
      </c>
      <c r="M58" s="316">
        <v>0.79</v>
      </c>
    </row>
    <row r="59" spans="2:13" x14ac:dyDescent="0.25">
      <c r="B59" s="258" t="s">
        <v>1611</v>
      </c>
      <c r="C59" s="316">
        <v>0.51</v>
      </c>
      <c r="D59" s="333">
        <v>0</v>
      </c>
      <c r="E59" s="333">
        <v>0</v>
      </c>
      <c r="F59" s="333">
        <v>0</v>
      </c>
      <c r="G59" s="316">
        <v>0.49</v>
      </c>
      <c r="H59" s="333">
        <v>0</v>
      </c>
      <c r="I59" s="316">
        <v>0.21</v>
      </c>
      <c r="J59" s="316">
        <v>0.82</v>
      </c>
      <c r="K59" s="333">
        <v>0</v>
      </c>
      <c r="L59" s="333">
        <v>0</v>
      </c>
      <c r="M59" s="316">
        <v>0.59</v>
      </c>
    </row>
    <row r="60" spans="2:13" x14ac:dyDescent="0.25">
      <c r="B60" s="258" t="s">
        <v>1612</v>
      </c>
      <c r="C60" s="316">
        <v>0.57999999999999996</v>
      </c>
      <c r="D60" s="333">
        <v>0</v>
      </c>
      <c r="E60" s="333">
        <v>0</v>
      </c>
      <c r="F60" s="333">
        <v>0</v>
      </c>
      <c r="G60" s="316">
        <v>0.23</v>
      </c>
      <c r="H60" s="333">
        <v>0</v>
      </c>
      <c r="I60" s="316">
        <v>0.55000000000000004</v>
      </c>
      <c r="J60" s="316">
        <v>2.2999999999999998</v>
      </c>
      <c r="K60" s="333">
        <v>0</v>
      </c>
      <c r="L60" s="333">
        <v>0</v>
      </c>
      <c r="M60" s="316">
        <v>1.07</v>
      </c>
    </row>
    <row r="61" spans="2:13" x14ac:dyDescent="0.25">
      <c r="B61" s="21" t="s">
        <v>1613</v>
      </c>
      <c r="C61" s="316">
        <v>1.21</v>
      </c>
      <c r="D61" s="333">
        <v>0</v>
      </c>
      <c r="E61" s="333">
        <v>0</v>
      </c>
      <c r="F61" s="333">
        <v>0.41</v>
      </c>
      <c r="G61" s="316">
        <v>0.25</v>
      </c>
      <c r="H61" s="333">
        <v>0</v>
      </c>
      <c r="I61" s="316">
        <v>0.93</v>
      </c>
      <c r="J61" s="316">
        <v>4.34</v>
      </c>
      <c r="K61" s="333">
        <v>0</v>
      </c>
      <c r="L61" s="333">
        <v>0</v>
      </c>
      <c r="M61" s="316">
        <v>2.16</v>
      </c>
    </row>
    <row r="62" spans="2:13" x14ac:dyDescent="0.25">
      <c r="B62" s="21" t="s">
        <v>1614</v>
      </c>
      <c r="C62" s="316">
        <v>8.7899999999999991</v>
      </c>
      <c r="D62" s="333">
        <v>0</v>
      </c>
      <c r="E62" s="333">
        <v>0</v>
      </c>
      <c r="F62" s="333">
        <v>0</v>
      </c>
      <c r="G62" s="316">
        <v>1.27</v>
      </c>
      <c r="H62" s="333">
        <v>0</v>
      </c>
      <c r="I62" s="316">
        <v>1.6</v>
      </c>
      <c r="J62" s="316">
        <v>4.0199999999999996</v>
      </c>
      <c r="K62" s="333">
        <v>0</v>
      </c>
      <c r="L62" s="333">
        <v>0</v>
      </c>
      <c r="M62" s="316">
        <v>3.15</v>
      </c>
    </row>
    <row r="63" spans="2:13" x14ac:dyDescent="0.25">
      <c r="B63" s="222" t="s">
        <v>1615</v>
      </c>
      <c r="C63" s="281">
        <v>7.74</v>
      </c>
      <c r="D63" s="264">
        <v>0</v>
      </c>
      <c r="E63" s="264">
        <v>0</v>
      </c>
      <c r="F63" s="264">
        <v>0</v>
      </c>
      <c r="G63" s="281">
        <v>2.0099999999999998</v>
      </c>
      <c r="H63" s="264">
        <v>0</v>
      </c>
      <c r="I63" s="281">
        <v>5.29</v>
      </c>
      <c r="J63" s="281">
        <v>5.19</v>
      </c>
      <c r="K63" s="264">
        <v>0</v>
      </c>
      <c r="L63" s="264">
        <v>0</v>
      </c>
      <c r="M63" s="281">
        <v>3.86</v>
      </c>
    </row>
    <row r="64" spans="2:13" x14ac:dyDescent="0.25">
      <c r="B64" s="292" t="s">
        <v>1616</v>
      </c>
    </row>
    <row r="68" spans="2:13" ht="15.75" x14ac:dyDescent="0.25">
      <c r="B68" s="293" t="s">
        <v>1617</v>
      </c>
      <c r="C68" s="261"/>
      <c r="D68" s="261"/>
      <c r="E68" s="261"/>
      <c r="F68" s="261"/>
      <c r="G68" s="261"/>
      <c r="H68" s="261"/>
      <c r="I68" s="261"/>
      <c r="J68" s="261"/>
      <c r="K68" s="261"/>
      <c r="L68" s="261"/>
      <c r="M68" s="261"/>
    </row>
    <row r="69" spans="2:13" x14ac:dyDescent="0.25">
      <c r="B69" s="341" t="s">
        <v>1618</v>
      </c>
      <c r="C69" s="332"/>
      <c r="D69" s="332"/>
      <c r="E69" s="332"/>
      <c r="F69" s="332"/>
      <c r="G69" s="332"/>
      <c r="H69" s="332"/>
      <c r="I69" s="332"/>
      <c r="J69" s="332"/>
      <c r="K69" s="332"/>
      <c r="L69" s="332"/>
      <c r="M69" s="332"/>
    </row>
    <row r="70" spans="2:13" x14ac:dyDescent="0.25">
      <c r="B70" s="263"/>
      <c r="C70" s="263"/>
      <c r="D70" s="263"/>
      <c r="E70" s="263"/>
      <c r="F70" s="263"/>
      <c r="G70" s="263"/>
      <c r="H70" s="263"/>
      <c r="I70" s="263"/>
      <c r="J70" s="263"/>
      <c r="K70" s="263"/>
      <c r="L70" s="263"/>
      <c r="M70" s="263"/>
    </row>
    <row r="71" spans="2:13" ht="45" x14ac:dyDescent="0.25">
      <c r="B71" s="263"/>
      <c r="C71" s="296" t="s">
        <v>1541</v>
      </c>
      <c r="D71" s="296" t="s">
        <v>1542</v>
      </c>
      <c r="E71" s="296" t="s">
        <v>1543</v>
      </c>
      <c r="F71" s="296" t="s">
        <v>1544</v>
      </c>
      <c r="G71" s="296" t="s">
        <v>1545</v>
      </c>
      <c r="H71" s="296" t="s">
        <v>1546</v>
      </c>
      <c r="I71" s="296" t="s">
        <v>1547</v>
      </c>
      <c r="J71" s="296" t="s">
        <v>632</v>
      </c>
      <c r="K71" s="296" t="s">
        <v>1548</v>
      </c>
      <c r="L71" s="296" t="s">
        <v>140</v>
      </c>
      <c r="M71" s="297" t="s">
        <v>142</v>
      </c>
    </row>
    <row r="72" spans="2:13" x14ac:dyDescent="0.25">
      <c r="B72" s="342" t="s">
        <v>1619</v>
      </c>
      <c r="C72" s="349">
        <v>2.8</v>
      </c>
      <c r="D72" s="346">
        <v>0</v>
      </c>
      <c r="E72" s="346">
        <v>0</v>
      </c>
      <c r="F72" s="346">
        <v>0</v>
      </c>
      <c r="G72" s="349">
        <v>0.6</v>
      </c>
      <c r="H72" s="346">
        <v>0</v>
      </c>
      <c r="I72" s="349">
        <v>1.4</v>
      </c>
      <c r="J72" s="350">
        <v>4.8</v>
      </c>
      <c r="K72" s="346">
        <v>0</v>
      </c>
      <c r="L72" s="346">
        <v>0</v>
      </c>
      <c r="M72" s="327">
        <f>SUM(C72:L72)</f>
        <v>9.6</v>
      </c>
    </row>
    <row r="73" spans="2:13" x14ac:dyDescent="0.25">
      <c r="B73" s="351" t="s">
        <v>1620</v>
      </c>
      <c r="C73" s="108"/>
      <c r="D73" s="108"/>
      <c r="E73" s="108"/>
    </row>
    <row r="77" spans="2:13" ht="15.75" x14ac:dyDescent="0.25">
      <c r="B77" s="293" t="s">
        <v>1621</v>
      </c>
      <c r="C77" s="261"/>
      <c r="D77" s="261"/>
      <c r="E77" s="261"/>
      <c r="F77" s="261"/>
      <c r="G77" s="261"/>
      <c r="H77" s="261"/>
      <c r="I77" s="261"/>
      <c r="J77" s="261"/>
      <c r="K77" s="261"/>
      <c r="L77" s="261"/>
      <c r="M77" s="261"/>
    </row>
    <row r="78" spans="2:13" x14ac:dyDescent="0.25">
      <c r="B78" s="341" t="s">
        <v>1367</v>
      </c>
      <c r="C78" s="332"/>
      <c r="D78" s="332"/>
      <c r="E78" s="332"/>
      <c r="F78" s="332"/>
      <c r="G78" s="332"/>
      <c r="H78" s="332"/>
      <c r="I78" s="332"/>
      <c r="J78" s="332"/>
      <c r="K78" s="332"/>
      <c r="L78" s="332"/>
      <c r="M78" s="332"/>
    </row>
    <row r="79" spans="2:13" x14ac:dyDescent="0.25">
      <c r="B79" s="263"/>
      <c r="C79" s="263"/>
      <c r="D79" s="263"/>
      <c r="E79" s="263"/>
      <c r="F79" s="263"/>
      <c r="G79" s="263"/>
      <c r="H79" s="263"/>
      <c r="I79" s="263"/>
      <c r="J79" s="263"/>
      <c r="K79" s="263"/>
      <c r="L79" s="263"/>
      <c r="M79" s="263"/>
    </row>
    <row r="80" spans="2:13" ht="45" x14ac:dyDescent="0.25">
      <c r="B80" s="263"/>
      <c r="C80" s="296" t="s">
        <v>1541</v>
      </c>
      <c r="D80" s="296" t="s">
        <v>1542</v>
      </c>
      <c r="E80" s="296" t="s">
        <v>1543</v>
      </c>
      <c r="F80" s="296" t="s">
        <v>1544</v>
      </c>
      <c r="G80" s="296" t="s">
        <v>1545</v>
      </c>
      <c r="H80" s="296" t="s">
        <v>1546</v>
      </c>
      <c r="I80" s="296" t="s">
        <v>1547</v>
      </c>
      <c r="J80" s="296" t="s">
        <v>632</v>
      </c>
      <c r="K80" s="296" t="s">
        <v>1548</v>
      </c>
      <c r="L80" s="296" t="s">
        <v>140</v>
      </c>
      <c r="M80" s="297" t="s">
        <v>142</v>
      </c>
    </row>
    <row r="81" spans="2:14" x14ac:dyDescent="0.25">
      <c r="B81" s="342" t="s">
        <v>1622</v>
      </c>
      <c r="C81" s="352">
        <v>4.1991921481774952E-4</v>
      </c>
      <c r="D81" s="352">
        <v>0</v>
      </c>
      <c r="E81" s="352">
        <v>0</v>
      </c>
      <c r="F81" s="352">
        <v>0</v>
      </c>
      <c r="G81" s="352">
        <v>3.719909667202126E-5</v>
      </c>
      <c r="H81" s="352">
        <v>0</v>
      </c>
      <c r="I81" s="352">
        <v>6.0835319177069021E-5</v>
      </c>
      <c r="J81" s="352">
        <v>5.5279815964729727E-5</v>
      </c>
      <c r="K81" s="352">
        <v>0</v>
      </c>
      <c r="L81" s="352">
        <v>0</v>
      </c>
      <c r="M81" s="352">
        <v>6.9425135594090393E-5</v>
      </c>
    </row>
    <row r="82" spans="2:14" x14ac:dyDescent="0.25">
      <c r="B82" s="292" t="s">
        <v>1623</v>
      </c>
    </row>
    <row r="83" spans="2:14" x14ac:dyDescent="0.25">
      <c r="B83" s="108"/>
    </row>
    <row r="87" spans="2:14" x14ac:dyDescent="0.25">
      <c r="N87" s="214" t="s">
        <v>1410</v>
      </c>
    </row>
  </sheetData>
  <hyperlinks>
    <hyperlink ref="N87"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5:E52"/>
  <sheetViews>
    <sheetView topLeftCell="A13" zoomScale="85" zoomScaleNormal="85" workbookViewId="0"/>
  </sheetViews>
  <sheetFormatPr defaultRowHeight="15" x14ac:dyDescent="0.25"/>
  <cols>
    <col min="1" max="1" width="4.7109375" style="261" customWidth="1"/>
    <col min="2" max="2" width="71.140625" style="261" customWidth="1"/>
    <col min="3" max="3" width="1.7109375" style="261" customWidth="1"/>
    <col min="4" max="4" width="97.42578125" style="261" customWidth="1"/>
    <col min="5" max="5" width="49.5703125" style="261" customWidth="1"/>
    <col min="6" max="16384" width="9.140625" style="261"/>
  </cols>
  <sheetData>
    <row r="5" spans="2:5" ht="15.75" x14ac:dyDescent="0.25">
      <c r="B5" s="353" t="s">
        <v>1624</v>
      </c>
      <c r="C5" s="353"/>
      <c r="D5" s="309"/>
      <c r="E5" s="309"/>
    </row>
    <row r="6" spans="2:5" ht="25.5" customHeight="1" x14ac:dyDescent="0.25">
      <c r="B6" s="354" t="s">
        <v>1370</v>
      </c>
      <c r="C6" s="354"/>
      <c r="D6" s="355" t="s">
        <v>1625</v>
      </c>
      <c r="E6" s="356" t="s">
        <v>1626</v>
      </c>
    </row>
    <row r="7" spans="2:5" x14ac:dyDescent="0.25">
      <c r="B7" s="357"/>
      <c r="C7" s="357"/>
      <c r="D7" s="358"/>
      <c r="E7" s="359"/>
    </row>
    <row r="8" spans="2:5" x14ac:dyDescent="0.25">
      <c r="B8" s="338" t="s">
        <v>1627</v>
      </c>
      <c r="C8" s="338"/>
      <c r="D8" s="360"/>
      <c r="E8" s="360"/>
    </row>
    <row r="9" spans="2:5" ht="30" x14ac:dyDescent="0.25">
      <c r="B9" s="189" t="s">
        <v>1628</v>
      </c>
      <c r="C9" s="189"/>
      <c r="D9" s="189" t="s">
        <v>1291</v>
      </c>
      <c r="E9" s="418"/>
    </row>
    <row r="10" spans="2:5" ht="6" customHeight="1" x14ac:dyDescent="0.25">
      <c r="B10" s="219"/>
      <c r="C10" s="219"/>
      <c r="D10" s="189"/>
      <c r="E10" s="418"/>
    </row>
    <row r="11" spans="2:5" ht="59.25" customHeight="1" x14ac:dyDescent="0.25">
      <c r="B11" s="219"/>
      <c r="C11" s="219"/>
      <c r="D11" s="189" t="s">
        <v>1629</v>
      </c>
      <c r="E11" s="418"/>
    </row>
    <row r="12" spans="2:5" ht="30" x14ac:dyDescent="0.25">
      <c r="B12" s="361" t="s">
        <v>1630</v>
      </c>
      <c r="C12" s="203"/>
      <c r="D12" s="362" t="s">
        <v>1631</v>
      </c>
      <c r="E12" s="418"/>
    </row>
    <row r="13" spans="2:5" ht="15" customHeight="1" x14ac:dyDescent="0.25">
      <c r="B13" s="422" t="s">
        <v>1632</v>
      </c>
      <c r="C13" s="203"/>
      <c r="D13" s="363" t="s">
        <v>1633</v>
      </c>
      <c r="E13" s="418"/>
    </row>
    <row r="14" spans="2:5" x14ac:dyDescent="0.25">
      <c r="B14" s="422"/>
      <c r="C14" s="203"/>
      <c r="D14" s="363" t="s">
        <v>1634</v>
      </c>
      <c r="E14" s="418"/>
    </row>
    <row r="15" spans="2:5" x14ac:dyDescent="0.25">
      <c r="B15" s="364"/>
      <c r="C15" s="364"/>
      <c r="D15" s="363" t="s">
        <v>1635</v>
      </c>
      <c r="E15" s="418"/>
    </row>
    <row r="16" spans="2:5" x14ac:dyDescent="0.25">
      <c r="B16" s="364"/>
      <c r="C16" s="364"/>
      <c r="D16" s="363" t="s">
        <v>1636</v>
      </c>
      <c r="E16" s="418"/>
    </row>
    <row r="17" spans="2:5" x14ac:dyDescent="0.25">
      <c r="B17" s="364"/>
      <c r="C17" s="364"/>
      <c r="D17" s="363" t="s">
        <v>1637</v>
      </c>
      <c r="E17" s="418"/>
    </row>
    <row r="18" spans="2:5" x14ac:dyDescent="0.25">
      <c r="B18" s="364"/>
      <c r="C18" s="364"/>
      <c r="D18" s="363" t="s">
        <v>1638</v>
      </c>
      <c r="E18" s="418"/>
    </row>
    <row r="19" spans="2:5" x14ac:dyDescent="0.25">
      <c r="B19" s="364"/>
      <c r="C19" s="364"/>
      <c r="D19" s="363" t="s">
        <v>1639</v>
      </c>
      <c r="E19" s="418"/>
    </row>
    <row r="20" spans="2:5" x14ac:dyDescent="0.25">
      <c r="B20" s="364"/>
      <c r="C20" s="364"/>
      <c r="D20" s="363" t="s">
        <v>1640</v>
      </c>
      <c r="E20" s="418"/>
    </row>
    <row r="21" spans="2:5" x14ac:dyDescent="0.25">
      <c r="B21" s="364"/>
      <c r="C21" s="364"/>
      <c r="D21" s="363" t="s">
        <v>1641</v>
      </c>
      <c r="E21" s="418"/>
    </row>
    <row r="22" spans="2:5" x14ac:dyDescent="0.25">
      <c r="B22" s="364"/>
      <c r="C22" s="364"/>
      <c r="D22" s="363"/>
      <c r="E22" s="189"/>
    </row>
    <row r="23" spans="2:5" x14ac:dyDescent="0.25">
      <c r="B23" s="338" t="s">
        <v>1642</v>
      </c>
      <c r="C23" s="338"/>
      <c r="D23" s="298"/>
      <c r="E23" s="298"/>
    </row>
    <row r="24" spans="2:5" ht="30" x14ac:dyDescent="0.25">
      <c r="B24" s="423" t="s">
        <v>1643</v>
      </c>
      <c r="C24" s="361"/>
      <c r="D24" s="189" t="s">
        <v>1644</v>
      </c>
      <c r="E24" s="418"/>
    </row>
    <row r="25" spans="2:5" x14ac:dyDescent="0.25">
      <c r="B25" s="417"/>
      <c r="C25" s="361"/>
      <c r="D25" s="189"/>
      <c r="E25" s="418"/>
    </row>
    <row r="26" spans="2:5" ht="30" x14ac:dyDescent="0.25">
      <c r="B26" s="417"/>
      <c r="C26" s="361"/>
      <c r="D26" s="189" t="s">
        <v>1645</v>
      </c>
      <c r="E26" s="418"/>
    </row>
    <row r="27" spans="2:5" x14ac:dyDescent="0.25">
      <c r="B27" s="417"/>
      <c r="C27" s="361"/>
      <c r="D27" s="198"/>
      <c r="E27" s="418"/>
    </row>
    <row r="28" spans="2:5" x14ac:dyDescent="0.25">
      <c r="B28" s="417" t="s">
        <v>1646</v>
      </c>
      <c r="C28" s="361"/>
      <c r="D28" s="189" t="s">
        <v>1647</v>
      </c>
      <c r="E28" s="418"/>
    </row>
    <row r="29" spans="2:5" x14ac:dyDescent="0.25">
      <c r="B29" s="417"/>
      <c r="C29" s="361"/>
      <c r="D29" s="189"/>
      <c r="E29" s="418"/>
    </row>
    <row r="30" spans="2:5" x14ac:dyDescent="0.25">
      <c r="B30" s="417" t="s">
        <v>1648</v>
      </c>
      <c r="C30" s="361"/>
      <c r="D30" s="189" t="s">
        <v>1649</v>
      </c>
      <c r="E30" s="418"/>
    </row>
    <row r="31" spans="2:5" x14ac:dyDescent="0.25">
      <c r="B31" s="417"/>
      <c r="C31" s="361"/>
      <c r="D31" s="189"/>
      <c r="E31" s="418"/>
    </row>
    <row r="32" spans="2:5" ht="30" x14ac:dyDescent="0.25">
      <c r="B32" s="417" t="s">
        <v>1650</v>
      </c>
      <c r="C32" s="361"/>
      <c r="D32" s="189" t="s">
        <v>1651</v>
      </c>
      <c r="E32" s="418"/>
    </row>
    <row r="33" spans="2:5" x14ac:dyDescent="0.25">
      <c r="B33" s="417"/>
      <c r="C33" s="361"/>
      <c r="D33" s="189"/>
      <c r="E33" s="418"/>
    </row>
    <row r="34" spans="2:5" ht="45" x14ac:dyDescent="0.25">
      <c r="B34" s="203" t="s">
        <v>1652</v>
      </c>
      <c r="C34" s="203"/>
      <c r="D34" s="362" t="s">
        <v>1653</v>
      </c>
      <c r="E34" s="189"/>
    </row>
    <row r="35" spans="2:5" x14ac:dyDescent="0.25">
      <c r="B35" s="186"/>
      <c r="C35" s="186"/>
      <c r="D35" s="186"/>
      <c r="E35" s="186"/>
    </row>
    <row r="37" spans="2:5" ht="15.75" x14ac:dyDescent="0.25">
      <c r="B37" s="353" t="s">
        <v>1654</v>
      </c>
      <c r="C37" s="353"/>
      <c r="D37" s="309"/>
      <c r="E37" s="309"/>
    </row>
    <row r="38" spans="2:5" x14ac:dyDescent="0.25">
      <c r="B38" s="419" t="s">
        <v>1655</v>
      </c>
      <c r="C38" s="365"/>
      <c r="D38" s="420" t="s">
        <v>1656</v>
      </c>
      <c r="E38" s="420"/>
    </row>
    <row r="39" spans="2:5" x14ac:dyDescent="0.25">
      <c r="B39" s="419"/>
      <c r="C39" s="365"/>
      <c r="D39" s="421" t="s">
        <v>1657</v>
      </c>
      <c r="E39" s="421"/>
    </row>
    <row r="40" spans="2:5" x14ac:dyDescent="0.25">
      <c r="B40" s="365"/>
      <c r="C40" s="365"/>
      <c r="D40" s="366"/>
      <c r="E40" s="366"/>
    </row>
    <row r="41" spans="2:5" x14ac:dyDescent="0.25">
      <c r="B41" s="367" t="s">
        <v>1658</v>
      </c>
      <c r="C41" s="367"/>
      <c r="D41" s="413"/>
      <c r="E41" s="413"/>
    </row>
    <row r="42" spans="2:5" ht="64.5" customHeight="1" x14ac:dyDescent="0.25">
      <c r="B42" s="189" t="s">
        <v>1659</v>
      </c>
      <c r="C42" s="189"/>
      <c r="D42" s="414" t="s">
        <v>1660</v>
      </c>
      <c r="E42" s="414"/>
    </row>
    <row r="43" spans="2:5" ht="85.5" customHeight="1" x14ac:dyDescent="0.25">
      <c r="B43" s="203" t="s">
        <v>1661</v>
      </c>
      <c r="C43" s="203"/>
      <c r="D43" s="410" t="s">
        <v>1662</v>
      </c>
      <c r="E43" s="410"/>
    </row>
    <row r="44" spans="2:5" x14ac:dyDescent="0.25">
      <c r="B44" s="203"/>
      <c r="C44" s="203"/>
      <c r="D44" s="415" t="s">
        <v>1663</v>
      </c>
      <c r="E44" s="415"/>
    </row>
    <row r="45" spans="2:5" ht="15" customHeight="1" x14ac:dyDescent="0.25">
      <c r="B45" s="367" t="s">
        <v>1664</v>
      </c>
      <c r="C45" s="367"/>
      <c r="D45" s="416" t="s">
        <v>1665</v>
      </c>
      <c r="E45" s="416"/>
    </row>
    <row r="46" spans="2:5" ht="36" customHeight="1" x14ac:dyDescent="0.25">
      <c r="B46" s="361" t="s">
        <v>1666</v>
      </c>
      <c r="C46" s="203"/>
      <c r="D46" s="410" t="s">
        <v>1667</v>
      </c>
      <c r="E46" s="410"/>
    </row>
    <row r="47" spans="2:5" ht="179.25" customHeight="1" x14ac:dyDescent="0.25">
      <c r="C47" s="203"/>
      <c r="D47" s="410" t="s">
        <v>1668</v>
      </c>
      <c r="E47" s="410"/>
    </row>
    <row r="48" spans="2:5" ht="15.75" x14ac:dyDescent="0.25">
      <c r="B48" s="368"/>
      <c r="C48" s="368"/>
      <c r="D48" s="369" t="s">
        <v>1669</v>
      </c>
      <c r="E48" s="370"/>
    </row>
    <row r="49" spans="2:5" x14ac:dyDescent="0.25">
      <c r="D49" s="261" t="s">
        <v>1670</v>
      </c>
    </row>
    <row r="50" spans="2:5" ht="13.5" customHeight="1" x14ac:dyDescent="0.25">
      <c r="E50" s="214" t="s">
        <v>1410</v>
      </c>
    </row>
    <row r="51" spans="2:5" ht="69" customHeight="1" x14ac:dyDescent="0.25">
      <c r="B51" s="361" t="s">
        <v>1671</v>
      </c>
      <c r="D51" s="411" t="s">
        <v>1672</v>
      </c>
      <c r="E51" s="411"/>
    </row>
    <row r="52" spans="2:5" ht="33.75" customHeight="1" x14ac:dyDescent="0.25">
      <c r="D52" s="412" t="s">
        <v>1673</v>
      </c>
      <c r="E52" s="412"/>
    </row>
  </sheetData>
  <mergeCells count="23">
    <mergeCell ref="B28:B29"/>
    <mergeCell ref="E28:E29"/>
    <mergeCell ref="E9:E11"/>
    <mergeCell ref="E12:E21"/>
    <mergeCell ref="B13:B14"/>
    <mergeCell ref="B24:B27"/>
    <mergeCell ref="E24:E27"/>
    <mergeCell ref="B30:B31"/>
    <mergeCell ref="E30:E31"/>
    <mergeCell ref="B32:B33"/>
    <mergeCell ref="E32:E33"/>
    <mergeCell ref="B38:B39"/>
    <mergeCell ref="D38:E38"/>
    <mergeCell ref="D39:E39"/>
    <mergeCell ref="D47:E47"/>
    <mergeCell ref="D51:E51"/>
    <mergeCell ref="D52:E52"/>
    <mergeCell ref="D41:E41"/>
    <mergeCell ref="D42:E42"/>
    <mergeCell ref="D43:E43"/>
    <mergeCell ref="D44:E44"/>
    <mergeCell ref="D45:E45"/>
    <mergeCell ref="D46:E46"/>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1" zoomScale="80" zoomScaleNormal="80" workbookViewId="0">
      <selection activeCell="C1" sqref="C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76"/>
  <sheetViews>
    <sheetView zoomScale="85" zoomScaleNormal="85" workbookViewId="0"/>
  </sheetViews>
  <sheetFormatPr defaultRowHeight="15" x14ac:dyDescent="0.25"/>
  <cols>
    <col min="1" max="1" width="4.7109375" style="258" customWidth="1"/>
    <col min="2" max="2" width="71.140625" style="258" customWidth="1"/>
    <col min="3" max="3" width="68.140625" style="258" customWidth="1"/>
    <col min="4" max="4" width="80.28515625" style="258" customWidth="1"/>
    <col min="5" max="16384" width="9.140625" style="258"/>
  </cols>
  <sheetData>
    <row r="1" spans="2:4" s="371" customFormat="1" x14ac:dyDescent="0.25"/>
    <row r="2" spans="2:4" s="371" customFormat="1" x14ac:dyDescent="0.25"/>
    <row r="3" spans="2:4" s="371" customFormat="1" x14ac:dyDescent="0.25"/>
    <row r="4" spans="2:4" s="371" customFormat="1" x14ac:dyDescent="0.25"/>
    <row r="5" spans="2:4" s="371" customFormat="1" ht="15.75" x14ac:dyDescent="0.25">
      <c r="B5" s="372" t="s">
        <v>1674</v>
      </c>
    </row>
    <row r="6" spans="2:4" s="371" customFormat="1" x14ac:dyDescent="0.25">
      <c r="B6" s="373" t="s">
        <v>1372</v>
      </c>
      <c r="C6" s="425" t="s">
        <v>1625</v>
      </c>
      <c r="D6" s="425"/>
    </row>
    <row r="7" spans="2:4" s="371" customFormat="1" x14ac:dyDescent="0.25">
      <c r="B7" s="373" t="s">
        <v>1675</v>
      </c>
      <c r="C7" s="425"/>
      <c r="D7" s="425"/>
    </row>
    <row r="8" spans="2:4" s="371" customFormat="1" x14ac:dyDescent="0.25">
      <c r="B8" s="374" t="s">
        <v>1380</v>
      </c>
      <c r="C8" s="429" t="s">
        <v>1676</v>
      </c>
      <c r="D8" s="429"/>
    </row>
    <row r="9" spans="2:4" s="371" customFormat="1" x14ac:dyDescent="0.25">
      <c r="B9" s="374" t="s">
        <v>1677</v>
      </c>
      <c r="C9" s="427" t="s">
        <v>1678</v>
      </c>
      <c r="D9" s="427"/>
    </row>
    <row r="10" spans="2:4" s="371" customFormat="1" x14ac:dyDescent="0.25">
      <c r="B10" s="374" t="s">
        <v>1383</v>
      </c>
      <c r="C10" s="429" t="s">
        <v>1679</v>
      </c>
      <c r="D10" s="429"/>
    </row>
    <row r="11" spans="2:4" s="371" customFormat="1" x14ac:dyDescent="0.25">
      <c r="B11" s="374" t="s">
        <v>1680</v>
      </c>
      <c r="C11" s="429" t="s">
        <v>1681</v>
      </c>
      <c r="D11" s="429"/>
    </row>
    <row r="12" spans="2:4" s="371" customFormat="1" x14ac:dyDescent="0.25">
      <c r="B12" s="374" t="s">
        <v>1385</v>
      </c>
      <c r="C12" s="429" t="s">
        <v>1682</v>
      </c>
      <c r="D12" s="429"/>
    </row>
    <row r="13" spans="2:4" s="371" customFormat="1" x14ac:dyDescent="0.25">
      <c r="B13" s="374" t="s">
        <v>1386</v>
      </c>
      <c r="C13" s="429" t="s">
        <v>1683</v>
      </c>
      <c r="D13" s="429"/>
    </row>
    <row r="14" spans="2:4" s="371" customFormat="1" x14ac:dyDescent="0.25">
      <c r="B14" s="374" t="s">
        <v>1684</v>
      </c>
      <c r="C14" s="429" t="s">
        <v>1685</v>
      </c>
      <c r="D14" s="429"/>
    </row>
    <row r="15" spans="2:4" s="371" customFormat="1" x14ac:dyDescent="0.25">
      <c r="B15" s="374" t="s">
        <v>1388</v>
      </c>
      <c r="C15" s="429" t="s">
        <v>1686</v>
      </c>
      <c r="D15" s="429"/>
    </row>
    <row r="16" spans="2:4" s="371" customFormat="1" x14ac:dyDescent="0.25">
      <c r="B16" s="375" t="s">
        <v>1389</v>
      </c>
      <c r="C16" s="429" t="s">
        <v>1687</v>
      </c>
      <c r="D16" s="429"/>
    </row>
    <row r="17" spans="2:4" s="371" customFormat="1" ht="30" customHeight="1" x14ac:dyDescent="0.25">
      <c r="B17" s="376" t="s">
        <v>1390</v>
      </c>
      <c r="C17" s="426" t="s">
        <v>1688</v>
      </c>
      <c r="D17" s="426"/>
    </row>
    <row r="18" spans="2:4" s="371" customFormat="1" x14ac:dyDescent="0.25">
      <c r="B18" s="377" t="s">
        <v>1392</v>
      </c>
      <c r="C18" s="427" t="s">
        <v>1689</v>
      </c>
      <c r="D18" s="427"/>
    </row>
    <row r="19" spans="2:4" s="371" customFormat="1" x14ac:dyDescent="0.25">
      <c r="B19" s="374" t="s">
        <v>1394</v>
      </c>
      <c r="C19" s="429" t="s">
        <v>1690</v>
      </c>
      <c r="D19" s="429"/>
    </row>
    <row r="20" spans="2:4" s="371" customFormat="1" x14ac:dyDescent="0.25">
      <c r="B20" s="374" t="s">
        <v>1408</v>
      </c>
      <c r="C20" s="429" t="s">
        <v>1691</v>
      </c>
      <c r="D20" s="429"/>
    </row>
    <row r="21" spans="2:4" s="371" customFormat="1" ht="30" x14ac:dyDescent="0.25">
      <c r="B21" s="374" t="s">
        <v>1692</v>
      </c>
      <c r="C21" s="429" t="s">
        <v>1693</v>
      </c>
      <c r="D21" s="429"/>
    </row>
    <row r="22" spans="2:4" s="371" customFormat="1" x14ac:dyDescent="0.25">
      <c r="B22" s="378"/>
      <c r="C22" s="379"/>
      <c r="D22" s="380"/>
    </row>
    <row r="23" spans="2:4" s="371" customFormat="1" x14ac:dyDescent="0.25">
      <c r="B23" s="373" t="s">
        <v>1372</v>
      </c>
      <c r="C23" s="430" t="s">
        <v>1625</v>
      </c>
      <c r="D23" s="430"/>
    </row>
    <row r="24" spans="2:4" s="371" customFormat="1" x14ac:dyDescent="0.25">
      <c r="B24" s="373" t="s">
        <v>1694</v>
      </c>
      <c r="C24" s="430"/>
      <c r="D24" s="430"/>
    </row>
    <row r="25" spans="2:4" s="371" customFormat="1" x14ac:dyDescent="0.25">
      <c r="B25" s="381" t="s">
        <v>1413</v>
      </c>
      <c r="C25" s="426" t="s">
        <v>1695</v>
      </c>
      <c r="D25" s="426"/>
    </row>
    <row r="26" spans="2:4" s="371" customFormat="1" ht="36" customHeight="1" x14ac:dyDescent="0.25">
      <c r="B26" s="374" t="s">
        <v>1696</v>
      </c>
      <c r="C26" s="428" t="s">
        <v>1697</v>
      </c>
      <c r="D26" s="428"/>
    </row>
    <row r="27" spans="2:4" s="371" customFormat="1" x14ac:dyDescent="0.25">
      <c r="B27" s="381" t="s">
        <v>1698</v>
      </c>
      <c r="C27" s="426" t="s">
        <v>1699</v>
      </c>
      <c r="D27" s="426"/>
    </row>
    <row r="28" spans="2:4" s="371" customFormat="1" x14ac:dyDescent="0.25">
      <c r="B28" s="381" t="s">
        <v>1700</v>
      </c>
      <c r="C28" s="426" t="s">
        <v>1701</v>
      </c>
      <c r="D28" s="426"/>
    </row>
    <row r="29" spans="2:4" s="371" customFormat="1" x14ac:dyDescent="0.25">
      <c r="B29" s="381" t="s">
        <v>1702</v>
      </c>
      <c r="C29" s="427" t="s">
        <v>1703</v>
      </c>
      <c r="D29" s="427"/>
    </row>
    <row r="30" spans="2:4" s="371" customFormat="1" x14ac:dyDescent="0.25">
      <c r="B30" s="381" t="s">
        <v>1423</v>
      </c>
      <c r="C30" s="428" t="s">
        <v>1704</v>
      </c>
      <c r="D30" s="428"/>
    </row>
    <row r="31" spans="2:4" s="371" customFormat="1" x14ac:dyDescent="0.25">
      <c r="B31" s="381" t="s">
        <v>1424</v>
      </c>
      <c r="C31" s="426" t="s">
        <v>1705</v>
      </c>
      <c r="D31" s="426"/>
    </row>
    <row r="32" spans="2:4" s="371" customFormat="1" x14ac:dyDescent="0.25">
      <c r="B32" s="381" t="s">
        <v>1706</v>
      </c>
      <c r="C32" s="426" t="s">
        <v>1707</v>
      </c>
      <c r="D32" s="426"/>
    </row>
    <row r="33" spans="2:4" s="371" customFormat="1" x14ac:dyDescent="0.25">
      <c r="B33" s="377"/>
      <c r="C33" s="375"/>
      <c r="D33" s="374"/>
    </row>
    <row r="34" spans="2:4" s="371" customFormat="1" x14ac:dyDescent="0.25">
      <c r="B34" s="373" t="s">
        <v>1372</v>
      </c>
      <c r="C34" s="425" t="s">
        <v>1625</v>
      </c>
      <c r="D34" s="425"/>
    </row>
    <row r="35" spans="2:4" s="371" customFormat="1" x14ac:dyDescent="0.25">
      <c r="B35" s="373" t="s">
        <v>1708</v>
      </c>
      <c r="C35" s="425"/>
      <c r="D35" s="425"/>
    </row>
    <row r="36" spans="2:4" s="371" customFormat="1" ht="52.5" customHeight="1" x14ac:dyDescent="0.25">
      <c r="B36" s="382" t="s">
        <v>1527</v>
      </c>
      <c r="C36" s="426" t="s">
        <v>1709</v>
      </c>
      <c r="D36" s="426"/>
    </row>
    <row r="37" spans="2:4" s="371" customFormat="1" ht="169.5" customHeight="1" x14ac:dyDescent="0.25">
      <c r="B37" s="382" t="s">
        <v>1528</v>
      </c>
      <c r="C37" s="426" t="s">
        <v>1710</v>
      </c>
      <c r="D37" s="426"/>
    </row>
    <row r="38" spans="2:4" s="371" customFormat="1" x14ac:dyDescent="0.25">
      <c r="B38" s="381"/>
      <c r="C38" s="374"/>
      <c r="D38" s="374"/>
    </row>
    <row r="39" spans="2:4" s="371" customFormat="1" x14ac:dyDescent="0.25">
      <c r="B39" s="373" t="s">
        <v>1372</v>
      </c>
      <c r="C39" s="425" t="s">
        <v>1625</v>
      </c>
      <c r="D39" s="425"/>
    </row>
    <row r="40" spans="2:4" s="371" customFormat="1" x14ac:dyDescent="0.25">
      <c r="B40" s="373" t="s">
        <v>1711</v>
      </c>
      <c r="C40" s="425"/>
      <c r="D40" s="425"/>
    </row>
    <row r="41" spans="2:4" s="371" customFormat="1" ht="75" customHeight="1" x14ac:dyDescent="0.25">
      <c r="B41" s="378" t="s">
        <v>1534</v>
      </c>
      <c r="C41" s="426" t="s">
        <v>1712</v>
      </c>
      <c r="D41" s="426"/>
    </row>
    <row r="42" spans="2:4" s="371" customFormat="1" ht="32.25" customHeight="1" x14ac:dyDescent="0.25">
      <c r="B42" s="382" t="s">
        <v>1535</v>
      </c>
      <c r="C42" s="426" t="s">
        <v>1713</v>
      </c>
      <c r="D42" s="426"/>
    </row>
    <row r="43" spans="2:4" s="371" customFormat="1" x14ac:dyDescent="0.25">
      <c r="B43" s="382" t="s">
        <v>1536</v>
      </c>
      <c r="C43" s="426" t="s">
        <v>1714</v>
      </c>
      <c r="D43" s="426"/>
    </row>
    <row r="44" spans="2:4" s="371" customFormat="1" x14ac:dyDescent="0.25">
      <c r="B44" s="383"/>
      <c r="C44" s="384"/>
      <c r="D44" s="374"/>
    </row>
    <row r="45" spans="2:4" s="371" customFormat="1" x14ac:dyDescent="0.25">
      <c r="B45" s="373" t="s">
        <v>1372</v>
      </c>
      <c r="C45" s="425" t="s">
        <v>1625</v>
      </c>
      <c r="D45" s="425"/>
    </row>
    <row r="46" spans="2:4" s="371" customFormat="1" x14ac:dyDescent="0.25">
      <c r="B46" s="373" t="s">
        <v>1715</v>
      </c>
      <c r="C46" s="425"/>
      <c r="D46" s="425"/>
    </row>
    <row r="47" spans="2:4" s="371" customFormat="1" x14ac:dyDescent="0.25">
      <c r="B47" s="375" t="s">
        <v>1541</v>
      </c>
      <c r="C47" s="424" t="s">
        <v>1716</v>
      </c>
      <c r="D47" s="424"/>
    </row>
    <row r="48" spans="2:4" s="371" customFormat="1" x14ac:dyDescent="0.25">
      <c r="B48" s="383" t="s">
        <v>1542</v>
      </c>
      <c r="C48" s="424" t="s">
        <v>1717</v>
      </c>
      <c r="D48" s="424"/>
    </row>
    <row r="49" spans="2:4" s="371" customFormat="1" ht="15.75" customHeight="1" x14ac:dyDescent="0.25">
      <c r="B49" s="383" t="s">
        <v>1543</v>
      </c>
      <c r="C49" s="424" t="s">
        <v>1718</v>
      </c>
      <c r="D49" s="424"/>
    </row>
    <row r="50" spans="2:4" s="371" customFormat="1" ht="14.25" customHeight="1" x14ac:dyDescent="0.25">
      <c r="B50" s="383" t="s">
        <v>1544</v>
      </c>
      <c r="C50" s="424" t="s">
        <v>1719</v>
      </c>
      <c r="D50" s="424"/>
    </row>
    <row r="51" spans="2:4" s="371" customFormat="1" x14ac:dyDescent="0.25">
      <c r="B51" s="383" t="s">
        <v>1545</v>
      </c>
      <c r="C51" s="424" t="s">
        <v>1720</v>
      </c>
      <c r="D51" s="424"/>
    </row>
    <row r="52" spans="2:4" s="371" customFormat="1" x14ac:dyDescent="0.25">
      <c r="B52" s="383" t="s">
        <v>1546</v>
      </c>
      <c r="C52" s="424" t="s">
        <v>1721</v>
      </c>
      <c r="D52" s="424"/>
    </row>
    <row r="53" spans="2:4" s="371" customFormat="1" x14ac:dyDescent="0.25">
      <c r="B53" s="383" t="s">
        <v>1547</v>
      </c>
      <c r="C53" s="424" t="s">
        <v>1722</v>
      </c>
      <c r="D53" s="424"/>
    </row>
    <row r="54" spans="2:4" s="371" customFormat="1" x14ac:dyDescent="0.25">
      <c r="B54" s="383" t="s">
        <v>632</v>
      </c>
      <c r="C54" s="424" t="s">
        <v>1723</v>
      </c>
      <c r="D54" s="424"/>
    </row>
    <row r="55" spans="2:4" s="371" customFormat="1" x14ac:dyDescent="0.25">
      <c r="B55" s="383" t="s">
        <v>1548</v>
      </c>
      <c r="C55" s="424" t="s">
        <v>1724</v>
      </c>
      <c r="D55" s="424"/>
    </row>
    <row r="56" spans="2:4" s="371" customFormat="1" x14ac:dyDescent="0.25">
      <c r="B56" s="371" t="s">
        <v>140</v>
      </c>
      <c r="C56" s="424" t="s">
        <v>1725</v>
      </c>
      <c r="D56" s="424"/>
    </row>
    <row r="57" spans="2:4" s="371" customFormat="1" x14ac:dyDescent="0.25"/>
    <row r="58" spans="2:4" s="371" customFormat="1" x14ac:dyDescent="0.25">
      <c r="B58" s="373" t="s">
        <v>1372</v>
      </c>
      <c r="C58" s="385" t="s">
        <v>1625</v>
      </c>
      <c r="D58" s="386"/>
    </row>
    <row r="59" spans="2:4" s="371" customFormat="1" x14ac:dyDescent="0.25">
      <c r="B59" s="373" t="s">
        <v>1726</v>
      </c>
      <c r="C59" s="385"/>
      <c r="D59" s="386"/>
    </row>
    <row r="60" spans="2:4" s="371" customFormat="1" ht="53.25" customHeight="1" x14ac:dyDescent="0.25">
      <c r="B60" s="382" t="s">
        <v>1580</v>
      </c>
      <c r="C60" s="424" t="s">
        <v>1727</v>
      </c>
      <c r="D60" s="424"/>
    </row>
    <row r="61" spans="2:4" s="371" customFormat="1" ht="64.5" customHeight="1" x14ac:dyDescent="0.25">
      <c r="B61" s="382" t="s">
        <v>1728</v>
      </c>
      <c r="C61" s="424" t="s">
        <v>1729</v>
      </c>
      <c r="D61" s="424"/>
    </row>
    <row r="62" spans="2:4" s="371" customFormat="1" ht="101.25" customHeight="1" x14ac:dyDescent="0.25">
      <c r="B62" s="382" t="s">
        <v>1730</v>
      </c>
      <c r="C62" s="424" t="s">
        <v>1731</v>
      </c>
      <c r="D62" s="424"/>
    </row>
    <row r="63" spans="2:4" s="371" customFormat="1" ht="49.5" customHeight="1" x14ac:dyDescent="0.25">
      <c r="B63" s="382" t="s">
        <v>1587</v>
      </c>
      <c r="C63" s="424" t="s">
        <v>1732</v>
      </c>
      <c r="D63" s="424"/>
    </row>
    <row r="64" spans="2:4" s="371" customFormat="1" ht="15" customHeight="1" x14ac:dyDescent="0.25">
      <c r="B64" s="382" t="s">
        <v>1733</v>
      </c>
      <c r="C64" s="424" t="s">
        <v>1734</v>
      </c>
      <c r="D64" s="424"/>
    </row>
    <row r="65" spans="1:4" s="371" customFormat="1" x14ac:dyDescent="0.25">
      <c r="B65" s="382" t="s">
        <v>1735</v>
      </c>
      <c r="C65" s="424" t="s">
        <v>1736</v>
      </c>
      <c r="D65" s="424"/>
    </row>
    <row r="66" spans="1:4" s="371" customFormat="1" x14ac:dyDescent="0.25">
      <c r="B66" s="382" t="s">
        <v>140</v>
      </c>
      <c r="C66" s="424" t="s">
        <v>1737</v>
      </c>
      <c r="D66" s="424"/>
    </row>
    <row r="67" spans="1:4" s="371" customFormat="1" x14ac:dyDescent="0.25"/>
    <row r="68" spans="1:4" s="371" customFormat="1" x14ac:dyDescent="0.25">
      <c r="B68" s="373" t="s">
        <v>1372</v>
      </c>
      <c r="C68" s="425" t="s">
        <v>1625</v>
      </c>
      <c r="D68" s="425"/>
    </row>
    <row r="69" spans="1:4" s="371" customFormat="1" x14ac:dyDescent="0.25">
      <c r="B69" s="373" t="s">
        <v>1738</v>
      </c>
      <c r="C69" s="425"/>
      <c r="D69" s="425"/>
    </row>
    <row r="70" spans="1:4" s="371" customFormat="1" x14ac:dyDescent="0.25">
      <c r="B70" s="383" t="s">
        <v>1739</v>
      </c>
      <c r="C70" s="424" t="s">
        <v>1740</v>
      </c>
      <c r="D70" s="424"/>
    </row>
    <row r="71" spans="1:4" s="371" customFormat="1" x14ac:dyDescent="0.25">
      <c r="B71" s="383"/>
      <c r="C71" s="374"/>
      <c r="D71" s="374"/>
    </row>
    <row r="72" spans="1:4" s="371" customFormat="1" x14ac:dyDescent="0.25">
      <c r="B72" s="387"/>
      <c r="C72" s="388"/>
      <c r="D72" s="388"/>
    </row>
    <row r="73" spans="1:4" s="371" customFormat="1" x14ac:dyDescent="0.25">
      <c r="B73" s="387"/>
      <c r="C73" s="388"/>
      <c r="D73" s="389" t="s">
        <v>1741</v>
      </c>
    </row>
    <row r="74" spans="1:4" s="371" customFormat="1" x14ac:dyDescent="0.25">
      <c r="B74" s="383"/>
      <c r="C74" s="388"/>
      <c r="D74" s="388"/>
    </row>
    <row r="75" spans="1:4" x14ac:dyDescent="0.25">
      <c r="A75" s="261"/>
      <c r="B75" s="186"/>
      <c r="C75" s="186"/>
      <c r="D75" s="186"/>
    </row>
    <row r="76" spans="1:4" x14ac:dyDescent="0.25">
      <c r="A76" s="261"/>
      <c r="B76" s="261"/>
      <c r="C76" s="261"/>
      <c r="D76" s="261"/>
    </row>
  </sheetData>
  <mergeCells count="51">
    <mergeCell ref="C12:D12"/>
    <mergeCell ref="C6:D7"/>
    <mergeCell ref="C8:D8"/>
    <mergeCell ref="C9:D9"/>
    <mergeCell ref="C10:D10"/>
    <mergeCell ref="C11:D11"/>
    <mergeCell ref="C26:D26"/>
    <mergeCell ref="C13:D13"/>
    <mergeCell ref="C14:D14"/>
    <mergeCell ref="C15:D15"/>
    <mergeCell ref="C16:D16"/>
    <mergeCell ref="C17:D17"/>
    <mergeCell ref="C18:D18"/>
    <mergeCell ref="C19:D19"/>
    <mergeCell ref="C20:D20"/>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56:D56"/>
    <mergeCell ref="C43:D43"/>
    <mergeCell ref="C45:D46"/>
    <mergeCell ref="C47:D47"/>
    <mergeCell ref="C48:D48"/>
    <mergeCell ref="C49:D49"/>
    <mergeCell ref="C50:D50"/>
    <mergeCell ref="C51:D51"/>
    <mergeCell ref="C52:D52"/>
    <mergeCell ref="C53:D53"/>
    <mergeCell ref="C54:D54"/>
    <mergeCell ref="C55:D55"/>
    <mergeCell ref="C66:D66"/>
    <mergeCell ref="C68:D69"/>
    <mergeCell ref="C70:D70"/>
    <mergeCell ref="C60:D60"/>
    <mergeCell ref="C61:D61"/>
    <mergeCell ref="C62:D62"/>
    <mergeCell ref="C63:D63"/>
    <mergeCell ref="C64:D64"/>
    <mergeCell ref="C65:D65"/>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94" t="s">
        <v>45</v>
      </c>
      <c r="B1" s="395"/>
      <c r="C1" s="395"/>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29"/>
  <sheetViews>
    <sheetView topLeftCell="A133" zoomScale="70" zoomScaleNormal="70" workbookViewId="0">
      <selection activeCell="I116" sqref="I116"/>
    </sheetView>
  </sheetViews>
  <sheetFormatPr defaultColWidth="8.85546875" defaultRowHeight="15"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31.5" x14ac:dyDescent="0.25">
      <c r="A1" s="63" t="s">
        <v>82</v>
      </c>
      <c r="B1" s="63"/>
      <c r="C1" s="64"/>
      <c r="D1" s="64"/>
      <c r="E1" s="64"/>
      <c r="F1" s="100"/>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202</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405</v>
      </c>
      <c r="E14" s="72"/>
      <c r="F14" s="72"/>
      <c r="H14" s="64"/>
      <c r="L14" s="64"/>
      <c r="M14" s="64"/>
    </row>
    <row r="15" spans="1:13" x14ac:dyDescent="0.25">
      <c r="A15" s="66" t="s">
        <v>96</v>
      </c>
      <c r="B15" s="80" t="s">
        <v>97</v>
      </c>
      <c r="C15" s="66" t="s">
        <v>1293</v>
      </c>
      <c r="E15" s="72"/>
      <c r="F15" s="72"/>
      <c r="H15" s="64"/>
      <c r="L15" s="64"/>
      <c r="M15" s="64"/>
    </row>
    <row r="16" spans="1:13" x14ac:dyDescent="0.25">
      <c r="A16" s="66" t="s">
        <v>98</v>
      </c>
      <c r="B16" s="80" t="s">
        <v>99</v>
      </c>
      <c r="C16" s="112" t="s">
        <v>1294</v>
      </c>
      <c r="E16" s="72"/>
      <c r="F16" s="72"/>
      <c r="H16" s="64"/>
      <c r="L16" s="64"/>
      <c r="M16" s="64"/>
    </row>
    <row r="17" spans="1:13" x14ac:dyDescent="0.25">
      <c r="A17" s="66" t="s">
        <v>100</v>
      </c>
      <c r="B17" s="80" t="s">
        <v>101</v>
      </c>
      <c r="C17" s="66" t="s">
        <v>1312</v>
      </c>
      <c r="E17" s="72"/>
      <c r="F17" s="72"/>
      <c r="H17" s="64"/>
      <c r="L17" s="64"/>
      <c r="M17" s="64"/>
    </row>
    <row r="18" spans="1:13" x14ac:dyDescent="0.25">
      <c r="A18" s="66" t="s">
        <v>102</v>
      </c>
      <c r="B18" s="81" t="s">
        <v>1295</v>
      </c>
      <c r="C18" s="157" t="s">
        <v>1296</v>
      </c>
      <c r="E18" s="72"/>
      <c r="F18" s="72"/>
      <c r="H18" s="64"/>
      <c r="L18" s="64"/>
      <c r="M18" s="64"/>
    </row>
    <row r="19" spans="1:13" x14ac:dyDescent="0.25">
      <c r="A19" s="66" t="s">
        <v>103</v>
      </c>
      <c r="B19" s="81" t="s">
        <v>1297</v>
      </c>
      <c r="C19" s="157" t="s">
        <v>1298</v>
      </c>
      <c r="E19" s="72"/>
      <c r="F19" s="72"/>
      <c r="H19" s="64"/>
      <c r="L19" s="64"/>
      <c r="M19" s="64"/>
    </row>
    <row r="20" spans="1:13" x14ac:dyDescent="0.25">
      <c r="A20" s="66" t="s">
        <v>104</v>
      </c>
      <c r="B20" s="81" t="s">
        <v>1299</v>
      </c>
      <c r="C20" s="112" t="s">
        <v>1300</v>
      </c>
      <c r="E20" s="72"/>
      <c r="F20" s="72"/>
      <c r="H20" s="64"/>
      <c r="L20" s="64"/>
      <c r="M20" s="64"/>
    </row>
    <row r="21" spans="1:13" ht="18.75" x14ac:dyDescent="0.25">
      <c r="A21" s="78"/>
      <c r="B21" s="77" t="s">
        <v>87</v>
      </c>
      <c r="C21" s="78"/>
      <c r="D21" s="78"/>
      <c r="E21" s="78"/>
      <c r="F21" s="78"/>
      <c r="G21" s="79"/>
      <c r="H21" s="64"/>
      <c r="L21" s="64"/>
      <c r="M21" s="64"/>
    </row>
    <row r="22" spans="1:13" x14ac:dyDescent="0.25">
      <c r="A22" s="66" t="s">
        <v>105</v>
      </c>
      <c r="B22" s="82" t="s">
        <v>106</v>
      </c>
      <c r="C22" s="66" t="s">
        <v>1301</v>
      </c>
      <c r="D22" s="83"/>
      <c r="E22" s="83"/>
      <c r="F22" s="83"/>
      <c r="H22" s="64"/>
      <c r="L22" s="64"/>
      <c r="M22" s="64"/>
    </row>
    <row r="23" spans="1:13" x14ac:dyDescent="0.25">
      <c r="A23" s="66" t="s">
        <v>107</v>
      </c>
      <c r="B23" s="82" t="s">
        <v>108</v>
      </c>
      <c r="C23" s="66" t="s">
        <v>1301</v>
      </c>
      <c r="D23" s="83"/>
      <c r="E23" s="83"/>
      <c r="F23" s="83"/>
      <c r="H23" s="64"/>
      <c r="L23" s="64"/>
      <c r="M23" s="64"/>
    </row>
    <row r="24" spans="1:13" x14ac:dyDescent="0.25">
      <c r="A24" s="66" t="s">
        <v>109</v>
      </c>
      <c r="B24" s="82" t="s">
        <v>110</v>
      </c>
      <c r="C24" s="112" t="s">
        <v>1302</v>
      </c>
      <c r="E24" s="83"/>
      <c r="F24" s="83"/>
      <c r="H24" s="64"/>
      <c r="L24" s="64"/>
      <c r="M24" s="64"/>
    </row>
    <row r="25" spans="1:13" ht="18.75" x14ac:dyDescent="0.25">
      <c r="A25" s="77"/>
      <c r="B25" s="77" t="s">
        <v>88</v>
      </c>
      <c r="C25" s="77"/>
      <c r="D25" s="78"/>
      <c r="E25" s="78"/>
      <c r="F25" s="78"/>
      <c r="G25" s="79"/>
      <c r="H25" s="64"/>
      <c r="L25" s="64"/>
      <c r="M25" s="64"/>
    </row>
    <row r="26" spans="1:13" ht="15" customHeight="1" x14ac:dyDescent="0.25">
      <c r="A26" s="85"/>
      <c r="B26" s="86" t="s">
        <v>111</v>
      </c>
      <c r="C26" s="85" t="s">
        <v>112</v>
      </c>
      <c r="D26" s="85"/>
      <c r="E26" s="87"/>
      <c r="F26" s="88"/>
      <c r="G26" s="88"/>
      <c r="H26" s="64"/>
      <c r="L26" s="64"/>
      <c r="M26" s="64"/>
    </row>
    <row r="27" spans="1:13" x14ac:dyDescent="0.25">
      <c r="A27" s="66" t="s">
        <v>4</v>
      </c>
      <c r="B27" s="83" t="s">
        <v>1252</v>
      </c>
      <c r="C27" s="165">
        <v>148583</v>
      </c>
      <c r="F27" s="83"/>
      <c r="H27" s="64"/>
      <c r="L27" s="64"/>
      <c r="M27" s="64"/>
    </row>
    <row r="28" spans="1:13" x14ac:dyDescent="0.25">
      <c r="A28" s="66" t="s">
        <v>113</v>
      </c>
      <c r="B28" s="83" t="s">
        <v>114</v>
      </c>
      <c r="C28" s="165">
        <v>129748.62</v>
      </c>
      <c r="F28" s="83"/>
      <c r="H28" s="64"/>
      <c r="L28" s="64"/>
      <c r="M28" s="64"/>
    </row>
    <row r="29" spans="1:13" x14ac:dyDescent="0.25">
      <c r="A29" s="66" t="s">
        <v>115</v>
      </c>
      <c r="B29" s="89" t="s">
        <v>116</v>
      </c>
      <c r="C29" s="66" t="s">
        <v>1076</v>
      </c>
      <c r="F29" s="83"/>
      <c r="H29" s="64"/>
      <c r="L29" s="64"/>
      <c r="M29" s="64"/>
    </row>
    <row r="30" spans="1:13" x14ac:dyDescent="0.25">
      <c r="A30" s="66" t="s">
        <v>118</v>
      </c>
      <c r="B30" s="89" t="s">
        <v>119</v>
      </c>
      <c r="C30" s="66" t="s">
        <v>1076</v>
      </c>
      <c r="F30" s="83"/>
      <c r="H30" s="64"/>
      <c r="L30" s="64"/>
      <c r="M30" s="64"/>
    </row>
    <row r="31" spans="1:13" ht="15" customHeight="1" x14ac:dyDescent="0.25">
      <c r="A31" s="85"/>
      <c r="B31" s="86" t="s">
        <v>120</v>
      </c>
      <c r="C31" s="146" t="s">
        <v>1253</v>
      </c>
      <c r="D31" s="85" t="s">
        <v>121</v>
      </c>
      <c r="E31" s="87"/>
      <c r="F31" s="88" t="s">
        <v>122</v>
      </c>
      <c r="G31" s="88" t="s">
        <v>123</v>
      </c>
      <c r="H31" s="64"/>
      <c r="L31" s="64"/>
      <c r="M31" s="64"/>
    </row>
    <row r="32" spans="1:13" x14ac:dyDescent="0.25">
      <c r="A32" s="66" t="s">
        <v>8</v>
      </c>
      <c r="B32" s="90" t="s">
        <v>124</v>
      </c>
      <c r="C32" s="167">
        <v>0.08</v>
      </c>
      <c r="D32" s="123">
        <v>0.17599999999999999</v>
      </c>
      <c r="F32" s="66" t="s">
        <v>1076</v>
      </c>
      <c r="G32" s="91" t="s">
        <v>1076</v>
      </c>
      <c r="H32" s="64"/>
      <c r="L32" s="64"/>
      <c r="M32" s="64"/>
    </row>
    <row r="33" spans="1:13" x14ac:dyDescent="0.25">
      <c r="A33" s="66" t="s">
        <v>125</v>
      </c>
      <c r="B33" s="81" t="s">
        <v>126</v>
      </c>
      <c r="C33" s="166">
        <v>0</v>
      </c>
      <c r="G33" s="66"/>
      <c r="H33" s="64"/>
      <c r="L33" s="64"/>
      <c r="M33" s="64"/>
    </row>
    <row r="34" spans="1:13" x14ac:dyDescent="0.25">
      <c r="A34" s="66" t="s">
        <v>127</v>
      </c>
      <c r="B34" s="81" t="s">
        <v>128</v>
      </c>
      <c r="C34" s="166">
        <v>0</v>
      </c>
      <c r="G34" s="66"/>
      <c r="H34" s="64"/>
      <c r="L34" s="64"/>
      <c r="M34" s="64"/>
    </row>
    <row r="35" spans="1:13" ht="15" customHeight="1" x14ac:dyDescent="0.25">
      <c r="A35" s="85"/>
      <c r="B35" s="86" t="s">
        <v>129</v>
      </c>
      <c r="C35" s="85" t="s">
        <v>112</v>
      </c>
      <c r="D35" s="85"/>
      <c r="E35" s="87"/>
      <c r="F35" s="88" t="s">
        <v>130</v>
      </c>
      <c r="G35" s="88"/>
      <c r="H35" s="64"/>
      <c r="L35" s="64"/>
      <c r="M35" s="64"/>
    </row>
    <row r="36" spans="1:13" x14ac:dyDescent="0.25">
      <c r="A36" s="66" t="s">
        <v>131</v>
      </c>
      <c r="B36" s="83" t="s">
        <v>132</v>
      </c>
      <c r="C36" s="166">
        <v>126337.86</v>
      </c>
      <c r="E36" s="92"/>
      <c r="F36" s="93">
        <f>IF($C$41=0,"",IF(C36="[for completion]","",C36/$C$41))</f>
        <v>0.85028555783621351</v>
      </c>
      <c r="G36" s="93"/>
      <c r="H36" s="64"/>
      <c r="L36" s="64"/>
      <c r="M36" s="64"/>
    </row>
    <row r="37" spans="1:13" x14ac:dyDescent="0.25">
      <c r="A37" s="66" t="s">
        <v>133</v>
      </c>
      <c r="B37" s="83" t="s">
        <v>134</v>
      </c>
      <c r="C37" s="166">
        <v>0</v>
      </c>
      <c r="E37" s="92"/>
      <c r="F37" s="93">
        <f>IF($C$41=0,"",IF(C37="[for completion]","",C37/$C$41))</f>
        <v>0</v>
      </c>
      <c r="G37" s="93"/>
      <c r="H37" s="64"/>
      <c r="L37" s="64"/>
      <c r="M37" s="64"/>
    </row>
    <row r="38" spans="1:13" x14ac:dyDescent="0.25">
      <c r="A38" s="66" t="s">
        <v>135</v>
      </c>
      <c r="B38" s="83" t="s">
        <v>136</v>
      </c>
      <c r="C38" s="166">
        <v>0</v>
      </c>
      <c r="E38" s="92"/>
      <c r="F38" s="93"/>
      <c r="G38" s="93"/>
      <c r="H38" s="64"/>
      <c r="L38" s="64"/>
      <c r="M38" s="64"/>
    </row>
    <row r="39" spans="1:13" x14ac:dyDescent="0.25">
      <c r="A39" s="66" t="s">
        <v>137</v>
      </c>
      <c r="B39" s="83" t="s">
        <v>138</v>
      </c>
      <c r="C39" s="166">
        <v>22245</v>
      </c>
      <c r="E39" s="92"/>
      <c r="F39" s="93">
        <f>IF($C$41=0,"",IF(C39="[for completion]","",C39/$C$41))</f>
        <v>0.1497144421637866</v>
      </c>
      <c r="G39" s="93"/>
      <c r="H39" s="64"/>
      <c r="L39" s="64"/>
      <c r="M39" s="64"/>
    </row>
    <row r="40" spans="1:13" x14ac:dyDescent="0.25">
      <c r="A40" s="66" t="s">
        <v>139</v>
      </c>
      <c r="B40" s="66" t="s">
        <v>140</v>
      </c>
      <c r="C40" s="166">
        <v>0</v>
      </c>
      <c r="E40" s="92"/>
      <c r="F40" s="93">
        <f>IF($C$41=0,"",IF(C40="[for completion]","",C40/$C$41))</f>
        <v>0</v>
      </c>
      <c r="G40" s="93"/>
      <c r="H40" s="64"/>
      <c r="L40" s="64"/>
      <c r="M40" s="64"/>
    </row>
    <row r="41" spans="1:13" x14ac:dyDescent="0.25">
      <c r="A41" s="66" t="s">
        <v>141</v>
      </c>
      <c r="B41" s="94" t="s">
        <v>142</v>
      </c>
      <c r="C41" s="92">
        <f>SUM(C36:C40)</f>
        <v>148582.85999999999</v>
      </c>
      <c r="D41" s="92"/>
      <c r="E41" s="92"/>
      <c r="F41" s="123">
        <f>SUM(F36:F40)</f>
        <v>1</v>
      </c>
      <c r="G41" s="93"/>
      <c r="H41" s="64"/>
      <c r="L41" s="64"/>
      <c r="M41" s="64"/>
    </row>
    <row r="42" spans="1:13" ht="15" customHeight="1" x14ac:dyDescent="0.25">
      <c r="A42" s="85"/>
      <c r="B42" s="86" t="s">
        <v>144</v>
      </c>
      <c r="C42" s="146" t="s">
        <v>1263</v>
      </c>
      <c r="D42" s="146" t="s">
        <v>1264</v>
      </c>
      <c r="E42" s="87"/>
      <c r="F42" s="88" t="s">
        <v>145</v>
      </c>
      <c r="G42" s="98" t="s">
        <v>146</v>
      </c>
      <c r="H42" s="64"/>
      <c r="L42" s="64"/>
      <c r="M42" s="64"/>
    </row>
    <row r="43" spans="1:13" x14ac:dyDescent="0.25">
      <c r="A43" s="66" t="s">
        <v>147</v>
      </c>
      <c r="B43" s="83" t="s">
        <v>148</v>
      </c>
      <c r="C43" s="166">
        <v>19.417843306972731</v>
      </c>
      <c r="D43" s="66" t="s">
        <v>1076</v>
      </c>
      <c r="E43" s="80"/>
      <c r="F43" s="99"/>
      <c r="G43" s="100"/>
      <c r="H43" s="64"/>
      <c r="L43" s="64"/>
      <c r="M43" s="64"/>
    </row>
    <row r="44" spans="1:13" x14ac:dyDescent="0.25">
      <c r="B44" s="83"/>
      <c r="E44" s="80"/>
      <c r="F44" s="99"/>
      <c r="G44" s="100"/>
      <c r="H44" s="64"/>
      <c r="L44" s="64"/>
      <c r="M44" s="64"/>
    </row>
    <row r="45" spans="1:13" x14ac:dyDescent="0.25">
      <c r="B45" s="83" t="s">
        <v>1258</v>
      </c>
      <c r="C45" s="80"/>
      <c r="D45" s="80"/>
      <c r="E45" s="80"/>
      <c r="F45" s="100"/>
      <c r="G45" s="100"/>
      <c r="H45" s="64"/>
      <c r="L45" s="64"/>
      <c r="M45" s="64"/>
    </row>
    <row r="46" spans="1:13" x14ac:dyDescent="0.25">
      <c r="B46" s="83" t="s">
        <v>149</v>
      </c>
      <c r="E46" s="80"/>
      <c r="F46" s="100"/>
      <c r="G46" s="100"/>
      <c r="H46" s="64"/>
      <c r="L46" s="64"/>
      <c r="M46" s="64"/>
    </row>
    <row r="47" spans="1:13" x14ac:dyDescent="0.25">
      <c r="A47" s="66" t="s">
        <v>150</v>
      </c>
      <c r="B47" s="62" t="s">
        <v>151</v>
      </c>
      <c r="C47" s="166">
        <v>8753.8301159395014</v>
      </c>
      <c r="D47" s="157" t="s">
        <v>1076</v>
      </c>
      <c r="E47" s="62"/>
      <c r="F47" s="93">
        <f t="shared" ref="F47:F53" si="0">IF($C$54=0,"",IF(C47="[for completion]","",C47/$C$54))</f>
        <v>5.8915518382329321E-2</v>
      </c>
      <c r="G47" s="93" t="str">
        <f>IF($D$54=0,"",IF(D47="[Mark as ND1 if not relevant]","",D47/$D$54))</f>
        <v/>
      </c>
      <c r="H47" s="64"/>
      <c r="L47" s="64"/>
      <c r="M47" s="64"/>
    </row>
    <row r="48" spans="1:13" x14ac:dyDescent="0.25">
      <c r="A48" s="66" t="s">
        <v>152</v>
      </c>
      <c r="B48" s="62" t="s">
        <v>153</v>
      </c>
      <c r="C48" s="166">
        <v>6377.5664079945163</v>
      </c>
      <c r="D48" s="157" t="s">
        <v>1076</v>
      </c>
      <c r="E48" s="62"/>
      <c r="F48" s="93">
        <f t="shared" si="0"/>
        <v>4.2922655108483448E-2</v>
      </c>
      <c r="G48" s="93" t="str">
        <f t="shared" ref="G48:G53" si="1">IF($D$54=0,"",IF(D48="[Mark as ND1 if not relevant]","",D48/$D$54))</f>
        <v/>
      </c>
      <c r="H48" s="64"/>
      <c r="L48" s="64"/>
      <c r="M48" s="64"/>
    </row>
    <row r="49" spans="1:13" x14ac:dyDescent="0.25">
      <c r="A49" s="66" t="s">
        <v>154</v>
      </c>
      <c r="B49" s="62" t="s">
        <v>155</v>
      </c>
      <c r="C49" s="166">
        <v>3898.7874744637438</v>
      </c>
      <c r="D49" s="157" t="s">
        <v>1076</v>
      </c>
      <c r="E49" s="62"/>
      <c r="F49" s="93">
        <f t="shared" si="0"/>
        <v>2.6239838114097514E-2</v>
      </c>
      <c r="G49" s="93" t="str">
        <f t="shared" si="1"/>
        <v/>
      </c>
      <c r="H49" s="64"/>
      <c r="L49" s="64"/>
      <c r="M49" s="64"/>
    </row>
    <row r="50" spans="1:13" x14ac:dyDescent="0.25">
      <c r="A50" s="66" t="s">
        <v>156</v>
      </c>
      <c r="B50" s="62" t="s">
        <v>157</v>
      </c>
      <c r="C50" s="166">
        <v>2592.8107154845566</v>
      </c>
      <c r="D50" s="157" t="s">
        <v>1076</v>
      </c>
      <c r="E50" s="62"/>
      <c r="F50" s="93">
        <f t="shared" si="0"/>
        <v>1.745028008847031E-2</v>
      </c>
      <c r="G50" s="93" t="str">
        <f t="shared" si="1"/>
        <v/>
      </c>
      <c r="H50" s="64"/>
      <c r="L50" s="64"/>
      <c r="M50" s="64"/>
    </row>
    <row r="51" spans="1:13" x14ac:dyDescent="0.25">
      <c r="A51" s="66" t="s">
        <v>158</v>
      </c>
      <c r="B51" s="62" t="s">
        <v>159</v>
      </c>
      <c r="C51" s="166">
        <v>441.32603682721003</v>
      </c>
      <c r="D51" s="157" t="s">
        <v>1076</v>
      </c>
      <c r="E51" s="62"/>
      <c r="F51" s="93">
        <f t="shared" si="0"/>
        <v>2.9702372436894724E-3</v>
      </c>
      <c r="G51" s="93" t="str">
        <f t="shared" si="1"/>
        <v/>
      </c>
      <c r="H51" s="64"/>
      <c r="L51" s="64"/>
      <c r="M51" s="64"/>
    </row>
    <row r="52" spans="1:13" x14ac:dyDescent="0.25">
      <c r="A52" s="66" t="s">
        <v>160</v>
      </c>
      <c r="B52" s="62" t="s">
        <v>161</v>
      </c>
      <c r="C52" s="166">
        <v>2340.7551082499999</v>
      </c>
      <c r="D52" s="157" t="s">
        <v>1076</v>
      </c>
      <c r="E52" s="62"/>
      <c r="F52" s="93">
        <f t="shared" si="0"/>
        <v>1.5753881304770252E-2</v>
      </c>
      <c r="G52" s="93" t="str">
        <f t="shared" si="1"/>
        <v/>
      </c>
      <c r="H52" s="64"/>
      <c r="L52" s="64"/>
      <c r="M52" s="64"/>
    </row>
    <row r="53" spans="1:13" x14ac:dyDescent="0.25">
      <c r="A53" s="66" t="s">
        <v>162</v>
      </c>
      <c r="B53" s="62" t="s">
        <v>163</v>
      </c>
      <c r="C53" s="166">
        <v>124177.68054033001</v>
      </c>
      <c r="D53" s="157" t="s">
        <v>1076</v>
      </c>
      <c r="E53" s="62"/>
      <c r="F53" s="93">
        <f t="shared" si="0"/>
        <v>0.83574758975815977</v>
      </c>
      <c r="G53" s="93" t="str">
        <f t="shared" si="1"/>
        <v/>
      </c>
      <c r="H53" s="64"/>
      <c r="L53" s="64"/>
      <c r="M53" s="64"/>
    </row>
    <row r="54" spans="1:13" x14ac:dyDescent="0.25">
      <c r="A54" s="66" t="s">
        <v>164</v>
      </c>
      <c r="B54" s="101" t="s">
        <v>142</v>
      </c>
      <c r="C54" s="166">
        <f>SUM(C47:C53)</f>
        <v>148582.75639928953</v>
      </c>
      <c r="D54" s="166">
        <f>SUM(D47:D53)</f>
        <v>0</v>
      </c>
      <c r="E54" s="83"/>
      <c r="F54" s="123">
        <f t="shared" ref="F54" si="2">SUM(F47:F53)</f>
        <v>1</v>
      </c>
      <c r="G54" s="123">
        <f>SUM(G47:G53)</f>
        <v>0</v>
      </c>
      <c r="H54" s="64"/>
      <c r="L54" s="64"/>
      <c r="M54" s="64"/>
    </row>
    <row r="55" spans="1:13" ht="15" customHeight="1" x14ac:dyDescent="0.25">
      <c r="A55" s="85"/>
      <c r="B55" s="86" t="s">
        <v>165</v>
      </c>
      <c r="C55" s="146" t="s">
        <v>1265</v>
      </c>
      <c r="D55" s="146" t="s">
        <v>1266</v>
      </c>
      <c r="E55" s="87"/>
      <c r="F55" s="88" t="s">
        <v>166</v>
      </c>
      <c r="G55" s="85" t="s">
        <v>167</v>
      </c>
      <c r="H55" s="64"/>
      <c r="L55" s="64"/>
      <c r="M55" s="64"/>
    </row>
    <row r="56" spans="1:13" x14ac:dyDescent="0.25">
      <c r="A56" s="66" t="s">
        <v>168</v>
      </c>
      <c r="B56" s="83" t="s">
        <v>148</v>
      </c>
      <c r="C56" s="166">
        <v>6.0983000000000001</v>
      </c>
      <c r="D56" s="157" t="s">
        <v>1076</v>
      </c>
      <c r="E56" s="80"/>
      <c r="F56" s="99"/>
      <c r="G56" s="100"/>
      <c r="H56" s="64"/>
      <c r="L56" s="64"/>
      <c r="M56" s="64"/>
    </row>
    <row r="57" spans="1:13" x14ac:dyDescent="0.25">
      <c r="B57" s="83"/>
      <c r="E57" s="80"/>
      <c r="F57" s="99"/>
      <c r="G57" s="100"/>
      <c r="H57" s="64"/>
      <c r="L57" s="64"/>
      <c r="M57" s="64"/>
    </row>
    <row r="58" spans="1:13" x14ac:dyDescent="0.25">
      <c r="B58" s="83" t="s">
        <v>1259</v>
      </c>
      <c r="C58" s="80"/>
      <c r="D58" s="80"/>
      <c r="E58" s="80"/>
      <c r="F58" s="100"/>
      <c r="G58" s="100"/>
      <c r="H58" s="64"/>
      <c r="L58" s="64"/>
      <c r="M58" s="64"/>
    </row>
    <row r="59" spans="1:13" x14ac:dyDescent="0.25">
      <c r="A59" s="66" t="s">
        <v>169</v>
      </c>
      <c r="B59" s="83" t="s">
        <v>149</v>
      </c>
      <c r="E59" s="80"/>
      <c r="F59" s="100"/>
      <c r="G59" s="100"/>
      <c r="H59" s="64"/>
      <c r="L59" s="64"/>
      <c r="M59" s="64"/>
    </row>
    <row r="60" spans="1:13" x14ac:dyDescent="0.25">
      <c r="A60" s="66" t="s">
        <v>170</v>
      </c>
      <c r="B60" s="62" t="s">
        <v>151</v>
      </c>
      <c r="C60" s="166">
        <v>37055.11</v>
      </c>
      <c r="D60" s="157" t="s">
        <v>1076</v>
      </c>
      <c r="E60" s="62"/>
      <c r="F60" s="93">
        <f>IF($C$67=0,"",IF(C60="[for completion]","",C60/$C$67))</f>
        <v>0.28559157589433909</v>
      </c>
      <c r="G60" s="93" t="str">
        <f>IF($D$67=0,"",IF(D60="[Mark as ND1 if not relevant]","",D60/$D$67))</f>
        <v/>
      </c>
      <c r="H60" s="64"/>
      <c r="L60" s="64"/>
      <c r="M60" s="64"/>
    </row>
    <row r="61" spans="1:13" x14ac:dyDescent="0.25">
      <c r="A61" s="66" t="s">
        <v>171</v>
      </c>
      <c r="B61" s="62" t="s">
        <v>153</v>
      </c>
      <c r="C61" s="166">
        <v>30142.46</v>
      </c>
      <c r="D61" s="157" t="s">
        <v>1076</v>
      </c>
      <c r="E61" s="62"/>
      <c r="F61" s="93">
        <f t="shared" ref="F61:F66" si="3">IF($C$67=0,"",IF(C61="[for completion]","",C61/$C$67))</f>
        <v>0.23231431920542348</v>
      </c>
      <c r="G61" s="93" t="str">
        <f t="shared" ref="G61:G66" si="4">IF($D$67=0,"",IF(D61="[Mark as ND1 if not relevant]","",D61/$D$67))</f>
        <v/>
      </c>
      <c r="H61" s="64"/>
      <c r="L61" s="64"/>
      <c r="M61" s="64"/>
    </row>
    <row r="62" spans="1:13" x14ac:dyDescent="0.25">
      <c r="A62" s="66" t="s">
        <v>172</v>
      </c>
      <c r="B62" s="62" t="s">
        <v>155</v>
      </c>
      <c r="C62" s="166">
        <v>21313.42</v>
      </c>
      <c r="D62" s="157" t="s">
        <v>1076</v>
      </c>
      <c r="E62" s="62"/>
      <c r="F62" s="93">
        <f t="shared" si="3"/>
        <v>0.16426703916134439</v>
      </c>
      <c r="G62" s="93" t="str">
        <f t="shared" si="4"/>
        <v/>
      </c>
      <c r="H62" s="64"/>
      <c r="L62" s="64"/>
      <c r="M62" s="64"/>
    </row>
    <row r="63" spans="1:13" x14ac:dyDescent="0.25">
      <c r="A63" s="66" t="s">
        <v>173</v>
      </c>
      <c r="B63" s="62" t="s">
        <v>157</v>
      </c>
      <c r="C63" s="166">
        <v>11117.61</v>
      </c>
      <c r="D63" s="157" t="s">
        <v>1076</v>
      </c>
      <c r="E63" s="62"/>
      <c r="F63" s="93">
        <f t="shared" si="3"/>
        <v>8.5685773435260695E-2</v>
      </c>
      <c r="G63" s="93" t="str">
        <f t="shared" si="4"/>
        <v/>
      </c>
      <c r="H63" s="64"/>
      <c r="L63" s="64"/>
      <c r="M63" s="64"/>
    </row>
    <row r="64" spans="1:13" x14ac:dyDescent="0.25">
      <c r="A64" s="66" t="s">
        <v>174</v>
      </c>
      <c r="B64" s="62" t="s">
        <v>159</v>
      </c>
      <c r="C64" s="166">
        <v>5820.67</v>
      </c>
      <c r="D64" s="157" t="s">
        <v>1076</v>
      </c>
      <c r="E64" s="62"/>
      <c r="F64" s="93">
        <f t="shared" si="3"/>
        <v>4.4861135699257204E-2</v>
      </c>
      <c r="G64" s="93" t="str">
        <f t="shared" si="4"/>
        <v/>
      </c>
      <c r="H64" s="64"/>
      <c r="L64" s="64"/>
      <c r="M64" s="64"/>
    </row>
    <row r="65" spans="1:14" x14ac:dyDescent="0.25">
      <c r="A65" s="66" t="s">
        <v>175</v>
      </c>
      <c r="B65" s="62" t="s">
        <v>161</v>
      </c>
      <c r="C65" s="166">
        <v>0</v>
      </c>
      <c r="D65" s="157" t="s">
        <v>1076</v>
      </c>
      <c r="E65" s="62"/>
      <c r="F65" s="93">
        <f t="shared" si="3"/>
        <v>0</v>
      </c>
      <c r="G65" s="93" t="str">
        <f t="shared" si="4"/>
        <v/>
      </c>
      <c r="H65" s="64"/>
      <c r="L65" s="64"/>
      <c r="M65" s="64"/>
    </row>
    <row r="66" spans="1:14" x14ac:dyDescent="0.25">
      <c r="A66" s="66" t="s">
        <v>176</v>
      </c>
      <c r="B66" s="62" t="s">
        <v>163</v>
      </c>
      <c r="C66" s="166">
        <v>24299.34</v>
      </c>
      <c r="D66" s="157" t="s">
        <v>1076</v>
      </c>
      <c r="E66" s="62"/>
      <c r="F66" s="93">
        <f t="shared" si="3"/>
        <v>0.18728015660437519</v>
      </c>
      <c r="G66" s="93" t="str">
        <f t="shared" si="4"/>
        <v/>
      </c>
      <c r="H66" s="64"/>
      <c r="L66" s="64"/>
      <c r="M66" s="64"/>
    </row>
    <row r="67" spans="1:14" x14ac:dyDescent="0.25">
      <c r="A67" s="66" t="s">
        <v>177</v>
      </c>
      <c r="B67" s="101" t="s">
        <v>142</v>
      </c>
      <c r="C67" s="166">
        <f>SUM(C60:C66)</f>
        <v>129748.61</v>
      </c>
      <c r="D67" s="166">
        <f>SUM(D60:D66)</f>
        <v>0</v>
      </c>
      <c r="E67" s="83"/>
      <c r="F67" s="123">
        <f t="shared" ref="F67" si="5">SUM(F60:F66)</f>
        <v>1</v>
      </c>
      <c r="G67" s="123">
        <f>SUM(G60:G66)</f>
        <v>0</v>
      </c>
      <c r="H67" s="64"/>
      <c r="L67" s="64"/>
      <c r="M67" s="64"/>
    </row>
    <row r="68" spans="1:14" ht="15" customHeight="1" x14ac:dyDescent="0.25">
      <c r="A68" s="85"/>
      <c r="B68" s="86" t="s">
        <v>178</v>
      </c>
      <c r="C68" s="88" t="s">
        <v>179</v>
      </c>
      <c r="D68" s="88" t="s">
        <v>180</v>
      </c>
      <c r="E68" s="87"/>
      <c r="F68" s="88" t="s">
        <v>181</v>
      </c>
      <c r="G68" s="88" t="s">
        <v>182</v>
      </c>
      <c r="H68" s="64"/>
      <c r="L68" s="64"/>
      <c r="M68" s="64"/>
    </row>
    <row r="69" spans="1:14" s="102" customFormat="1" x14ac:dyDescent="0.25">
      <c r="A69" s="66" t="s">
        <v>183</v>
      </c>
      <c r="B69" s="83" t="s">
        <v>184</v>
      </c>
      <c r="C69" s="166">
        <v>5298.69</v>
      </c>
      <c r="D69" s="166">
        <v>5298.69</v>
      </c>
      <c r="E69" s="93"/>
      <c r="F69" s="93">
        <f t="shared" ref="F69:F80" si="6">IF($C$84=0,"",IF(C69="[for completion]","",C69/$C$84))</f>
        <v>4.194063110293058E-2</v>
      </c>
      <c r="G69" s="93">
        <f t="shared" ref="G69:G80" si="7">IF($D$84=0,"",IF(D69="[for completion]","",D69/$D$84))</f>
        <v>4.194063110293058E-2</v>
      </c>
      <c r="H69" s="64"/>
      <c r="I69" s="66"/>
      <c r="J69" s="66"/>
      <c r="K69" s="66"/>
      <c r="L69" s="64"/>
      <c r="M69" s="64"/>
      <c r="N69" s="64"/>
    </row>
    <row r="70" spans="1:14" s="102" customFormat="1" x14ac:dyDescent="0.25">
      <c r="A70" s="66" t="s">
        <v>185</v>
      </c>
      <c r="B70" s="83" t="s">
        <v>186</v>
      </c>
      <c r="C70" s="166">
        <v>0</v>
      </c>
      <c r="D70" s="166">
        <v>0</v>
      </c>
      <c r="E70" s="93"/>
      <c r="F70" s="93">
        <f t="shared" si="6"/>
        <v>0</v>
      </c>
      <c r="G70" s="93">
        <f t="shared" si="7"/>
        <v>0</v>
      </c>
      <c r="H70" s="64"/>
      <c r="I70" s="66"/>
      <c r="J70" s="66"/>
      <c r="K70" s="66"/>
      <c r="L70" s="64"/>
      <c r="M70" s="64"/>
      <c r="N70" s="64"/>
    </row>
    <row r="71" spans="1:14" s="102" customFormat="1" x14ac:dyDescent="0.25">
      <c r="A71" s="66" t="s">
        <v>187</v>
      </c>
      <c r="B71" s="83" t="s">
        <v>188</v>
      </c>
      <c r="C71" s="166">
        <v>0</v>
      </c>
      <c r="D71" s="166">
        <v>0</v>
      </c>
      <c r="E71" s="93"/>
      <c r="F71" s="93">
        <f t="shared" si="6"/>
        <v>0</v>
      </c>
      <c r="G71" s="93">
        <f t="shared" si="7"/>
        <v>0</v>
      </c>
      <c r="H71" s="64"/>
      <c r="I71" s="66"/>
      <c r="J71" s="66"/>
      <c r="K71" s="66"/>
      <c r="L71" s="64"/>
      <c r="M71" s="64"/>
      <c r="N71" s="64"/>
    </row>
    <row r="72" spans="1:14" s="102" customFormat="1" x14ac:dyDescent="0.25">
      <c r="A72" s="66" t="s">
        <v>189</v>
      </c>
      <c r="B72" s="83" t="s">
        <v>190</v>
      </c>
      <c r="C72" s="166">
        <v>0</v>
      </c>
      <c r="D72" s="166">
        <v>0</v>
      </c>
      <c r="E72" s="93"/>
      <c r="F72" s="93">
        <f t="shared" si="6"/>
        <v>0</v>
      </c>
      <c r="G72" s="93">
        <f t="shared" si="7"/>
        <v>0</v>
      </c>
      <c r="H72" s="64"/>
      <c r="I72" s="66"/>
      <c r="J72" s="66"/>
      <c r="K72" s="66"/>
      <c r="L72" s="64"/>
      <c r="M72" s="64"/>
      <c r="N72" s="64"/>
    </row>
    <row r="73" spans="1:14" s="102" customFormat="1" x14ac:dyDescent="0.25">
      <c r="A73" s="66" t="s">
        <v>191</v>
      </c>
      <c r="B73" s="83" t="s">
        <v>192</v>
      </c>
      <c r="C73" s="166">
        <v>0</v>
      </c>
      <c r="D73" s="166">
        <v>0</v>
      </c>
      <c r="E73" s="93"/>
      <c r="F73" s="93">
        <f t="shared" si="6"/>
        <v>0</v>
      </c>
      <c r="G73" s="93">
        <f t="shared" si="7"/>
        <v>0</v>
      </c>
      <c r="H73" s="64"/>
      <c r="I73" s="66"/>
      <c r="J73" s="66"/>
      <c r="K73" s="66"/>
      <c r="L73" s="64"/>
      <c r="M73" s="64"/>
      <c r="N73" s="64"/>
    </row>
    <row r="74" spans="1:14" s="102" customFormat="1" x14ac:dyDescent="0.25">
      <c r="A74" s="66" t="s">
        <v>193</v>
      </c>
      <c r="B74" s="83" t="s">
        <v>194</v>
      </c>
      <c r="C74" s="166">
        <v>0</v>
      </c>
      <c r="D74" s="166">
        <v>0</v>
      </c>
      <c r="E74" s="83"/>
      <c r="F74" s="93">
        <f t="shared" si="6"/>
        <v>0</v>
      </c>
      <c r="G74" s="93">
        <f t="shared" si="7"/>
        <v>0</v>
      </c>
      <c r="H74" s="64"/>
      <c r="I74" s="66"/>
      <c r="J74" s="66"/>
      <c r="K74" s="66"/>
      <c r="L74" s="64"/>
      <c r="M74" s="64"/>
      <c r="N74" s="64"/>
    </row>
    <row r="75" spans="1:14" x14ac:dyDescent="0.25">
      <c r="A75" s="66" t="s">
        <v>195</v>
      </c>
      <c r="B75" s="83" t="s">
        <v>196</v>
      </c>
      <c r="C75" s="166">
        <v>0</v>
      </c>
      <c r="D75" s="166">
        <v>0</v>
      </c>
      <c r="E75" s="83"/>
      <c r="F75" s="93">
        <f t="shared" si="6"/>
        <v>0</v>
      </c>
      <c r="G75" s="93">
        <f t="shared" si="7"/>
        <v>0</v>
      </c>
      <c r="H75" s="64"/>
      <c r="L75" s="64"/>
      <c r="M75" s="64"/>
    </row>
    <row r="76" spans="1:14" x14ac:dyDescent="0.25">
      <c r="A76" s="66" t="s">
        <v>197</v>
      </c>
      <c r="B76" s="83" t="s">
        <v>198</v>
      </c>
      <c r="C76" s="166">
        <v>0</v>
      </c>
      <c r="D76" s="166">
        <v>0</v>
      </c>
      <c r="E76" s="83"/>
      <c r="F76" s="93">
        <f t="shared" si="6"/>
        <v>0</v>
      </c>
      <c r="G76" s="93">
        <f t="shared" si="7"/>
        <v>0</v>
      </c>
      <c r="H76" s="64"/>
      <c r="L76" s="64"/>
      <c r="M76" s="64"/>
    </row>
    <row r="77" spans="1:14" x14ac:dyDescent="0.25">
      <c r="A77" s="66" t="s">
        <v>199</v>
      </c>
      <c r="B77" s="83" t="s">
        <v>200</v>
      </c>
      <c r="C77" s="166">
        <v>0</v>
      </c>
      <c r="D77" s="166">
        <v>0</v>
      </c>
      <c r="E77" s="83"/>
      <c r="F77" s="93">
        <f t="shared" si="6"/>
        <v>0</v>
      </c>
      <c r="G77" s="93">
        <f t="shared" si="7"/>
        <v>0</v>
      </c>
      <c r="H77" s="64"/>
      <c r="L77" s="64"/>
      <c r="M77" s="64"/>
    </row>
    <row r="78" spans="1:14" x14ac:dyDescent="0.25">
      <c r="A78" s="66" t="s">
        <v>201</v>
      </c>
      <c r="B78" s="83" t="s">
        <v>202</v>
      </c>
      <c r="C78" s="166">
        <v>121039.18</v>
      </c>
      <c r="D78" s="166">
        <v>121039.18</v>
      </c>
      <c r="E78" s="83"/>
      <c r="F78" s="93">
        <f t="shared" si="6"/>
        <v>0.95805936889706944</v>
      </c>
      <c r="G78" s="93">
        <f t="shared" si="7"/>
        <v>0.95805936889706944</v>
      </c>
      <c r="H78" s="64"/>
      <c r="L78" s="64"/>
      <c r="M78" s="64"/>
    </row>
    <row r="79" spans="1:14" x14ac:dyDescent="0.25">
      <c r="A79" s="66" t="s">
        <v>203</v>
      </c>
      <c r="B79" s="83" t="s">
        <v>204</v>
      </c>
      <c r="C79" s="166">
        <v>0</v>
      </c>
      <c r="D79" s="166">
        <v>0</v>
      </c>
      <c r="E79" s="83"/>
      <c r="F79" s="93">
        <f t="shared" si="6"/>
        <v>0</v>
      </c>
      <c r="G79" s="93">
        <f t="shared" si="7"/>
        <v>0</v>
      </c>
      <c r="H79" s="64"/>
      <c r="L79" s="64"/>
      <c r="M79" s="64"/>
    </row>
    <row r="80" spans="1:14" x14ac:dyDescent="0.25">
      <c r="A80" s="66" t="s">
        <v>205</v>
      </c>
      <c r="B80" s="83" t="s">
        <v>206</v>
      </c>
      <c r="C80" s="166">
        <v>0</v>
      </c>
      <c r="D80" s="166">
        <v>0</v>
      </c>
      <c r="E80" s="83"/>
      <c r="F80" s="93">
        <f t="shared" si="6"/>
        <v>0</v>
      </c>
      <c r="G80" s="93">
        <f t="shared" si="7"/>
        <v>0</v>
      </c>
      <c r="H80" s="64"/>
      <c r="L80" s="64"/>
      <c r="M80" s="64"/>
    </row>
    <row r="81" spans="1:14" x14ac:dyDescent="0.25">
      <c r="A81" s="66" t="s">
        <v>207</v>
      </c>
      <c r="B81" s="83" t="s">
        <v>208</v>
      </c>
      <c r="C81" s="166">
        <v>0</v>
      </c>
      <c r="D81" s="166">
        <v>0</v>
      </c>
      <c r="E81" s="83"/>
      <c r="F81" s="93"/>
      <c r="G81" s="93"/>
      <c r="H81" s="64"/>
      <c r="L81" s="64"/>
      <c r="M81" s="64"/>
    </row>
    <row r="82" spans="1:14" x14ac:dyDescent="0.25">
      <c r="A82" s="66" t="s">
        <v>209</v>
      </c>
      <c r="B82" s="83" t="s">
        <v>210</v>
      </c>
      <c r="C82" s="166">
        <v>0</v>
      </c>
      <c r="D82" s="166">
        <v>0</v>
      </c>
      <c r="E82" s="83"/>
      <c r="F82" s="93"/>
      <c r="G82" s="93"/>
      <c r="H82" s="64"/>
      <c r="L82" s="64"/>
      <c r="M82" s="64"/>
    </row>
    <row r="83" spans="1:14" x14ac:dyDescent="0.25">
      <c r="A83" s="66" t="s">
        <v>211</v>
      </c>
      <c r="B83" s="83" t="s">
        <v>140</v>
      </c>
      <c r="C83" s="166">
        <v>0</v>
      </c>
      <c r="D83" s="166">
        <v>0</v>
      </c>
      <c r="E83" s="83"/>
      <c r="F83" s="93">
        <f>IF($C$84=0,"",IF(C83="[for completion]","",C83/$C$84))</f>
        <v>0</v>
      </c>
      <c r="G83" s="93">
        <f>IF($D$84=0,"",IF(D83="[for completion]","",D83/$D$84))</f>
        <v>0</v>
      </c>
      <c r="H83" s="64"/>
      <c r="L83" s="64"/>
      <c r="M83" s="64"/>
    </row>
    <row r="84" spans="1:14" x14ac:dyDescent="0.25">
      <c r="A84" s="66" t="s">
        <v>212</v>
      </c>
      <c r="B84" s="101" t="s">
        <v>142</v>
      </c>
      <c r="C84" s="166">
        <f>SUM(C69:C83)</f>
        <v>126337.87</v>
      </c>
      <c r="D84" s="166">
        <f>SUM(D69:D83)</f>
        <v>126337.87</v>
      </c>
      <c r="E84" s="83"/>
      <c r="F84" s="123">
        <f>SUM(F69:F83)</f>
        <v>1</v>
      </c>
      <c r="G84" s="123">
        <f>SUM(G69:G83)</f>
        <v>1</v>
      </c>
      <c r="H84" s="64"/>
      <c r="L84" s="64"/>
      <c r="M84" s="64"/>
    </row>
    <row r="85" spans="1:14" ht="15" customHeight="1" x14ac:dyDescent="0.25">
      <c r="A85" s="85"/>
      <c r="B85" s="86" t="s">
        <v>213</v>
      </c>
      <c r="C85" s="88" t="s">
        <v>179</v>
      </c>
      <c r="D85" s="88" t="s">
        <v>180</v>
      </c>
      <c r="E85" s="87"/>
      <c r="F85" s="88" t="s">
        <v>181</v>
      </c>
      <c r="G85" s="88" t="s">
        <v>182</v>
      </c>
      <c r="H85" s="64"/>
      <c r="L85" s="64"/>
      <c r="M85" s="64"/>
    </row>
    <row r="86" spans="1:14" s="102" customFormat="1" x14ac:dyDescent="0.25">
      <c r="A86" s="66" t="s">
        <v>214</v>
      </c>
      <c r="B86" s="83" t="s">
        <v>184</v>
      </c>
      <c r="C86" s="166">
        <v>6253.48</v>
      </c>
      <c r="D86" s="166">
        <v>6253.48</v>
      </c>
      <c r="E86" s="93"/>
      <c r="F86" s="93">
        <f>IF($C$101=0,"",IF(C86="[for completion]","",C86/$C$101))</f>
        <v>4.8196893978286158E-2</v>
      </c>
      <c r="G86" s="93">
        <f>IF($D$101=0,"",IF(D86="[for completion]","",D86/$D$101))</f>
        <v>4.8196893978286158E-2</v>
      </c>
      <c r="H86" s="64"/>
      <c r="I86" s="66"/>
      <c r="J86" s="66"/>
      <c r="K86" s="66"/>
      <c r="L86" s="64"/>
      <c r="M86" s="64"/>
      <c r="N86" s="64"/>
    </row>
    <row r="87" spans="1:14" s="102" customFormat="1" x14ac:dyDescent="0.25">
      <c r="A87" s="66" t="s">
        <v>215</v>
      </c>
      <c r="B87" s="83" t="s">
        <v>186</v>
      </c>
      <c r="C87" s="166">
        <v>0</v>
      </c>
      <c r="D87" s="166">
        <v>0</v>
      </c>
      <c r="E87" s="93"/>
      <c r="F87" s="93">
        <f t="shared" ref="F87:F100" si="8">IF($C$101=0,"",IF(C87="[for completion]","",C87/$C$101))</f>
        <v>0</v>
      </c>
      <c r="G87" s="93">
        <f t="shared" ref="G87:G100" si="9">IF($D$101=0,"",IF(D87="[for completion]","",D87/$D$101))</f>
        <v>0</v>
      </c>
      <c r="H87" s="64"/>
      <c r="I87" s="66"/>
      <c r="J87" s="66"/>
      <c r="K87" s="66"/>
      <c r="L87" s="64"/>
      <c r="M87" s="64"/>
      <c r="N87" s="64"/>
    </row>
    <row r="88" spans="1:14" s="102" customFormat="1" x14ac:dyDescent="0.25">
      <c r="A88" s="66" t="s">
        <v>216</v>
      </c>
      <c r="B88" s="83" t="s">
        <v>188</v>
      </c>
      <c r="C88" s="166">
        <v>0</v>
      </c>
      <c r="D88" s="166">
        <v>0</v>
      </c>
      <c r="E88" s="93"/>
      <c r="F88" s="93">
        <f t="shared" si="8"/>
        <v>0</v>
      </c>
      <c r="G88" s="93">
        <f t="shared" si="9"/>
        <v>0</v>
      </c>
      <c r="H88" s="64"/>
      <c r="I88" s="66"/>
      <c r="J88" s="66"/>
      <c r="K88" s="66"/>
      <c r="L88" s="64"/>
      <c r="M88" s="64"/>
      <c r="N88" s="64"/>
    </row>
    <row r="89" spans="1:14" s="102" customFormat="1" x14ac:dyDescent="0.25">
      <c r="A89" s="66" t="s">
        <v>217</v>
      </c>
      <c r="B89" s="83" t="s">
        <v>190</v>
      </c>
      <c r="C89" s="166">
        <v>0</v>
      </c>
      <c r="D89" s="166">
        <v>0</v>
      </c>
      <c r="E89" s="93"/>
      <c r="F89" s="93">
        <f t="shared" si="8"/>
        <v>0</v>
      </c>
      <c r="G89" s="93">
        <f t="shared" si="9"/>
        <v>0</v>
      </c>
      <c r="H89" s="64"/>
      <c r="I89" s="66"/>
      <c r="J89" s="66"/>
      <c r="K89" s="66"/>
      <c r="L89" s="64"/>
      <c r="M89" s="64"/>
      <c r="N89" s="64"/>
    </row>
    <row r="90" spans="1:14" s="102" customFormat="1" x14ac:dyDescent="0.25">
      <c r="A90" s="66" t="s">
        <v>218</v>
      </c>
      <c r="B90" s="83" t="s">
        <v>192</v>
      </c>
      <c r="C90" s="166">
        <v>0</v>
      </c>
      <c r="D90" s="166">
        <v>0</v>
      </c>
      <c r="E90" s="93"/>
      <c r="F90" s="93">
        <f t="shared" si="8"/>
        <v>0</v>
      </c>
      <c r="G90" s="93">
        <f t="shared" si="9"/>
        <v>0</v>
      </c>
      <c r="H90" s="64"/>
      <c r="I90" s="66"/>
      <c r="J90" s="66"/>
      <c r="K90" s="66"/>
      <c r="L90" s="64"/>
      <c r="M90" s="64"/>
      <c r="N90" s="64"/>
    </row>
    <row r="91" spans="1:14" s="102" customFormat="1" x14ac:dyDescent="0.25">
      <c r="A91" s="66" t="s">
        <v>219</v>
      </c>
      <c r="B91" s="83" t="s">
        <v>194</v>
      </c>
      <c r="C91" s="166">
        <v>0</v>
      </c>
      <c r="D91" s="166">
        <v>0</v>
      </c>
      <c r="E91" s="83"/>
      <c r="F91" s="93">
        <f t="shared" si="8"/>
        <v>0</v>
      </c>
      <c r="G91" s="93">
        <f t="shared" si="9"/>
        <v>0</v>
      </c>
      <c r="H91" s="64"/>
      <c r="I91" s="66"/>
      <c r="J91" s="66"/>
      <c r="K91" s="66"/>
      <c r="L91" s="64"/>
      <c r="M91" s="64"/>
      <c r="N91" s="64"/>
    </row>
    <row r="92" spans="1:14" x14ac:dyDescent="0.25">
      <c r="A92" s="66" t="s">
        <v>220</v>
      </c>
      <c r="B92" s="83" t="s">
        <v>196</v>
      </c>
      <c r="C92" s="166">
        <v>0</v>
      </c>
      <c r="D92" s="166">
        <v>0</v>
      </c>
      <c r="E92" s="83"/>
      <c r="F92" s="93">
        <f t="shared" si="8"/>
        <v>0</v>
      </c>
      <c r="G92" s="93">
        <f t="shared" si="9"/>
        <v>0</v>
      </c>
      <c r="H92" s="64"/>
      <c r="L92" s="64"/>
      <c r="M92" s="64"/>
    </row>
    <row r="93" spans="1:14" x14ac:dyDescent="0.25">
      <c r="A93" s="66" t="s">
        <v>221</v>
      </c>
      <c r="B93" s="83" t="s">
        <v>198</v>
      </c>
      <c r="C93" s="166">
        <v>0</v>
      </c>
      <c r="D93" s="166">
        <v>0</v>
      </c>
      <c r="E93" s="83"/>
      <c r="F93" s="93">
        <f t="shared" si="8"/>
        <v>0</v>
      </c>
      <c r="G93" s="93">
        <f t="shared" si="9"/>
        <v>0</v>
      </c>
      <c r="H93" s="64"/>
      <c r="L93" s="64"/>
      <c r="M93" s="64"/>
    </row>
    <row r="94" spans="1:14" x14ac:dyDescent="0.25">
      <c r="A94" s="66" t="s">
        <v>222</v>
      </c>
      <c r="B94" s="83" t="s">
        <v>200</v>
      </c>
      <c r="C94" s="166">
        <v>0</v>
      </c>
      <c r="D94" s="166">
        <v>0</v>
      </c>
      <c r="E94" s="83"/>
      <c r="F94" s="93">
        <f t="shared" si="8"/>
        <v>0</v>
      </c>
      <c r="G94" s="93">
        <f t="shared" si="9"/>
        <v>0</v>
      </c>
      <c r="H94" s="64"/>
      <c r="L94" s="64"/>
      <c r="M94" s="64"/>
    </row>
    <row r="95" spans="1:14" x14ac:dyDescent="0.25">
      <c r="A95" s="66" t="s">
        <v>223</v>
      </c>
      <c r="B95" s="83" t="s">
        <v>202</v>
      </c>
      <c r="C95" s="166">
        <v>123495.13</v>
      </c>
      <c r="D95" s="166">
        <v>123495.13</v>
      </c>
      <c r="E95" s="83"/>
      <c r="F95" s="93">
        <f t="shared" si="8"/>
        <v>0.95180310602171392</v>
      </c>
      <c r="G95" s="93">
        <f t="shared" si="9"/>
        <v>0.95180310602171392</v>
      </c>
      <c r="H95" s="64"/>
      <c r="L95" s="64"/>
      <c r="M95" s="64"/>
    </row>
    <row r="96" spans="1:14" x14ac:dyDescent="0.25">
      <c r="A96" s="66" t="s">
        <v>224</v>
      </c>
      <c r="B96" s="83" t="s">
        <v>204</v>
      </c>
      <c r="C96" s="166">
        <v>0</v>
      </c>
      <c r="D96" s="166">
        <v>0</v>
      </c>
      <c r="E96" s="83"/>
      <c r="F96" s="93">
        <f t="shared" si="8"/>
        <v>0</v>
      </c>
      <c r="G96" s="93">
        <f t="shared" si="9"/>
        <v>0</v>
      </c>
      <c r="H96" s="64"/>
      <c r="L96" s="64"/>
      <c r="M96" s="64"/>
    </row>
    <row r="97" spans="1:13" x14ac:dyDescent="0.25">
      <c r="A97" s="66" t="s">
        <v>225</v>
      </c>
      <c r="B97" s="83" t="s">
        <v>206</v>
      </c>
      <c r="C97" s="166">
        <v>0</v>
      </c>
      <c r="D97" s="166">
        <v>0</v>
      </c>
      <c r="E97" s="83"/>
      <c r="F97" s="93">
        <f t="shared" si="8"/>
        <v>0</v>
      </c>
      <c r="G97" s="93">
        <f t="shared" si="9"/>
        <v>0</v>
      </c>
      <c r="H97" s="64"/>
      <c r="L97" s="64"/>
      <c r="M97" s="64"/>
    </row>
    <row r="98" spans="1:13" x14ac:dyDescent="0.25">
      <c r="A98" s="66" t="s">
        <v>226</v>
      </c>
      <c r="B98" s="83" t="s">
        <v>208</v>
      </c>
      <c r="C98" s="166">
        <v>0</v>
      </c>
      <c r="D98" s="166">
        <v>0</v>
      </c>
      <c r="E98" s="83"/>
      <c r="F98" s="93">
        <f t="shared" si="8"/>
        <v>0</v>
      </c>
      <c r="G98" s="93">
        <f t="shared" si="9"/>
        <v>0</v>
      </c>
      <c r="H98" s="64"/>
      <c r="L98" s="64"/>
      <c r="M98" s="64"/>
    </row>
    <row r="99" spans="1:13" x14ac:dyDescent="0.25">
      <c r="A99" s="66" t="s">
        <v>227</v>
      </c>
      <c r="B99" s="83" t="s">
        <v>210</v>
      </c>
      <c r="C99" s="166">
        <v>0</v>
      </c>
      <c r="D99" s="166">
        <v>0</v>
      </c>
      <c r="E99" s="83"/>
      <c r="F99" s="93">
        <f t="shared" si="8"/>
        <v>0</v>
      </c>
      <c r="G99" s="93">
        <f t="shared" si="9"/>
        <v>0</v>
      </c>
      <c r="H99" s="64"/>
      <c r="L99" s="64"/>
      <c r="M99" s="64"/>
    </row>
    <row r="100" spans="1:13" x14ac:dyDescent="0.25">
      <c r="A100" s="66" t="s">
        <v>228</v>
      </c>
      <c r="B100" s="83" t="s">
        <v>140</v>
      </c>
      <c r="C100" s="166">
        <v>0</v>
      </c>
      <c r="D100" s="166">
        <v>0</v>
      </c>
      <c r="E100" s="83"/>
      <c r="F100" s="93">
        <f t="shared" si="8"/>
        <v>0</v>
      </c>
      <c r="G100" s="93">
        <f t="shared" si="9"/>
        <v>0</v>
      </c>
      <c r="H100" s="64"/>
      <c r="L100" s="64"/>
      <c r="M100" s="64"/>
    </row>
    <row r="101" spans="1:13" x14ac:dyDescent="0.25">
      <c r="A101" s="66" t="s">
        <v>229</v>
      </c>
      <c r="B101" s="101" t="s">
        <v>142</v>
      </c>
      <c r="C101" s="166">
        <f>SUM(C86:C100)</f>
        <v>129748.61</v>
      </c>
      <c r="D101" s="166">
        <f>SUM(D86:D100)</f>
        <v>129748.61</v>
      </c>
      <c r="E101" s="83"/>
      <c r="F101" s="123">
        <f>SUM(F86:F100)</f>
        <v>1</v>
      </c>
      <c r="G101" s="123">
        <f>SUM(G86:G100)</f>
        <v>1</v>
      </c>
      <c r="H101" s="64"/>
      <c r="L101" s="64"/>
      <c r="M101" s="64"/>
    </row>
    <row r="102" spans="1:13" ht="15" customHeight="1" x14ac:dyDescent="0.25">
      <c r="A102" s="85"/>
      <c r="B102" s="86" t="s">
        <v>230</v>
      </c>
      <c r="C102" s="146" t="s">
        <v>179</v>
      </c>
      <c r="D102" s="146" t="s">
        <v>180</v>
      </c>
      <c r="E102" s="87"/>
      <c r="F102" s="146" t="s">
        <v>181</v>
      </c>
      <c r="G102" s="146" t="s">
        <v>182</v>
      </c>
      <c r="H102" s="64"/>
      <c r="L102" s="64"/>
      <c r="M102" s="64"/>
    </row>
    <row r="103" spans="1:13" x14ac:dyDescent="0.25">
      <c r="A103" s="66" t="s">
        <v>232</v>
      </c>
      <c r="B103" s="64" t="s">
        <v>233</v>
      </c>
      <c r="C103" s="166">
        <v>90430.27</v>
      </c>
      <c r="D103" s="166">
        <v>90430.27</v>
      </c>
      <c r="E103" s="104"/>
      <c r="F103" s="104">
        <f>IF($C$106=0,"",IF(C103="[for completion]","",C103/$C$106))</f>
        <v>0.69696517774138955</v>
      </c>
      <c r="G103" s="104">
        <f t="shared" ref="G103" si="10">IF($D$106=0,"",IF(D103="[for completion]","",D103/$D$106))</f>
        <v>0.69696517774138955</v>
      </c>
      <c r="H103" s="64"/>
      <c r="L103" s="64"/>
      <c r="M103" s="64"/>
    </row>
    <row r="104" spans="1:13" x14ac:dyDescent="0.25">
      <c r="A104" s="66" t="s">
        <v>234</v>
      </c>
      <c r="B104" s="64" t="s">
        <v>235</v>
      </c>
      <c r="C104" s="166">
        <v>39318.35</v>
      </c>
      <c r="D104" s="166">
        <v>39318.35</v>
      </c>
      <c r="E104" s="104"/>
      <c r="F104" s="104">
        <f t="shared" ref="F104:F105" si="11">IF($C$106=0,"",IF(C104="[for completion]","",C104/$C$106))</f>
        <v>0.30303482225861056</v>
      </c>
      <c r="G104" s="104">
        <f>IF($D$106=0,"",IF(D104="[for completion]","",D104/$D$106))</f>
        <v>0.30303482225861056</v>
      </c>
      <c r="H104" s="64"/>
      <c r="L104" s="64"/>
      <c r="M104" s="64"/>
    </row>
    <row r="105" spans="1:13" x14ac:dyDescent="0.25">
      <c r="A105" s="66" t="s">
        <v>236</v>
      </c>
      <c r="B105" s="64" t="s">
        <v>140</v>
      </c>
      <c r="C105" s="166">
        <v>0</v>
      </c>
      <c r="D105" s="166">
        <v>0</v>
      </c>
      <c r="E105" s="104"/>
      <c r="F105" s="104">
        <f t="shared" si="11"/>
        <v>0</v>
      </c>
      <c r="G105" s="104">
        <f t="shared" ref="G105" si="12">IF($D$106=0,"",IF(D105="[for completion]","",D105/$D$106))</f>
        <v>0</v>
      </c>
      <c r="H105" s="64"/>
      <c r="L105" s="64"/>
      <c r="M105" s="64"/>
    </row>
    <row r="106" spans="1:13" x14ac:dyDescent="0.25">
      <c r="A106" s="66" t="s">
        <v>237</v>
      </c>
      <c r="B106" s="105" t="s">
        <v>142</v>
      </c>
      <c r="C106" s="166">
        <f>SUM(C103:C105)</f>
        <v>129748.62</v>
      </c>
      <c r="D106" s="166">
        <f>SUM(D103:D105)</f>
        <v>129748.62</v>
      </c>
      <c r="E106" s="104"/>
      <c r="F106" s="123">
        <f>SUM(F103:F105)</f>
        <v>1</v>
      </c>
      <c r="G106" s="123">
        <f>SUM(G103:G105)</f>
        <v>1</v>
      </c>
      <c r="H106" s="64"/>
      <c r="L106" s="64"/>
      <c r="M106" s="64"/>
    </row>
    <row r="107" spans="1:13" ht="15" customHeight="1" x14ac:dyDescent="0.25">
      <c r="A107" s="85"/>
      <c r="B107" s="86" t="s">
        <v>238</v>
      </c>
      <c r="C107" s="85" t="s">
        <v>112</v>
      </c>
      <c r="D107" s="85"/>
      <c r="E107" s="87"/>
      <c r="F107" s="88" t="s">
        <v>239</v>
      </c>
      <c r="G107" s="88"/>
      <c r="H107" s="64"/>
      <c r="L107" s="64"/>
      <c r="M107" s="64"/>
    </row>
    <row r="108" spans="1:13" ht="15" customHeight="1" x14ac:dyDescent="0.25">
      <c r="A108" s="66" t="s">
        <v>240</v>
      </c>
      <c r="B108" s="83" t="s">
        <v>241</v>
      </c>
      <c r="C108" s="166">
        <v>0</v>
      </c>
      <c r="D108" s="80"/>
      <c r="E108" s="72"/>
      <c r="F108" s="123">
        <f>IF($C$113=0,"",IF(C108="[for completion]","",C108/$C$113))</f>
        <v>0</v>
      </c>
      <c r="G108" s="93"/>
      <c r="H108" s="64"/>
      <c r="L108" s="64"/>
      <c r="M108" s="64"/>
    </row>
    <row r="109" spans="1:13" ht="30.75" customHeight="1" x14ac:dyDescent="0.25">
      <c r="A109" s="66" t="s">
        <v>9</v>
      </c>
      <c r="B109" s="83" t="s">
        <v>1254</v>
      </c>
      <c r="C109" s="166">
        <v>1885</v>
      </c>
      <c r="E109" s="95"/>
      <c r="F109" s="123">
        <f>IF($C$113=0,"",IF(C109="[for completion]","",C109/$C$113))</f>
        <v>8.4738143403011917E-2</v>
      </c>
      <c r="G109" s="93"/>
      <c r="H109" s="64"/>
      <c r="L109" s="64"/>
      <c r="M109" s="64"/>
    </row>
    <row r="110" spans="1:13" x14ac:dyDescent="0.25">
      <c r="A110" s="66" t="s">
        <v>242</v>
      </c>
      <c r="B110" s="83" t="s">
        <v>243</v>
      </c>
      <c r="C110" s="166">
        <v>44</v>
      </c>
      <c r="E110" s="95"/>
      <c r="F110" s="123"/>
      <c r="G110" s="93"/>
      <c r="H110" s="64"/>
      <c r="L110" s="64"/>
      <c r="M110" s="64"/>
    </row>
    <row r="111" spans="1:13" x14ac:dyDescent="0.25">
      <c r="A111" s="66" t="s">
        <v>244</v>
      </c>
      <c r="B111" s="83" t="s">
        <v>245</v>
      </c>
      <c r="C111" s="166">
        <v>1713</v>
      </c>
      <c r="E111" s="95"/>
      <c r="F111" s="123">
        <f t="shared" ref="F111:F121" si="13">IF($C$113=0,"",IF(C111="[for completion]","",C111/$C$113))</f>
        <v>7.7006068779501016E-2</v>
      </c>
      <c r="G111" s="93"/>
      <c r="H111" s="64"/>
      <c r="L111" s="64"/>
      <c r="M111" s="64"/>
    </row>
    <row r="112" spans="1:13" x14ac:dyDescent="0.25">
      <c r="A112" s="66" t="s">
        <v>246</v>
      </c>
      <c r="B112" s="83" t="s">
        <v>140</v>
      </c>
      <c r="C112" s="166">
        <v>18603</v>
      </c>
      <c r="E112" s="95"/>
      <c r="F112" s="123">
        <f t="shared" si="13"/>
        <v>0.83627781523937961</v>
      </c>
      <c r="G112" s="93"/>
      <c r="H112" s="64"/>
      <c r="L112" s="64"/>
      <c r="M112" s="64"/>
    </row>
    <row r="113" spans="1:13" x14ac:dyDescent="0.25">
      <c r="A113" s="66" t="s">
        <v>10</v>
      </c>
      <c r="B113" s="101" t="s">
        <v>142</v>
      </c>
      <c r="C113" s="166">
        <f>SUM(C108:C112)</f>
        <v>22245</v>
      </c>
      <c r="E113" s="95"/>
      <c r="F113" s="123">
        <f>SUM(F108:F112)</f>
        <v>0.9980220274218925</v>
      </c>
      <c r="G113" s="93"/>
      <c r="H113" s="64"/>
      <c r="L113" s="64"/>
      <c r="M113" s="64"/>
    </row>
    <row r="114" spans="1:13" x14ac:dyDescent="0.25">
      <c r="A114" s="66" t="s">
        <v>247</v>
      </c>
      <c r="B114" s="106" t="s">
        <v>248</v>
      </c>
      <c r="C114" s="166">
        <v>1885</v>
      </c>
      <c r="E114" s="95"/>
      <c r="F114" s="123">
        <f t="shared" si="13"/>
        <v>8.4738143403011917E-2</v>
      </c>
      <c r="G114" s="93"/>
      <c r="H114" s="64"/>
      <c r="L114" s="64"/>
      <c r="M114" s="64"/>
    </row>
    <row r="115" spans="1:13" s="106" customFormat="1" ht="30" x14ac:dyDescent="0.25">
      <c r="A115" s="66" t="s">
        <v>249</v>
      </c>
      <c r="B115" s="106" t="s">
        <v>250</v>
      </c>
      <c r="C115" s="166">
        <v>0</v>
      </c>
      <c r="F115" s="123">
        <f t="shared" si="13"/>
        <v>0</v>
      </c>
    </row>
    <row r="116" spans="1:13" ht="30" x14ac:dyDescent="0.25">
      <c r="A116" s="66" t="s">
        <v>251</v>
      </c>
      <c r="B116" s="106" t="s">
        <v>252</v>
      </c>
      <c r="C116" s="166">
        <v>0</v>
      </c>
      <c r="E116" s="95"/>
      <c r="F116" s="123">
        <f t="shared" si="13"/>
        <v>0</v>
      </c>
      <c r="G116" s="93"/>
      <c r="H116" s="64"/>
      <c r="L116" s="64"/>
      <c r="M116" s="64"/>
    </row>
    <row r="117" spans="1:13" x14ac:dyDescent="0.25">
      <c r="A117" s="66" t="s">
        <v>253</v>
      </c>
      <c r="B117" s="106" t="s">
        <v>254</v>
      </c>
      <c r="C117" s="166">
        <v>44</v>
      </c>
      <c r="E117" s="95"/>
      <c r="F117" s="123">
        <f t="shared" si="13"/>
        <v>1.9779725781074397E-3</v>
      </c>
      <c r="G117" s="93"/>
      <c r="H117" s="64"/>
      <c r="L117" s="64"/>
      <c r="M117" s="64"/>
    </row>
    <row r="118" spans="1:13" s="106" customFormat="1" ht="30" x14ac:dyDescent="0.25">
      <c r="A118" s="66" t="s">
        <v>255</v>
      </c>
      <c r="B118" s="106" t="s">
        <v>256</v>
      </c>
      <c r="C118" s="166">
        <v>0</v>
      </c>
      <c r="F118" s="123">
        <f t="shared" si="13"/>
        <v>0</v>
      </c>
    </row>
    <row r="119" spans="1:13" ht="30" x14ac:dyDescent="0.25">
      <c r="A119" s="66" t="s">
        <v>257</v>
      </c>
      <c r="B119" s="106" t="s">
        <v>258</v>
      </c>
      <c r="C119" s="166">
        <v>0</v>
      </c>
      <c r="E119" s="95"/>
      <c r="F119" s="123">
        <f t="shared" si="13"/>
        <v>0</v>
      </c>
      <c r="G119" s="93"/>
      <c r="H119" s="64"/>
      <c r="L119" s="64"/>
      <c r="M119" s="64"/>
    </row>
    <row r="120" spans="1:13" x14ac:dyDescent="0.25">
      <c r="A120" s="66" t="s">
        <v>259</v>
      </c>
      <c r="B120" s="106" t="s">
        <v>260</v>
      </c>
      <c r="C120" s="166">
        <v>1365</v>
      </c>
      <c r="E120" s="95"/>
      <c r="F120" s="123">
        <f t="shared" si="13"/>
        <v>6.1362103843560348E-2</v>
      </c>
      <c r="G120" s="93"/>
      <c r="H120" s="64"/>
      <c r="L120" s="64"/>
      <c r="M120" s="64"/>
    </row>
    <row r="121" spans="1:13" x14ac:dyDescent="0.25">
      <c r="A121" s="66" t="s">
        <v>261</v>
      </c>
      <c r="B121" s="106" t="s">
        <v>262</v>
      </c>
      <c r="C121" s="166">
        <v>348</v>
      </c>
      <c r="E121" s="95"/>
      <c r="F121" s="123">
        <f t="shared" si="13"/>
        <v>1.5643964935940662E-2</v>
      </c>
      <c r="G121" s="93"/>
      <c r="H121" s="64"/>
      <c r="L121" s="64"/>
      <c r="M121" s="64"/>
    </row>
    <row r="122" spans="1:13" ht="15" customHeight="1" x14ac:dyDescent="0.25">
      <c r="A122" s="85"/>
      <c r="B122" s="86" t="s">
        <v>263</v>
      </c>
      <c r="C122" s="85" t="s">
        <v>112</v>
      </c>
      <c r="D122" s="85"/>
      <c r="E122" s="87"/>
      <c r="F122" s="88" t="s">
        <v>239</v>
      </c>
      <c r="G122" s="88"/>
      <c r="H122" s="64"/>
      <c r="L122" s="64"/>
      <c r="M122" s="64"/>
    </row>
    <row r="123" spans="1:13" x14ac:dyDescent="0.25">
      <c r="A123" s="66" t="s">
        <v>264</v>
      </c>
      <c r="B123" s="83" t="s">
        <v>265</v>
      </c>
      <c r="C123" s="166">
        <v>22114</v>
      </c>
      <c r="E123" s="92"/>
      <c r="F123" s="123">
        <f t="shared" ref="F123:F136" si="14">IF($C$138=0,"",IF(C123="[for completion]","",C123/$C$138))</f>
        <v>0.99415572738716063</v>
      </c>
      <c r="G123" s="93"/>
      <c r="H123" s="64"/>
      <c r="L123" s="64"/>
      <c r="M123" s="64"/>
    </row>
    <row r="124" spans="1:13" x14ac:dyDescent="0.25">
      <c r="A124" s="66" t="s">
        <v>266</v>
      </c>
      <c r="B124" s="83" t="s">
        <v>267</v>
      </c>
      <c r="C124" s="166">
        <v>130</v>
      </c>
      <c r="E124" s="95"/>
      <c r="F124" s="123">
        <f t="shared" si="14"/>
        <v>5.8442726128394174E-3</v>
      </c>
      <c r="G124" s="95"/>
      <c r="H124" s="64"/>
      <c r="L124" s="64"/>
      <c r="M124" s="64"/>
    </row>
    <row r="125" spans="1:13" x14ac:dyDescent="0.25">
      <c r="A125" s="66" t="s">
        <v>268</v>
      </c>
      <c r="B125" s="83" t="s">
        <v>269</v>
      </c>
      <c r="C125" s="166">
        <v>0</v>
      </c>
      <c r="E125" s="95"/>
      <c r="F125" s="123">
        <f t="shared" si="14"/>
        <v>0</v>
      </c>
      <c r="G125" s="95"/>
      <c r="H125" s="64"/>
      <c r="L125" s="64"/>
      <c r="M125" s="64"/>
    </row>
    <row r="126" spans="1:13" x14ac:dyDescent="0.25">
      <c r="A126" s="66" t="s">
        <v>270</v>
      </c>
      <c r="B126" s="83" t="s">
        <v>271</v>
      </c>
      <c r="C126" s="166">
        <v>0</v>
      </c>
      <c r="E126" s="95"/>
      <c r="F126" s="123">
        <f t="shared" si="14"/>
        <v>0</v>
      </c>
      <c r="G126" s="95"/>
      <c r="H126" s="64"/>
      <c r="L126" s="64"/>
      <c r="M126" s="64"/>
    </row>
    <row r="127" spans="1:13" x14ac:dyDescent="0.25">
      <c r="A127" s="66" t="s">
        <v>272</v>
      </c>
      <c r="B127" s="83" t="s">
        <v>273</v>
      </c>
      <c r="C127" s="166">
        <v>0</v>
      </c>
      <c r="E127" s="95"/>
      <c r="F127" s="123">
        <f t="shared" si="14"/>
        <v>0</v>
      </c>
      <c r="G127" s="95"/>
      <c r="H127" s="64"/>
      <c r="L127" s="64"/>
      <c r="M127" s="64"/>
    </row>
    <row r="128" spans="1:13" x14ac:dyDescent="0.25">
      <c r="A128" s="66" t="s">
        <v>274</v>
      </c>
      <c r="B128" s="83" t="s">
        <v>275</v>
      </c>
      <c r="C128" s="166">
        <v>0</v>
      </c>
      <c r="E128" s="95"/>
      <c r="F128" s="123">
        <f t="shared" si="14"/>
        <v>0</v>
      </c>
      <c r="G128" s="95"/>
      <c r="H128" s="64"/>
      <c r="L128" s="64"/>
      <c r="M128" s="64"/>
    </row>
    <row r="129" spans="1:13" x14ac:dyDescent="0.25">
      <c r="A129" s="66" t="s">
        <v>276</v>
      </c>
      <c r="B129" s="83" t="s">
        <v>277</v>
      </c>
      <c r="C129" s="166">
        <v>0</v>
      </c>
      <c r="E129" s="95"/>
      <c r="F129" s="123">
        <f t="shared" si="14"/>
        <v>0</v>
      </c>
      <c r="G129" s="95"/>
      <c r="H129" s="64"/>
      <c r="L129" s="64"/>
      <c r="M129" s="64"/>
    </row>
    <row r="130" spans="1:13" x14ac:dyDescent="0.25">
      <c r="A130" s="66" t="s">
        <v>278</v>
      </c>
      <c r="B130" s="83" t="s">
        <v>12</v>
      </c>
      <c r="C130" s="166">
        <v>0</v>
      </c>
      <c r="E130" s="95"/>
      <c r="F130" s="123">
        <f t="shared" si="14"/>
        <v>0</v>
      </c>
      <c r="G130" s="95"/>
      <c r="H130" s="64"/>
      <c r="L130" s="64"/>
      <c r="M130" s="64"/>
    </row>
    <row r="131" spans="1:13" x14ac:dyDescent="0.25">
      <c r="A131" s="66" t="s">
        <v>279</v>
      </c>
      <c r="B131" s="83" t="s">
        <v>280</v>
      </c>
      <c r="C131" s="166">
        <v>0</v>
      </c>
      <c r="E131" s="95"/>
      <c r="F131" s="123">
        <f t="shared" si="14"/>
        <v>0</v>
      </c>
      <c r="G131" s="95"/>
      <c r="H131" s="64"/>
      <c r="L131" s="64"/>
      <c r="M131" s="64"/>
    </row>
    <row r="132" spans="1:13" x14ac:dyDescent="0.25">
      <c r="A132" s="66" t="s">
        <v>281</v>
      </c>
      <c r="B132" s="83" t="s">
        <v>282</v>
      </c>
      <c r="C132" s="166">
        <v>0</v>
      </c>
      <c r="E132" s="95"/>
      <c r="F132" s="123">
        <f t="shared" si="14"/>
        <v>0</v>
      </c>
      <c r="G132" s="95"/>
      <c r="H132" s="64"/>
      <c r="L132" s="64"/>
      <c r="M132" s="64"/>
    </row>
    <row r="133" spans="1:13" x14ac:dyDescent="0.25">
      <c r="A133" s="66" t="s">
        <v>283</v>
      </c>
      <c r="B133" s="83" t="s">
        <v>284</v>
      </c>
      <c r="C133" s="166">
        <v>0</v>
      </c>
      <c r="E133" s="95"/>
      <c r="F133" s="123">
        <f t="shared" si="14"/>
        <v>0</v>
      </c>
      <c r="G133" s="95"/>
      <c r="H133" s="64"/>
      <c r="L133" s="64"/>
      <c r="M133" s="64"/>
    </row>
    <row r="134" spans="1:13" x14ac:dyDescent="0.25">
      <c r="A134" s="66" t="s">
        <v>285</v>
      </c>
      <c r="B134" s="83" t="s">
        <v>286</v>
      </c>
      <c r="C134" s="166">
        <v>0</v>
      </c>
      <c r="E134" s="95"/>
      <c r="F134" s="123">
        <f t="shared" si="14"/>
        <v>0</v>
      </c>
      <c r="G134" s="95"/>
      <c r="H134" s="64"/>
      <c r="L134" s="64"/>
      <c r="M134" s="64"/>
    </row>
    <row r="135" spans="1:13" x14ac:dyDescent="0.25">
      <c r="A135" s="66" t="s">
        <v>287</v>
      </c>
      <c r="B135" s="83" t="s">
        <v>288</v>
      </c>
      <c r="C135" s="166">
        <v>0</v>
      </c>
      <c r="E135" s="95"/>
      <c r="F135" s="123">
        <f t="shared" si="14"/>
        <v>0</v>
      </c>
      <c r="G135" s="95"/>
      <c r="H135" s="64"/>
      <c r="L135" s="64"/>
      <c r="M135" s="64"/>
    </row>
    <row r="136" spans="1:13" x14ac:dyDescent="0.25">
      <c r="A136" s="66" t="s">
        <v>289</v>
      </c>
      <c r="B136" s="83" t="s">
        <v>140</v>
      </c>
      <c r="C136" s="166">
        <v>0</v>
      </c>
      <c r="E136" s="95"/>
      <c r="F136" s="123">
        <f t="shared" si="14"/>
        <v>0</v>
      </c>
      <c r="G136" s="95"/>
      <c r="H136" s="64"/>
      <c r="L136" s="64"/>
      <c r="M136" s="64"/>
    </row>
    <row r="137" spans="1:13" x14ac:dyDescent="0.25">
      <c r="A137" s="66" t="s">
        <v>290</v>
      </c>
      <c r="B137" s="94" t="s">
        <v>291</v>
      </c>
      <c r="C137" s="166">
        <v>0</v>
      </c>
      <c r="E137" s="95"/>
      <c r="F137" s="123"/>
      <c r="G137" s="95"/>
      <c r="H137" s="64"/>
      <c r="L137" s="64"/>
      <c r="M137" s="64"/>
    </row>
    <row r="138" spans="1:13" x14ac:dyDescent="0.25">
      <c r="A138" s="66" t="s">
        <v>292</v>
      </c>
      <c r="B138" s="101" t="s">
        <v>142</v>
      </c>
      <c r="C138" s="166">
        <f>SUM(C123:C136)</f>
        <v>22244</v>
      </c>
      <c r="D138" s="83"/>
      <c r="E138" s="95"/>
      <c r="F138" s="123">
        <f>SUM(F123:F136)</f>
        <v>1</v>
      </c>
      <c r="G138" s="95"/>
      <c r="H138" s="64"/>
      <c r="L138" s="64"/>
      <c r="M138" s="64"/>
    </row>
    <row r="139" spans="1:13" ht="15" customHeight="1" x14ac:dyDescent="0.25">
      <c r="A139" s="85"/>
      <c r="B139" s="86" t="s">
        <v>293</v>
      </c>
      <c r="C139" s="85" t="s">
        <v>112</v>
      </c>
      <c r="D139" s="85"/>
      <c r="E139" s="87"/>
      <c r="F139" s="88" t="s">
        <v>130</v>
      </c>
      <c r="G139" s="88" t="s">
        <v>231</v>
      </c>
      <c r="H139" s="64"/>
      <c r="L139" s="64"/>
      <c r="M139" s="64"/>
    </row>
    <row r="140" spans="1:13" x14ac:dyDescent="0.25">
      <c r="A140" s="66" t="s">
        <v>294</v>
      </c>
      <c r="B140" s="62" t="s">
        <v>295</v>
      </c>
      <c r="C140" s="166">
        <v>0</v>
      </c>
      <c r="E140" s="104"/>
      <c r="F140" s="123">
        <f>IF($C$143=0,"",IF(C140="[for completion]","",C140/$C$143))</f>
        <v>0</v>
      </c>
      <c r="G140" s="123">
        <f>IF($C$143=0,"",IF(C140="[for completion]","",C140/$C$143))</f>
        <v>0</v>
      </c>
      <c r="H140" s="64"/>
      <c r="L140" s="64"/>
      <c r="M140" s="64"/>
    </row>
    <row r="141" spans="1:13" x14ac:dyDescent="0.25">
      <c r="A141" s="66" t="s">
        <v>296</v>
      </c>
      <c r="B141" s="62" t="s">
        <v>297</v>
      </c>
      <c r="C141" s="166">
        <v>22245</v>
      </c>
      <c r="E141" s="104"/>
      <c r="F141" s="123">
        <f t="shared" ref="F141:F142" si="15">IF($C$143=0,"",IF(C141="[for completion]","",C141/$C$143))</f>
        <v>1</v>
      </c>
      <c r="G141" s="123">
        <f t="shared" ref="G141:G142" si="16">IF($C$143=0,"",IF(C141="[for completion]","",C141/$C$143))</f>
        <v>1</v>
      </c>
      <c r="H141" s="64"/>
      <c r="L141" s="64"/>
      <c r="M141" s="64"/>
    </row>
    <row r="142" spans="1:13" x14ac:dyDescent="0.25">
      <c r="A142" s="66" t="s">
        <v>298</v>
      </c>
      <c r="B142" s="62" t="s">
        <v>140</v>
      </c>
      <c r="C142" s="166">
        <v>0</v>
      </c>
      <c r="E142" s="104"/>
      <c r="F142" s="123">
        <f t="shared" si="15"/>
        <v>0</v>
      </c>
      <c r="G142" s="123">
        <f t="shared" si="16"/>
        <v>0</v>
      </c>
      <c r="H142" s="64"/>
      <c r="L142" s="64"/>
      <c r="M142" s="64"/>
    </row>
    <row r="143" spans="1:13" x14ac:dyDescent="0.25">
      <c r="A143" s="66" t="s">
        <v>299</v>
      </c>
      <c r="B143" s="101" t="s">
        <v>142</v>
      </c>
      <c r="C143" s="166">
        <f>SUM(C140:C142)</f>
        <v>22245</v>
      </c>
      <c r="E143" s="104"/>
      <c r="F143" s="123">
        <f>SUM(F140:F142)</f>
        <v>1</v>
      </c>
      <c r="G143" s="123">
        <f>SUM(G140:G142)</f>
        <v>1</v>
      </c>
      <c r="H143" s="64"/>
      <c r="L143" s="64"/>
      <c r="M143" s="64"/>
    </row>
    <row r="144" spans="1:13" ht="15" customHeight="1" x14ac:dyDescent="0.25">
      <c r="A144" s="85"/>
      <c r="B144" s="86" t="s">
        <v>300</v>
      </c>
      <c r="C144" s="85"/>
      <c r="D144" s="85"/>
      <c r="E144" s="87"/>
      <c r="F144" s="88"/>
      <c r="G144" s="88"/>
      <c r="H144" s="64"/>
      <c r="L144" s="64"/>
      <c r="M144" s="64"/>
    </row>
    <row r="145" spans="1:14" x14ac:dyDescent="0.25">
      <c r="A145" s="66" t="s">
        <v>301</v>
      </c>
      <c r="B145" s="83" t="s">
        <v>302</v>
      </c>
      <c r="C145" s="112" t="s">
        <v>1302</v>
      </c>
      <c r="H145" s="64"/>
      <c r="L145" s="64"/>
      <c r="M145" s="64"/>
    </row>
    <row r="146" spans="1:14" ht="15" customHeight="1" x14ac:dyDescent="0.25">
      <c r="A146" s="85"/>
      <c r="B146" s="86" t="s">
        <v>303</v>
      </c>
      <c r="C146" s="85"/>
      <c r="D146" s="85"/>
      <c r="E146" s="87"/>
      <c r="F146" s="88"/>
      <c r="G146" s="88"/>
      <c r="H146" s="64"/>
      <c r="L146" s="64"/>
      <c r="M146" s="64"/>
    </row>
    <row r="147" spans="1:14" x14ac:dyDescent="0.25">
      <c r="A147" s="66" t="s">
        <v>11</v>
      </c>
      <c r="B147" s="66" t="s">
        <v>1257</v>
      </c>
      <c r="C147" s="166">
        <v>0</v>
      </c>
      <c r="E147" s="83"/>
      <c r="H147" s="64"/>
      <c r="L147" s="64"/>
      <c r="M147" s="64"/>
    </row>
    <row r="148" spans="1:14" x14ac:dyDescent="0.25">
      <c r="A148" s="66" t="s">
        <v>304</v>
      </c>
      <c r="B148" s="107" t="s">
        <v>305</v>
      </c>
      <c r="C148" s="166">
        <v>0</v>
      </c>
      <c r="E148" s="83"/>
      <c r="H148" s="64"/>
      <c r="L148" s="64"/>
      <c r="M148" s="64"/>
    </row>
    <row r="149" spans="1:14" x14ac:dyDescent="0.25">
      <c r="A149" s="66" t="s">
        <v>306</v>
      </c>
      <c r="B149" s="107" t="s">
        <v>307</v>
      </c>
      <c r="C149" s="166">
        <v>0</v>
      </c>
      <c r="E149" s="83"/>
      <c r="H149" s="64"/>
      <c r="L149" s="64"/>
      <c r="M149" s="64"/>
    </row>
    <row r="150" spans="1:14" x14ac:dyDescent="0.25">
      <c r="A150" s="66" t="s">
        <v>308</v>
      </c>
      <c r="B150" s="81" t="s">
        <v>309</v>
      </c>
      <c r="C150" s="166">
        <v>0</v>
      </c>
      <c r="D150" s="83"/>
      <c r="E150" s="83"/>
      <c r="H150" s="64"/>
      <c r="L150" s="64"/>
      <c r="M150" s="64"/>
    </row>
    <row r="151" spans="1:14" x14ac:dyDescent="0.25">
      <c r="A151" s="66" t="s">
        <v>310</v>
      </c>
      <c r="B151" s="81" t="s">
        <v>311</v>
      </c>
      <c r="C151" s="166">
        <v>0</v>
      </c>
      <c r="D151" s="83"/>
      <c r="E151" s="83"/>
      <c r="H151" s="64"/>
      <c r="L151" s="64"/>
      <c r="M151" s="64"/>
    </row>
    <row r="152" spans="1:14" x14ac:dyDescent="0.25">
      <c r="A152" s="66" t="s">
        <v>312</v>
      </c>
      <c r="B152" s="81" t="s">
        <v>313</v>
      </c>
      <c r="C152" s="166">
        <v>0</v>
      </c>
      <c r="D152" s="83"/>
      <c r="E152" s="83"/>
      <c r="H152" s="64"/>
      <c r="L152" s="64"/>
      <c r="M152" s="64"/>
    </row>
    <row r="153" spans="1:14" ht="37.5" x14ac:dyDescent="0.25">
      <c r="A153" s="77"/>
      <c r="B153" s="77" t="s">
        <v>314</v>
      </c>
      <c r="C153" s="77" t="s">
        <v>1</v>
      </c>
      <c r="D153" s="77" t="s">
        <v>1</v>
      </c>
      <c r="E153" s="77"/>
      <c r="F153" s="78"/>
      <c r="G153" s="79"/>
      <c r="H153" s="64"/>
      <c r="I153" s="70"/>
      <c r="J153" s="70"/>
      <c r="K153" s="70"/>
      <c r="L153" s="70"/>
      <c r="M153" s="72"/>
    </row>
    <row r="154" spans="1:14" ht="18.75" x14ac:dyDescent="0.25">
      <c r="A154" s="109" t="s">
        <v>315</v>
      </c>
      <c r="B154" s="110"/>
      <c r="C154" s="110"/>
      <c r="D154" s="110"/>
      <c r="E154" s="110"/>
      <c r="F154" s="111"/>
      <c r="G154" s="110"/>
      <c r="H154" s="64"/>
      <c r="I154" s="70"/>
      <c r="J154" s="70"/>
      <c r="K154" s="70"/>
      <c r="L154" s="70"/>
      <c r="M154" s="72"/>
    </row>
    <row r="155" spans="1:14" ht="18.75" x14ac:dyDescent="0.25">
      <c r="A155" s="109" t="s">
        <v>316</v>
      </c>
      <c r="B155" s="110"/>
      <c r="C155" s="110"/>
      <c r="D155" s="110"/>
      <c r="E155" s="110"/>
      <c r="F155" s="111"/>
      <c r="G155" s="110"/>
      <c r="H155" s="64"/>
      <c r="I155" s="70"/>
      <c r="J155" s="70"/>
      <c r="K155" s="70"/>
      <c r="L155" s="70"/>
      <c r="M155" s="72"/>
    </row>
    <row r="156" spans="1:14" x14ac:dyDescent="0.25">
      <c r="A156" s="66" t="s">
        <v>317</v>
      </c>
      <c r="B156" s="81" t="s">
        <v>318</v>
      </c>
      <c r="C156" s="112">
        <f>ROW(B27)</f>
        <v>27</v>
      </c>
      <c r="D156" s="103"/>
      <c r="E156" s="103"/>
      <c r="F156" s="103"/>
      <c r="G156" s="103"/>
      <c r="H156" s="64"/>
      <c r="I156" s="81"/>
      <c r="J156" s="112"/>
      <c r="L156" s="103"/>
      <c r="M156" s="103"/>
      <c r="N156" s="103"/>
    </row>
    <row r="157" spans="1:14" x14ac:dyDescent="0.25">
      <c r="A157" s="66" t="s">
        <v>319</v>
      </c>
      <c r="B157" s="81" t="s">
        <v>320</v>
      </c>
      <c r="C157" s="112">
        <f>ROW(B28)</f>
        <v>28</v>
      </c>
      <c r="E157" s="103"/>
      <c r="F157" s="103"/>
      <c r="H157" s="64"/>
      <c r="I157" s="81"/>
      <c r="J157" s="112"/>
      <c r="L157" s="103"/>
      <c r="M157" s="103"/>
    </row>
    <row r="158" spans="1:14" x14ac:dyDescent="0.25">
      <c r="A158" s="66" t="s">
        <v>321</v>
      </c>
      <c r="B158" s="81" t="s">
        <v>322</v>
      </c>
      <c r="C158" s="112" t="str">
        <f>ROW('B1. HTT Mortgage Assets'!B20)&amp; " for Mortgage Assets"</f>
        <v>20 for Mortgage Assets</v>
      </c>
      <c r="D158" s="112" t="str">
        <f>ROW('B2. HTT Public Sector Assets'!B48)&amp; " for Public Sector Assets"</f>
        <v>48 for Public Sector Assets</v>
      </c>
      <c r="E158" s="113"/>
      <c r="F158" s="103"/>
      <c r="G158" s="113"/>
      <c r="H158" s="64"/>
      <c r="I158" s="81"/>
      <c r="J158" s="112"/>
      <c r="K158" s="112"/>
      <c r="L158" s="113"/>
      <c r="M158" s="103"/>
      <c r="N158" s="113"/>
    </row>
    <row r="159" spans="1:14" x14ac:dyDescent="0.25">
      <c r="A159" s="66" t="s">
        <v>323</v>
      </c>
      <c r="B159" s="81" t="s">
        <v>324</v>
      </c>
      <c r="C159" s="112">
        <f>ROW(B35)</f>
        <v>35</v>
      </c>
      <c r="H159" s="64"/>
      <c r="I159" s="81"/>
      <c r="J159" s="112"/>
    </row>
    <row r="160" spans="1:14" x14ac:dyDescent="0.25">
      <c r="A160" s="66" t="s">
        <v>325</v>
      </c>
      <c r="B160" s="81" t="s">
        <v>326</v>
      </c>
      <c r="C160" s="114" t="str">
        <f>ROW('B1. HTT Mortgage Assets'!B93)&amp;" for Residential Mortgage Assets"</f>
        <v>93 for Residential Mortgage Assets</v>
      </c>
      <c r="D160" s="112" t="str">
        <f>ROW('B1. HTT Mortgage Assets'!B152 )&amp; " for Commercial Mortgage Assets"</f>
        <v>152 for Commercial Mortgage Assets</v>
      </c>
      <c r="E160" s="113"/>
      <c r="F160" s="112" t="str">
        <f>ROW('B2. HTT Public Sector Assets'!B18)&amp; " for Public Sector Assets"</f>
        <v>18 for Public Sector Assets</v>
      </c>
      <c r="G160" s="113"/>
      <c r="H160" s="64"/>
      <c r="I160" s="81"/>
      <c r="J160" s="108"/>
      <c r="K160" s="112"/>
      <c r="L160" s="113"/>
      <c r="N160" s="113"/>
    </row>
    <row r="161" spans="1:13" x14ac:dyDescent="0.25">
      <c r="A161" s="66" t="s">
        <v>327</v>
      </c>
      <c r="B161" s="81" t="s">
        <v>328</v>
      </c>
      <c r="C161" s="112" t="str">
        <f>ROW('B1. HTT Mortgage Assets'!B73)&amp;" for Mortgage Assets"</f>
        <v>73 for Mortgage Assets</v>
      </c>
      <c r="D161" s="112">
        <f>ROW(B144)</f>
        <v>144</v>
      </c>
      <c r="F161" s="112" t="str">
        <f>ROW('B2. HTT Public Sector Assets'!B129)&amp;" for Public Sector Assets"</f>
        <v>129 for Public Sector Assets</v>
      </c>
      <c r="H161" s="64"/>
      <c r="I161" s="81"/>
      <c r="M161" s="113"/>
    </row>
    <row r="162" spans="1:13" x14ac:dyDescent="0.25">
      <c r="A162" s="66" t="s">
        <v>329</v>
      </c>
      <c r="B162" s="81" t="s">
        <v>330</v>
      </c>
      <c r="C162" s="112">
        <f>ROW(B68)</f>
        <v>68</v>
      </c>
      <c r="F162" s="113"/>
      <c r="H162" s="64"/>
      <c r="I162" s="81"/>
      <c r="J162" s="112"/>
      <c r="M162" s="113"/>
    </row>
    <row r="163" spans="1:13" x14ac:dyDescent="0.25">
      <c r="A163" s="66" t="s">
        <v>331</v>
      </c>
      <c r="B163" s="81" t="s">
        <v>332</v>
      </c>
      <c r="C163" s="112">
        <f>ROW(B102)</f>
        <v>102</v>
      </c>
      <c r="E163" s="113"/>
      <c r="F163" s="113"/>
      <c r="H163" s="64"/>
      <c r="I163" s="81"/>
      <c r="J163" s="112"/>
      <c r="L163" s="113"/>
      <c r="M163" s="113"/>
    </row>
    <row r="164" spans="1:13" x14ac:dyDescent="0.25">
      <c r="A164" s="66" t="s">
        <v>333</v>
      </c>
      <c r="B164" s="81" t="s">
        <v>334</v>
      </c>
      <c r="C164" s="112">
        <f>ROW(B85)</f>
        <v>85</v>
      </c>
      <c r="E164" s="113"/>
      <c r="F164" s="113"/>
      <c r="H164" s="64"/>
      <c r="I164" s="81"/>
      <c r="J164" s="112"/>
      <c r="L164" s="113"/>
      <c r="M164" s="113"/>
    </row>
    <row r="165" spans="1:13" ht="30" x14ac:dyDescent="0.25">
      <c r="A165" s="66" t="s">
        <v>335</v>
      </c>
      <c r="B165" s="66" t="s">
        <v>336</v>
      </c>
      <c r="C165" s="112" t="str">
        <f>ROW('C. HTT Harmonised Glossary'!B17)&amp;" for Harmonised Glossary"</f>
        <v>17 for Harmonised Glossary</v>
      </c>
      <c r="E165" s="113"/>
      <c r="H165" s="64"/>
      <c r="J165" s="112"/>
      <c r="L165" s="113"/>
    </row>
    <row r="166" spans="1:13" x14ac:dyDescent="0.25">
      <c r="A166" s="66" t="s">
        <v>337</v>
      </c>
      <c r="B166" s="81" t="s">
        <v>338</v>
      </c>
      <c r="C166" s="112">
        <f>ROW(B42)</f>
        <v>42</v>
      </c>
      <c r="E166" s="113"/>
      <c r="H166" s="64"/>
      <c r="I166" s="81"/>
      <c r="J166" s="112"/>
      <c r="L166" s="113"/>
    </row>
    <row r="167" spans="1:13" x14ac:dyDescent="0.25">
      <c r="A167" s="66" t="s">
        <v>339</v>
      </c>
      <c r="B167" s="81" t="s">
        <v>340</v>
      </c>
      <c r="C167" s="112">
        <f>ROW(B55)</f>
        <v>55</v>
      </c>
      <c r="E167" s="113"/>
      <c r="H167" s="64"/>
      <c r="I167" s="81"/>
      <c r="J167" s="112"/>
      <c r="L167" s="113"/>
    </row>
    <row r="168" spans="1:13" x14ac:dyDescent="0.25">
      <c r="A168" s="66" t="s">
        <v>341</v>
      </c>
      <c r="B168" s="81" t="s">
        <v>342</v>
      </c>
      <c r="C168" s="112" t="str">
        <f>ROW('B1. HTT Mortgage Assets'!B91)&amp; " for Mortgage Assets"</f>
        <v>91 for Mortgage Assets</v>
      </c>
      <c r="D168" s="112" t="str">
        <f>ROW('B2. HTT Public Sector Assets'!B166)&amp; " for Public Sector Assets"</f>
        <v>166 for Public Sector Assets</v>
      </c>
      <c r="E168" s="113"/>
      <c r="H168" s="64"/>
      <c r="I168" s="81"/>
      <c r="J168" s="112"/>
      <c r="K168" s="112"/>
      <c r="L168" s="113"/>
    </row>
    <row r="169" spans="1:13" ht="37.5" x14ac:dyDescent="0.25">
      <c r="A169" s="78"/>
      <c r="B169" s="77" t="s">
        <v>91</v>
      </c>
      <c r="C169" s="78"/>
      <c r="D169" s="78"/>
      <c r="E169" s="78"/>
      <c r="F169" s="78"/>
      <c r="G169" s="79"/>
      <c r="H169" s="64"/>
      <c r="I169" s="70"/>
      <c r="J169" s="72"/>
      <c r="K169" s="72"/>
      <c r="L169" s="72"/>
      <c r="M169" s="72"/>
    </row>
    <row r="170" spans="1:13" x14ac:dyDescent="0.25">
      <c r="A170" s="66" t="s">
        <v>5</v>
      </c>
      <c r="B170" s="89" t="s">
        <v>343</v>
      </c>
      <c r="C170" s="166">
        <f>C120+C121</f>
        <v>1713</v>
      </c>
      <c r="H170" s="64"/>
      <c r="I170" s="89"/>
      <c r="J170" s="112"/>
    </row>
    <row r="171" spans="1:13" ht="18.75" x14ac:dyDescent="0.25">
      <c r="A171" s="78"/>
      <c r="B171" s="77" t="s">
        <v>92</v>
      </c>
      <c r="C171" s="78"/>
      <c r="D171" s="78"/>
      <c r="E171" s="78"/>
      <c r="F171" s="78"/>
      <c r="G171" s="79"/>
      <c r="H171" s="64"/>
      <c r="I171" s="70"/>
      <c r="J171" s="72"/>
      <c r="K171" s="72"/>
      <c r="L171" s="72"/>
      <c r="M171" s="72"/>
    </row>
    <row r="172" spans="1:13" ht="15" customHeight="1" x14ac:dyDescent="0.25">
      <c r="A172" s="85"/>
      <c r="B172" s="86" t="s">
        <v>344</v>
      </c>
      <c r="C172" s="85"/>
      <c r="D172" s="85"/>
      <c r="E172" s="87"/>
      <c r="F172" s="88"/>
      <c r="G172" s="88"/>
      <c r="H172" s="64"/>
      <c r="L172" s="64"/>
      <c r="M172" s="64"/>
    </row>
    <row r="173" spans="1:13" x14ac:dyDescent="0.25">
      <c r="A173" s="66" t="s">
        <v>345</v>
      </c>
      <c r="B173" s="81" t="s">
        <v>346</v>
      </c>
      <c r="C173" s="81" t="s">
        <v>1076</v>
      </c>
      <c r="H173" s="64"/>
    </row>
    <row r="174" spans="1:13" x14ac:dyDescent="0.25">
      <c r="A174" s="66" t="s">
        <v>347</v>
      </c>
      <c r="B174" s="81" t="s">
        <v>348</v>
      </c>
      <c r="C174" s="81" t="s">
        <v>1076</v>
      </c>
      <c r="H174" s="64"/>
    </row>
    <row r="175" spans="1:13" x14ac:dyDescent="0.25">
      <c r="A175" s="66" t="s">
        <v>349</v>
      </c>
      <c r="B175" s="81" t="s">
        <v>350</v>
      </c>
      <c r="C175" s="81" t="s">
        <v>1076</v>
      </c>
      <c r="H175" s="64"/>
    </row>
    <row r="176" spans="1:13" x14ac:dyDescent="0.25">
      <c r="A176" s="66" t="s">
        <v>351</v>
      </c>
      <c r="B176" s="81" t="s">
        <v>352</v>
      </c>
      <c r="C176" s="66" t="s">
        <v>1310</v>
      </c>
      <c r="H176" s="64"/>
    </row>
    <row r="177" spans="1:8" x14ac:dyDescent="0.25">
      <c r="A177" s="66" t="s">
        <v>353</v>
      </c>
      <c r="B177" s="81" t="s">
        <v>354</v>
      </c>
      <c r="C177" s="66" t="s">
        <v>1076</v>
      </c>
      <c r="H177" s="64"/>
    </row>
    <row r="178" spans="1:8" x14ac:dyDescent="0.25">
      <c r="A178" s="66" t="s">
        <v>355</v>
      </c>
      <c r="B178" s="81" t="s">
        <v>356</v>
      </c>
      <c r="C178" s="66" t="s">
        <v>1076</v>
      </c>
      <c r="H178" s="64"/>
    </row>
    <row r="179" spans="1:8" x14ac:dyDescent="0.25">
      <c r="A179" s="66" t="s">
        <v>357</v>
      </c>
      <c r="B179" s="81" t="s">
        <v>358</v>
      </c>
      <c r="C179" s="66" t="s">
        <v>1076</v>
      </c>
      <c r="H179" s="64"/>
    </row>
    <row r="180" spans="1:8" x14ac:dyDescent="0.25">
      <c r="A180" s="66" t="s">
        <v>359</v>
      </c>
      <c r="B180" s="81" t="s">
        <v>360</v>
      </c>
      <c r="C180" s="66" t="s">
        <v>1076</v>
      </c>
      <c r="H180" s="64"/>
    </row>
    <row r="181" spans="1:8" x14ac:dyDescent="0.25">
      <c r="A181" s="66" t="s">
        <v>361</v>
      </c>
      <c r="B181" s="81" t="s">
        <v>362</v>
      </c>
      <c r="C181" s="66" t="s">
        <v>1076</v>
      </c>
      <c r="H181" s="64"/>
    </row>
    <row r="182" spans="1:8" x14ac:dyDescent="0.25">
      <c r="H182" s="64"/>
    </row>
    <row r="183" spans="1:8" x14ac:dyDescent="0.25">
      <c r="H183" s="64"/>
    </row>
    <row r="184" spans="1:8" x14ac:dyDescent="0.25">
      <c r="H184" s="64"/>
    </row>
    <row r="185" spans="1:8" x14ac:dyDescent="0.25">
      <c r="H185" s="64"/>
    </row>
    <row r="186" spans="1:8" x14ac:dyDescent="0.25">
      <c r="H186" s="64"/>
    </row>
    <row r="187" spans="1:8" x14ac:dyDescent="0.25">
      <c r="H187" s="64"/>
    </row>
    <row r="188" spans="1:8" x14ac:dyDescent="0.25">
      <c r="H188" s="64"/>
    </row>
    <row r="189" spans="1:8" x14ac:dyDescent="0.25">
      <c r="H189" s="64"/>
    </row>
    <row r="190" spans="1:8" x14ac:dyDescent="0.25">
      <c r="H190" s="64"/>
    </row>
    <row r="191" spans="1:8" x14ac:dyDescent="0.25">
      <c r="H191" s="64"/>
    </row>
    <row r="192" spans="1:8" x14ac:dyDescent="0.25">
      <c r="H192" s="64"/>
    </row>
    <row r="193" spans="8:8" x14ac:dyDescent="0.25">
      <c r="H193" s="64"/>
    </row>
    <row r="194" spans="8:8" x14ac:dyDescent="0.25">
      <c r="H194" s="64"/>
    </row>
    <row r="195" spans="8:8" x14ac:dyDescent="0.25">
      <c r="H195" s="64"/>
    </row>
    <row r="196" spans="8:8" x14ac:dyDescent="0.25">
      <c r="H196" s="64"/>
    </row>
    <row r="197" spans="8:8" x14ac:dyDescent="0.25">
      <c r="H197" s="64"/>
    </row>
    <row r="198" spans="8:8" x14ac:dyDescent="0.25">
      <c r="H198" s="64"/>
    </row>
    <row r="199" spans="8:8" x14ac:dyDescent="0.25">
      <c r="H199" s="64"/>
    </row>
    <row r="200" spans="8:8" x14ac:dyDescent="0.25">
      <c r="H200" s="64"/>
    </row>
    <row r="201" spans="8:8" x14ac:dyDescent="0.25">
      <c r="H201" s="64"/>
    </row>
    <row r="202" spans="8:8" x14ac:dyDescent="0.25">
      <c r="H202" s="64"/>
    </row>
    <row r="203" spans="8:8" x14ac:dyDescent="0.25">
      <c r="H203" s="64"/>
    </row>
    <row r="204" spans="8:8" x14ac:dyDescent="0.25">
      <c r="H204" s="64"/>
    </row>
    <row r="205" spans="8:8" x14ac:dyDescent="0.25">
      <c r="H205" s="64"/>
    </row>
    <row r="206" spans="8:8" x14ac:dyDescent="0.25">
      <c r="H206" s="64"/>
    </row>
    <row r="207" spans="8:8" x14ac:dyDescent="0.25">
      <c r="H207" s="64"/>
    </row>
    <row r="208" spans="8:8" x14ac:dyDescent="0.25">
      <c r="H208" s="64"/>
    </row>
    <row r="209" spans="8:8" x14ac:dyDescent="0.25">
      <c r="H209" s="64"/>
    </row>
    <row r="210" spans="8:8" x14ac:dyDescent="0.25">
      <c r="H210" s="64"/>
    </row>
    <row r="211" spans="8:8" x14ac:dyDescent="0.25">
      <c r="H211" s="64"/>
    </row>
    <row r="212" spans="8:8" x14ac:dyDescent="0.25">
      <c r="H212" s="64"/>
    </row>
    <row r="213" spans="8:8" x14ac:dyDescent="0.25">
      <c r="H213" s="64"/>
    </row>
    <row r="214" spans="8:8" x14ac:dyDescent="0.25">
      <c r="H214" s="64"/>
    </row>
    <row r="215" spans="8:8" x14ac:dyDescent="0.25">
      <c r="H215" s="64"/>
    </row>
    <row r="216" spans="8:8" x14ac:dyDescent="0.25">
      <c r="H216" s="64"/>
    </row>
    <row r="217" spans="8:8" x14ac:dyDescent="0.25">
      <c r="H217" s="64"/>
    </row>
    <row r="218" spans="8:8" x14ac:dyDescent="0.25">
      <c r="H218" s="64"/>
    </row>
    <row r="219" spans="8:8" x14ac:dyDescent="0.25">
      <c r="H219" s="64"/>
    </row>
    <row r="220" spans="8:8" x14ac:dyDescent="0.25">
      <c r="H220" s="64"/>
    </row>
    <row r="221" spans="8:8" x14ac:dyDescent="0.25">
      <c r="H221" s="64"/>
    </row>
    <row r="222" spans="8:8" x14ac:dyDescent="0.25">
      <c r="H222" s="64"/>
    </row>
    <row r="223" spans="8:8" x14ac:dyDescent="0.25">
      <c r="H223" s="64"/>
    </row>
    <row r="224" spans="8:8" x14ac:dyDescent="0.25">
      <c r="H224" s="64"/>
    </row>
    <row r="225" spans="8:8" x14ac:dyDescent="0.25">
      <c r="H225" s="64"/>
    </row>
    <row r="226" spans="8:8" x14ac:dyDescent="0.25">
      <c r="H226" s="64"/>
    </row>
    <row r="227" spans="8:8" x14ac:dyDescent="0.25">
      <c r="H227" s="64"/>
    </row>
    <row r="228" spans="8:8" x14ac:dyDescent="0.25">
      <c r="H228" s="64"/>
    </row>
    <row r="229" spans="8:8" x14ac:dyDescent="0.25">
      <c r="H229"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157" location="'A. HTT General'!A39" display="'A. HTT General'!A39"/>
    <hyperlink ref="C158" location="'B1. HTT Mortgage Assets'!B43" display="'B1. HTT Mortgage Assets'!B43"/>
    <hyperlink ref="D158" location="'B2. HTT Public Sector Assets'!B48" display="'B2. HTT Public Sector Assets'!B48"/>
    <hyperlink ref="C159" location="'A. HTT General'!A52" display="'A. HTT General'!A52"/>
    <hyperlink ref="C163" location="'A. HTT General'!B163" display="'A. HTT General'!B163"/>
    <hyperlink ref="C164" location="'A. HTT General'!B137" display="'A. HTT General'!B137"/>
    <hyperlink ref="C165" location="'C. HTT Harmonised Glossary'!B17" display="'C. HTT Harmonised Glossary'!B17"/>
    <hyperlink ref="C166" location="'A. HTT General'!B65" display="'A. HTT General'!B65"/>
    <hyperlink ref="C167" location="'A. HTT General'!B88" display="'A. HTT General'!B88"/>
    <hyperlink ref="C168" location="'B1. HTT Mortgage Assets'!B160" display="'B1. HTT Mortgage Assets'!B160"/>
    <hyperlink ref="D168" location="'B2. HTT Public Sector Assets'!B166" display="'B2. HTT Public Sector Assets'!B166"/>
    <hyperlink ref="B22" r:id="rId1" display="UCITS Compliance"/>
    <hyperlink ref="B23" r:id="rId2" display="CRR Compliance"/>
    <hyperlink ref="B24" r:id="rId3"/>
    <hyperlink ref="B10" location="'A. HTT General'!B311" display="5. References to Capital Requirements Regulation (CRR) 129(1)"/>
    <hyperlink ref="F160" location="'A. HTT General'!B18" display="'A. HTT General'!B18"/>
    <hyperlink ref="D160" location="'B1. HTT Mortgage Assets'!B267" display="'B1. HTT Mortgage Assets'!B267"/>
    <hyperlink ref="C160" location="'B1. HTT Mortgage Assets'!B166" display="'B1. HTT Mortgage Assets'!B166"/>
    <hyperlink ref="F161" location="'B2. HTT Public Sector Assets'!B129" display="'B2. HTT Public Sector Assets'!B129"/>
    <hyperlink ref="C161" location="'B1. HTT Mortgage Assets'!B130" display="'B1. HTT Mortgage Assets'!B130"/>
    <hyperlink ref="C156" location="'A. HTT General'!A38" display="'A. HTT General'!A38"/>
    <hyperlink ref="D161" location="'A. HTT General'!B228" display="'A. HTT General'!B228"/>
    <hyperlink ref="C162" location="'A. HTT General'!B111" display="'A. HTT General'!B111"/>
    <hyperlink ref="C16" r:id="rId4"/>
    <hyperlink ref="C20" r:id="rId5"/>
    <hyperlink ref="C24" r:id="rId6"/>
    <hyperlink ref="C145"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12"/>
  <sheetViews>
    <sheetView topLeftCell="A163" zoomScale="70" zoomScaleNormal="70" workbookViewId="0">
      <selection activeCell="C98" sqref="C98:C103"/>
    </sheetView>
  </sheetViews>
  <sheetFormatPr defaultColWidth="8.85546875" defaultRowHeight="15"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7"/>
  </cols>
  <sheetData>
    <row r="1" spans="1:7" ht="31.5" x14ac:dyDescent="0.25">
      <c r="A1" s="63" t="s">
        <v>363</v>
      </c>
      <c r="B1" s="63"/>
      <c r="C1" s="64"/>
      <c r="D1" s="64"/>
      <c r="E1" s="64"/>
      <c r="F1" s="100"/>
    </row>
    <row r="2" spans="1:7" ht="15.75" thickBot="1" x14ac:dyDescent="0.3">
      <c r="A2" s="64"/>
      <c r="B2" s="64"/>
      <c r="C2" s="64"/>
      <c r="D2" s="64"/>
      <c r="E2" s="64"/>
      <c r="F2" s="64"/>
    </row>
    <row r="3" spans="1:7" ht="19.5" thickBot="1" x14ac:dyDescent="0.3">
      <c r="A3" s="67"/>
      <c r="B3" s="68" t="s">
        <v>83</v>
      </c>
      <c r="C3" s="69" t="s">
        <v>202</v>
      </c>
      <c r="D3" s="67"/>
      <c r="E3" s="67"/>
      <c r="F3" s="64"/>
      <c r="G3" s="67"/>
    </row>
    <row r="4" spans="1:7" ht="15.75" thickBot="1" x14ac:dyDescent="0.3"/>
    <row r="5" spans="1:7" ht="18.75" x14ac:dyDescent="0.25">
      <c r="A5" s="70"/>
      <c r="B5" s="71" t="s">
        <v>364</v>
      </c>
      <c r="C5" s="70"/>
      <c r="E5" s="72"/>
      <c r="F5" s="72"/>
    </row>
    <row r="6" spans="1:7" x14ac:dyDescent="0.25">
      <c r="B6" s="73" t="s">
        <v>365</v>
      </c>
    </row>
    <row r="7" spans="1:7" x14ac:dyDescent="0.25">
      <c r="B7" s="115" t="s">
        <v>366</v>
      </c>
    </row>
    <row r="8" spans="1:7" ht="15.75" thickBot="1" x14ac:dyDescent="0.3">
      <c r="B8" s="116" t="s">
        <v>367</v>
      </c>
    </row>
    <row r="9" spans="1:7" x14ac:dyDescent="0.25">
      <c r="B9" s="76"/>
    </row>
    <row r="10" spans="1:7" ht="37.5" x14ac:dyDescent="0.25">
      <c r="A10" s="77" t="s">
        <v>93</v>
      </c>
      <c r="B10" s="77" t="s">
        <v>365</v>
      </c>
      <c r="C10" s="78"/>
      <c r="D10" s="78"/>
      <c r="E10" s="78"/>
      <c r="F10" s="78"/>
      <c r="G10" s="79"/>
    </row>
    <row r="11" spans="1:7" ht="15" customHeight="1" x14ac:dyDescent="0.25">
      <c r="A11" s="85"/>
      <c r="B11" s="86" t="s">
        <v>368</v>
      </c>
      <c r="C11" s="85" t="s">
        <v>112</v>
      </c>
      <c r="D11" s="85"/>
      <c r="E11" s="85"/>
      <c r="F11" s="88" t="s">
        <v>369</v>
      </c>
      <c r="G11" s="88"/>
    </row>
    <row r="12" spans="1:7" x14ac:dyDescent="0.25">
      <c r="A12" s="66" t="s">
        <v>370</v>
      </c>
      <c r="B12" s="66" t="s">
        <v>371</v>
      </c>
      <c r="C12" s="166">
        <v>25012.36</v>
      </c>
      <c r="F12" s="93">
        <f>IF($C$15=0,"",IF(C12="[for completion]","",C12/$C$15))</f>
        <v>0.1979799246243367</v>
      </c>
    </row>
    <row r="13" spans="1:7" x14ac:dyDescent="0.25">
      <c r="A13" s="66" t="s">
        <v>372</v>
      </c>
      <c r="B13" s="66" t="s">
        <v>373</v>
      </c>
      <c r="C13" s="166">
        <v>101302.77</v>
      </c>
      <c r="F13" s="93">
        <f>IF($C$15=0,"",IF(C13="[for completion]","",C13/$C$15))</f>
        <v>0.80184016097787314</v>
      </c>
    </row>
    <row r="14" spans="1:7" x14ac:dyDescent="0.25">
      <c r="A14" s="66" t="s">
        <v>374</v>
      </c>
      <c r="B14" s="66" t="s">
        <v>140</v>
      </c>
      <c r="C14" s="166">
        <v>22.73</v>
      </c>
      <c r="F14" s="93">
        <f>IF($C$15=0,"",IF(C14="[for completion]","",C14/$C$15))</f>
        <v>1.7991439779017944E-4</v>
      </c>
    </row>
    <row r="15" spans="1:7" x14ac:dyDescent="0.25">
      <c r="A15" s="66" t="s">
        <v>375</v>
      </c>
      <c r="B15" s="117" t="s">
        <v>142</v>
      </c>
      <c r="C15" s="166">
        <f>SUM(C12:C14)</f>
        <v>126337.86</v>
      </c>
      <c r="F15" s="167">
        <f>SUM(F12:F14)</f>
        <v>1</v>
      </c>
    </row>
    <row r="16" spans="1:7" ht="15" customHeight="1" x14ac:dyDescent="0.25">
      <c r="A16" s="85"/>
      <c r="B16" s="86" t="s">
        <v>376</v>
      </c>
      <c r="C16" s="85" t="s">
        <v>377</v>
      </c>
      <c r="D16" s="85" t="s">
        <v>378</v>
      </c>
      <c r="E16" s="87"/>
      <c r="F16" s="85" t="s">
        <v>379</v>
      </c>
      <c r="G16" s="88"/>
    </row>
    <row r="17" spans="1:7" x14ac:dyDescent="0.25">
      <c r="A17" s="66" t="s">
        <v>380</v>
      </c>
      <c r="B17" s="66" t="s">
        <v>381</v>
      </c>
      <c r="C17" s="166">
        <v>13798</v>
      </c>
      <c r="D17" s="166">
        <v>39283</v>
      </c>
      <c r="E17" s="166"/>
      <c r="F17" s="166">
        <f>C17+D17</f>
        <v>53081</v>
      </c>
    </row>
    <row r="18" spans="1:7" ht="15" customHeight="1" x14ac:dyDescent="0.25">
      <c r="A18" s="85"/>
      <c r="B18" s="86" t="s">
        <v>384</v>
      </c>
      <c r="C18" s="85" t="s">
        <v>385</v>
      </c>
      <c r="D18" s="85" t="s">
        <v>386</v>
      </c>
      <c r="E18" s="87"/>
      <c r="F18" s="88" t="s">
        <v>369</v>
      </c>
      <c r="G18" s="88"/>
    </row>
    <row r="19" spans="1:7" x14ac:dyDescent="0.25">
      <c r="A19" s="66" t="s">
        <v>387</v>
      </c>
      <c r="B19" s="66" t="s">
        <v>388</v>
      </c>
      <c r="C19" s="167">
        <v>8.2237651474308698E-2</v>
      </c>
      <c r="D19" s="167">
        <v>1.51172944527536E-2</v>
      </c>
      <c r="E19" s="167"/>
      <c r="F19" s="167">
        <v>2.8405778145616099E-2</v>
      </c>
    </row>
    <row r="20" spans="1:7" ht="15" customHeight="1" x14ac:dyDescent="0.25">
      <c r="A20" s="85"/>
      <c r="B20" s="86" t="s">
        <v>389</v>
      </c>
      <c r="C20" s="85" t="s">
        <v>385</v>
      </c>
      <c r="D20" s="85" t="s">
        <v>386</v>
      </c>
      <c r="E20" s="87"/>
      <c r="F20" s="88" t="s">
        <v>369</v>
      </c>
      <c r="G20" s="88"/>
    </row>
    <row r="21" spans="1:7" x14ac:dyDescent="0.25">
      <c r="A21" s="66" t="s">
        <v>390</v>
      </c>
      <c r="B21" s="118" t="s">
        <v>391</v>
      </c>
      <c r="C21" s="167">
        <f>SUM(C22:C49)</f>
        <v>0.93359999999999999</v>
      </c>
      <c r="D21" s="167">
        <f>SUM(D22:D49)</f>
        <v>0.999</v>
      </c>
      <c r="E21" s="167"/>
      <c r="F21" s="167">
        <f>SUM(F22:F49)</f>
        <v>0.98609999999999998</v>
      </c>
      <c r="G21" s="66"/>
    </row>
    <row r="22" spans="1:7" x14ac:dyDescent="0.25">
      <c r="A22" s="66" t="s">
        <v>392</v>
      </c>
      <c r="B22" s="66" t="s">
        <v>393</v>
      </c>
      <c r="C22" s="167">
        <v>0</v>
      </c>
      <c r="D22" s="167">
        <v>0</v>
      </c>
      <c r="E22" s="167"/>
      <c r="F22" s="167">
        <v>0</v>
      </c>
      <c r="G22" s="66"/>
    </row>
    <row r="23" spans="1:7" x14ac:dyDescent="0.25">
      <c r="A23" s="66" t="s">
        <v>394</v>
      </c>
      <c r="B23" s="66" t="s">
        <v>395</v>
      </c>
      <c r="C23" s="167">
        <v>0</v>
      </c>
      <c r="D23" s="167">
        <v>0</v>
      </c>
      <c r="E23" s="167"/>
      <c r="F23" s="167">
        <v>0</v>
      </c>
      <c r="G23" s="66"/>
    </row>
    <row r="24" spans="1:7" x14ac:dyDescent="0.25">
      <c r="A24" s="66" t="s">
        <v>396</v>
      </c>
      <c r="B24" s="66" t="s">
        <v>397</v>
      </c>
      <c r="C24" s="167">
        <v>0</v>
      </c>
      <c r="D24" s="167">
        <v>0</v>
      </c>
      <c r="E24" s="167"/>
      <c r="F24" s="167">
        <v>0</v>
      </c>
      <c r="G24" s="66"/>
    </row>
    <row r="25" spans="1:7" x14ac:dyDescent="0.25">
      <c r="A25" s="66" t="s">
        <v>398</v>
      </c>
      <c r="B25" s="66" t="s">
        <v>399</v>
      </c>
      <c r="C25" s="167">
        <v>0</v>
      </c>
      <c r="D25" s="167">
        <v>0</v>
      </c>
      <c r="E25" s="167"/>
      <c r="F25" s="167">
        <v>0</v>
      </c>
      <c r="G25" s="66"/>
    </row>
    <row r="26" spans="1:7" x14ac:dyDescent="0.25">
      <c r="A26" s="66" t="s">
        <v>400</v>
      </c>
      <c r="B26" s="66" t="s">
        <v>401</v>
      </c>
      <c r="C26" s="167">
        <v>0</v>
      </c>
      <c r="D26" s="167">
        <v>0</v>
      </c>
      <c r="E26" s="167"/>
      <c r="F26" s="167">
        <v>0</v>
      </c>
      <c r="G26" s="66"/>
    </row>
    <row r="27" spans="1:7" x14ac:dyDescent="0.25">
      <c r="A27" s="66" t="s">
        <v>402</v>
      </c>
      <c r="B27" s="66" t="s">
        <v>403</v>
      </c>
      <c r="C27" s="167">
        <v>0</v>
      </c>
      <c r="D27" s="167">
        <v>0</v>
      </c>
      <c r="E27" s="167"/>
      <c r="F27" s="167">
        <v>0</v>
      </c>
      <c r="G27" s="66"/>
    </row>
    <row r="28" spans="1:7" x14ac:dyDescent="0.25">
      <c r="A28" s="66" t="s">
        <v>404</v>
      </c>
      <c r="B28" s="66" t="s">
        <v>405</v>
      </c>
      <c r="C28" s="167">
        <v>0.93359999999999999</v>
      </c>
      <c r="D28" s="167">
        <v>0.999</v>
      </c>
      <c r="E28" s="167"/>
      <c r="F28" s="167">
        <v>0.98609999999999998</v>
      </c>
      <c r="G28" s="66"/>
    </row>
    <row r="29" spans="1:7" x14ac:dyDescent="0.25">
      <c r="A29" s="66" t="s">
        <v>406</v>
      </c>
      <c r="B29" s="66" t="s">
        <v>407</v>
      </c>
      <c r="C29" s="167">
        <v>0</v>
      </c>
      <c r="D29" s="167">
        <v>0</v>
      </c>
      <c r="E29" s="167"/>
      <c r="F29" s="167">
        <v>0</v>
      </c>
      <c r="G29" s="66"/>
    </row>
    <row r="30" spans="1:7" x14ac:dyDescent="0.25">
      <c r="A30" s="66" t="s">
        <v>408</v>
      </c>
      <c r="B30" s="66" t="s">
        <v>409</v>
      </c>
      <c r="C30" s="167">
        <v>0</v>
      </c>
      <c r="D30" s="167">
        <v>0</v>
      </c>
      <c r="E30" s="167"/>
      <c r="F30" s="167">
        <v>0</v>
      </c>
      <c r="G30" s="66"/>
    </row>
    <row r="31" spans="1:7" x14ac:dyDescent="0.25">
      <c r="A31" s="66" t="s">
        <v>410</v>
      </c>
      <c r="B31" s="66" t="s">
        <v>411</v>
      </c>
      <c r="C31" s="167">
        <v>0</v>
      </c>
      <c r="D31" s="167">
        <v>0</v>
      </c>
      <c r="E31" s="167"/>
      <c r="F31" s="167">
        <v>0</v>
      </c>
      <c r="G31" s="66"/>
    </row>
    <row r="32" spans="1:7" x14ac:dyDescent="0.25">
      <c r="A32" s="66" t="s">
        <v>412</v>
      </c>
      <c r="B32" s="66" t="s">
        <v>413</v>
      </c>
      <c r="C32" s="167">
        <v>0</v>
      </c>
      <c r="D32" s="167">
        <v>0</v>
      </c>
      <c r="E32" s="167"/>
      <c r="F32" s="167">
        <v>0</v>
      </c>
      <c r="G32" s="66"/>
    </row>
    <row r="33" spans="1:7" x14ac:dyDescent="0.25">
      <c r="A33" s="66" t="s">
        <v>414</v>
      </c>
      <c r="B33" s="66" t="s">
        <v>415</v>
      </c>
      <c r="C33" s="167">
        <v>0</v>
      </c>
      <c r="D33" s="167">
        <v>0</v>
      </c>
      <c r="E33" s="167"/>
      <c r="F33" s="167">
        <v>0</v>
      </c>
      <c r="G33" s="66"/>
    </row>
    <row r="34" spans="1:7" x14ac:dyDescent="0.25">
      <c r="A34" s="66" t="s">
        <v>416</v>
      </c>
      <c r="B34" s="66" t="s">
        <v>417</v>
      </c>
      <c r="C34" s="167">
        <v>0</v>
      </c>
      <c r="D34" s="167">
        <v>0</v>
      </c>
      <c r="E34" s="167"/>
      <c r="F34" s="167">
        <v>0</v>
      </c>
      <c r="G34" s="66"/>
    </row>
    <row r="35" spans="1:7" x14ac:dyDescent="0.25">
      <c r="A35" s="66" t="s">
        <v>418</v>
      </c>
      <c r="B35" s="66" t="s">
        <v>419</v>
      </c>
      <c r="C35" s="167">
        <v>0</v>
      </c>
      <c r="D35" s="167">
        <v>0</v>
      </c>
      <c r="E35" s="167"/>
      <c r="F35" s="167">
        <v>0</v>
      </c>
      <c r="G35" s="66"/>
    </row>
    <row r="36" spans="1:7" x14ac:dyDescent="0.25">
      <c r="A36" s="66" t="s">
        <v>420</v>
      </c>
      <c r="B36" s="66" t="s">
        <v>421</v>
      </c>
      <c r="C36" s="167">
        <v>0</v>
      </c>
      <c r="D36" s="167">
        <v>0</v>
      </c>
      <c r="E36" s="167"/>
      <c r="F36" s="167">
        <v>0</v>
      </c>
      <c r="G36" s="66"/>
    </row>
    <row r="37" spans="1:7" x14ac:dyDescent="0.25">
      <c r="A37" s="66" t="s">
        <v>422</v>
      </c>
      <c r="B37" s="66" t="s">
        <v>3</v>
      </c>
      <c r="C37" s="167">
        <v>0</v>
      </c>
      <c r="D37" s="167">
        <v>0</v>
      </c>
      <c r="E37" s="167"/>
      <c r="F37" s="167">
        <v>0</v>
      </c>
      <c r="G37" s="66"/>
    </row>
    <row r="38" spans="1:7" x14ac:dyDescent="0.25">
      <c r="A38" s="66" t="s">
        <v>423</v>
      </c>
      <c r="B38" s="66" t="s">
        <v>424</v>
      </c>
      <c r="C38" s="167">
        <v>0</v>
      </c>
      <c r="D38" s="167">
        <v>0</v>
      </c>
      <c r="E38" s="167"/>
      <c r="F38" s="167">
        <v>0</v>
      </c>
      <c r="G38" s="66"/>
    </row>
    <row r="39" spans="1:7" x14ac:dyDescent="0.25">
      <c r="A39" s="66" t="s">
        <v>425</v>
      </c>
      <c r="B39" s="66" t="s">
        <v>426</v>
      </c>
      <c r="C39" s="167">
        <v>0</v>
      </c>
      <c r="D39" s="167">
        <v>0</v>
      </c>
      <c r="E39" s="167"/>
      <c r="F39" s="167">
        <v>0</v>
      </c>
      <c r="G39" s="66"/>
    </row>
    <row r="40" spans="1:7" x14ac:dyDescent="0.25">
      <c r="A40" s="66" t="s">
        <v>427</v>
      </c>
      <c r="B40" s="66" t="s">
        <v>428</v>
      </c>
      <c r="C40" s="167">
        <v>0</v>
      </c>
      <c r="D40" s="167">
        <v>0</v>
      </c>
      <c r="E40" s="167"/>
      <c r="F40" s="167">
        <v>0</v>
      </c>
      <c r="G40" s="66"/>
    </row>
    <row r="41" spans="1:7" x14ac:dyDescent="0.25">
      <c r="A41" s="66" t="s">
        <v>429</v>
      </c>
      <c r="B41" s="66" t="s">
        <v>430</v>
      </c>
      <c r="C41" s="167">
        <v>0</v>
      </c>
      <c r="D41" s="167">
        <v>0</v>
      </c>
      <c r="E41" s="167"/>
      <c r="F41" s="167">
        <v>0</v>
      </c>
      <c r="G41" s="66"/>
    </row>
    <row r="42" spans="1:7" x14ac:dyDescent="0.25">
      <c r="A42" s="66" t="s">
        <v>431</v>
      </c>
      <c r="B42" s="66" t="s">
        <v>432</v>
      </c>
      <c r="C42" s="167">
        <v>0</v>
      </c>
      <c r="D42" s="167">
        <v>0</v>
      </c>
      <c r="E42" s="167"/>
      <c r="F42" s="167">
        <v>0</v>
      </c>
      <c r="G42" s="66"/>
    </row>
    <row r="43" spans="1:7" x14ac:dyDescent="0.25">
      <c r="A43" s="66" t="s">
        <v>433</v>
      </c>
      <c r="B43" s="66" t="s">
        <v>434</v>
      </c>
      <c r="C43" s="167">
        <v>0</v>
      </c>
      <c r="D43" s="167">
        <v>0</v>
      </c>
      <c r="E43" s="167"/>
      <c r="F43" s="167">
        <v>0</v>
      </c>
      <c r="G43" s="66"/>
    </row>
    <row r="44" spans="1:7" x14ac:dyDescent="0.25">
      <c r="A44" s="66" t="s">
        <v>435</v>
      </c>
      <c r="B44" s="66" t="s">
        <v>436</v>
      </c>
      <c r="C44" s="167">
        <v>0</v>
      </c>
      <c r="D44" s="167">
        <v>0</v>
      </c>
      <c r="E44" s="167"/>
      <c r="F44" s="167">
        <v>0</v>
      </c>
      <c r="G44" s="66"/>
    </row>
    <row r="45" spans="1:7" x14ac:dyDescent="0.25">
      <c r="A45" s="66" t="s">
        <v>437</v>
      </c>
      <c r="B45" s="66" t="s">
        <v>438</v>
      </c>
      <c r="C45" s="167">
        <v>0</v>
      </c>
      <c r="D45" s="167">
        <v>0</v>
      </c>
      <c r="E45" s="167"/>
      <c r="F45" s="167">
        <v>0</v>
      </c>
      <c r="G45" s="66"/>
    </row>
    <row r="46" spans="1:7" x14ac:dyDescent="0.25">
      <c r="A46" s="66" t="s">
        <v>439</v>
      </c>
      <c r="B46" s="66" t="s">
        <v>440</v>
      </c>
      <c r="C46" s="167">
        <v>0</v>
      </c>
      <c r="D46" s="167">
        <v>0</v>
      </c>
      <c r="E46" s="167"/>
      <c r="F46" s="167">
        <v>0</v>
      </c>
      <c r="G46" s="66"/>
    </row>
    <row r="47" spans="1:7" x14ac:dyDescent="0.25">
      <c r="A47" s="66" t="s">
        <v>441</v>
      </c>
      <c r="B47" s="66" t="s">
        <v>442</v>
      </c>
      <c r="C47" s="167">
        <v>0</v>
      </c>
      <c r="D47" s="167">
        <v>0</v>
      </c>
      <c r="E47" s="167"/>
      <c r="F47" s="167">
        <v>0</v>
      </c>
      <c r="G47" s="66"/>
    </row>
    <row r="48" spans="1:7" x14ac:dyDescent="0.25">
      <c r="A48" s="66" t="s">
        <v>443</v>
      </c>
      <c r="B48" s="66" t="s">
        <v>6</v>
      </c>
      <c r="C48" s="167">
        <v>0</v>
      </c>
      <c r="D48" s="167">
        <v>0</v>
      </c>
      <c r="E48" s="167"/>
      <c r="F48" s="167">
        <v>0</v>
      </c>
      <c r="G48" s="66"/>
    </row>
    <row r="49" spans="1:7" x14ac:dyDescent="0.25">
      <c r="A49" s="66" t="s">
        <v>444</v>
      </c>
      <c r="B49" s="66" t="s">
        <v>445</v>
      </c>
      <c r="C49" s="167">
        <v>0</v>
      </c>
      <c r="D49" s="167">
        <v>0</v>
      </c>
      <c r="E49" s="167"/>
      <c r="F49" s="167">
        <v>0</v>
      </c>
      <c r="G49" s="66"/>
    </row>
    <row r="50" spans="1:7" x14ac:dyDescent="0.25">
      <c r="A50" s="66" t="s">
        <v>446</v>
      </c>
      <c r="B50" s="118" t="s">
        <v>271</v>
      </c>
      <c r="C50" s="167">
        <f>SUM(C51:C53)</f>
        <v>0</v>
      </c>
      <c r="D50" s="167">
        <f>SUM(D51:D53)</f>
        <v>0</v>
      </c>
      <c r="E50" s="167"/>
      <c r="F50" s="167">
        <f>SUM(F51:F53)</f>
        <v>0</v>
      </c>
      <c r="G50" s="66"/>
    </row>
    <row r="51" spans="1:7" x14ac:dyDescent="0.25">
      <c r="A51" s="66" t="s">
        <v>447</v>
      </c>
      <c r="B51" s="66" t="s">
        <v>448</v>
      </c>
      <c r="C51" s="167">
        <v>0</v>
      </c>
      <c r="D51" s="167">
        <v>0</v>
      </c>
      <c r="E51" s="167"/>
      <c r="F51" s="167">
        <v>0</v>
      </c>
      <c r="G51" s="66"/>
    </row>
    <row r="52" spans="1:7" x14ac:dyDescent="0.25">
      <c r="A52" s="66" t="s">
        <v>449</v>
      </c>
      <c r="B52" s="66" t="s">
        <v>450</v>
      </c>
      <c r="C52" s="167">
        <v>0</v>
      </c>
      <c r="D52" s="167">
        <v>0</v>
      </c>
      <c r="E52" s="167"/>
      <c r="F52" s="167">
        <v>0</v>
      </c>
      <c r="G52" s="66"/>
    </row>
    <row r="53" spans="1:7" x14ac:dyDescent="0.25">
      <c r="A53" s="66" t="s">
        <v>451</v>
      </c>
      <c r="B53" s="66" t="s">
        <v>2</v>
      </c>
      <c r="C53" s="167">
        <v>0</v>
      </c>
      <c r="D53" s="167">
        <v>0</v>
      </c>
      <c r="E53" s="167"/>
      <c r="F53" s="167">
        <v>0</v>
      </c>
      <c r="G53" s="66"/>
    </row>
    <row r="54" spans="1:7" x14ac:dyDescent="0.25">
      <c r="A54" s="66" t="s">
        <v>452</v>
      </c>
      <c r="B54" s="118" t="s">
        <v>140</v>
      </c>
      <c r="C54" s="167">
        <f>SUM(C55:C64)</f>
        <v>6.6400000000000001E-2</v>
      </c>
      <c r="D54" s="167">
        <f>SUM(D55:D64)</f>
        <v>1E-3</v>
      </c>
      <c r="E54" s="167"/>
      <c r="F54" s="167">
        <f>SUM(F55:F64)</f>
        <v>1.4E-2</v>
      </c>
      <c r="G54" s="66"/>
    </row>
    <row r="55" spans="1:7" x14ac:dyDescent="0.25">
      <c r="A55" s="66" t="s">
        <v>453</v>
      </c>
      <c r="B55" s="83" t="s">
        <v>273</v>
      </c>
      <c r="C55" s="167">
        <v>0</v>
      </c>
      <c r="D55" s="167">
        <v>0</v>
      </c>
      <c r="E55" s="167"/>
      <c r="F55" s="167">
        <v>0</v>
      </c>
      <c r="G55" s="66"/>
    </row>
    <row r="56" spans="1:7" x14ac:dyDescent="0.25">
      <c r="A56" s="66" t="s">
        <v>454</v>
      </c>
      <c r="B56" s="83" t="s">
        <v>275</v>
      </c>
      <c r="C56" s="167">
        <v>0</v>
      </c>
      <c r="D56" s="167">
        <v>0</v>
      </c>
      <c r="E56" s="167"/>
      <c r="F56" s="167">
        <v>0</v>
      </c>
      <c r="G56" s="66"/>
    </row>
    <row r="57" spans="1:7" x14ac:dyDescent="0.25">
      <c r="A57" s="66" t="s">
        <v>455</v>
      </c>
      <c r="B57" s="83" t="s">
        <v>277</v>
      </c>
      <c r="C57" s="167">
        <v>0</v>
      </c>
      <c r="D57" s="167">
        <v>0</v>
      </c>
      <c r="E57" s="167"/>
      <c r="F57" s="167">
        <v>0</v>
      </c>
      <c r="G57" s="66"/>
    </row>
    <row r="58" spans="1:7" x14ac:dyDescent="0.25">
      <c r="A58" s="66" t="s">
        <v>456</v>
      </c>
      <c r="B58" s="83" t="s">
        <v>12</v>
      </c>
      <c r="C58" s="167">
        <v>0</v>
      </c>
      <c r="D58" s="167">
        <v>0</v>
      </c>
      <c r="E58" s="167"/>
      <c r="F58" s="167">
        <v>0</v>
      </c>
      <c r="G58" s="66"/>
    </row>
    <row r="59" spans="1:7" x14ac:dyDescent="0.25">
      <c r="A59" s="66" t="s">
        <v>457</v>
      </c>
      <c r="B59" s="83" t="s">
        <v>280</v>
      </c>
      <c r="C59" s="167">
        <v>0</v>
      </c>
      <c r="D59" s="167">
        <v>0</v>
      </c>
      <c r="E59" s="167"/>
      <c r="F59" s="167">
        <v>0</v>
      </c>
      <c r="G59" s="66"/>
    </row>
    <row r="60" spans="1:7" x14ac:dyDescent="0.25">
      <c r="A60" s="66" t="s">
        <v>458</v>
      </c>
      <c r="B60" s="83" t="s">
        <v>282</v>
      </c>
      <c r="C60" s="167">
        <v>0</v>
      </c>
      <c r="D60" s="167">
        <v>0</v>
      </c>
      <c r="E60" s="167"/>
      <c r="F60" s="167">
        <v>0</v>
      </c>
      <c r="G60" s="66"/>
    </row>
    <row r="61" spans="1:7" x14ac:dyDescent="0.25">
      <c r="A61" s="66" t="s">
        <v>459</v>
      </c>
      <c r="B61" s="83" t="s">
        <v>284</v>
      </c>
      <c r="C61" s="167">
        <v>0</v>
      </c>
      <c r="D61" s="167">
        <v>0</v>
      </c>
      <c r="E61" s="167"/>
      <c r="F61" s="167">
        <v>0</v>
      </c>
      <c r="G61" s="66"/>
    </row>
    <row r="62" spans="1:7" x14ac:dyDescent="0.25">
      <c r="A62" s="66" t="s">
        <v>460</v>
      </c>
      <c r="B62" s="83" t="s">
        <v>286</v>
      </c>
      <c r="C62" s="167">
        <v>0</v>
      </c>
      <c r="D62" s="167">
        <v>0</v>
      </c>
      <c r="E62" s="167"/>
      <c r="F62" s="167">
        <v>0</v>
      </c>
      <c r="G62" s="66"/>
    </row>
    <row r="63" spans="1:7" x14ac:dyDescent="0.25">
      <c r="A63" s="66" t="s">
        <v>461</v>
      </c>
      <c r="B63" s="83" t="s">
        <v>288</v>
      </c>
      <c r="C63" s="167">
        <v>0</v>
      </c>
      <c r="D63" s="167">
        <v>0</v>
      </c>
      <c r="E63" s="167"/>
      <c r="F63" s="167">
        <v>0</v>
      </c>
      <c r="G63" s="66"/>
    </row>
    <row r="64" spans="1:7" x14ac:dyDescent="0.25">
      <c r="A64" s="66" t="s">
        <v>462</v>
      </c>
      <c r="B64" s="83" t="s">
        <v>140</v>
      </c>
      <c r="C64" s="167">
        <v>6.6400000000000001E-2</v>
      </c>
      <c r="D64" s="167">
        <v>1E-3</v>
      </c>
      <c r="E64" s="167"/>
      <c r="F64" s="167">
        <v>1.4E-2</v>
      </c>
      <c r="G64" s="66"/>
    </row>
    <row r="65" spans="1:7" x14ac:dyDescent="0.25">
      <c r="A65" s="66" t="s">
        <v>463</v>
      </c>
      <c r="B65" s="96" t="s">
        <v>1267</v>
      </c>
      <c r="C65" s="167">
        <v>2.9700000000000001E-2</v>
      </c>
      <c r="D65" s="167">
        <v>1E-3</v>
      </c>
      <c r="E65" s="167"/>
      <c r="F65" s="167">
        <v>6.7000000000000002E-3</v>
      </c>
      <c r="G65" s="66"/>
    </row>
    <row r="66" spans="1:7" x14ac:dyDescent="0.25">
      <c r="A66" s="66" t="s">
        <v>464</v>
      </c>
      <c r="B66" s="96" t="s">
        <v>1268</v>
      </c>
      <c r="C66" s="167">
        <v>3.6700000000000003E-2</v>
      </c>
      <c r="D66" s="167">
        <v>0</v>
      </c>
      <c r="E66" s="167"/>
      <c r="F66" s="167">
        <v>7.3000000000000001E-3</v>
      </c>
      <c r="G66" s="66"/>
    </row>
    <row r="67" spans="1:7" ht="15" customHeight="1" x14ac:dyDescent="0.25">
      <c r="A67" s="85"/>
      <c r="B67" s="86" t="s">
        <v>465</v>
      </c>
      <c r="C67" s="85" t="s">
        <v>385</v>
      </c>
      <c r="D67" s="85" t="s">
        <v>386</v>
      </c>
      <c r="E67" s="87"/>
      <c r="F67" s="88" t="s">
        <v>369</v>
      </c>
      <c r="G67" s="88"/>
    </row>
    <row r="68" spans="1:7" x14ac:dyDescent="0.25">
      <c r="A68" s="66" t="s">
        <v>466</v>
      </c>
      <c r="B68" s="147" t="s">
        <v>1269</v>
      </c>
      <c r="C68" s="167">
        <v>9.8900000000000002E-2</v>
      </c>
      <c r="D68" s="167">
        <v>4.5199999999999997E-2</v>
      </c>
      <c r="E68" s="167"/>
      <c r="F68" s="167">
        <v>5.5800000000000002E-2</v>
      </c>
      <c r="G68" s="66"/>
    </row>
    <row r="69" spans="1:7" x14ac:dyDescent="0.25">
      <c r="A69" s="66" t="s">
        <v>468</v>
      </c>
      <c r="B69" s="147" t="s">
        <v>1270</v>
      </c>
      <c r="C69" s="167">
        <v>0.13550000000000001</v>
      </c>
      <c r="D69" s="167">
        <v>0.13869999999999999</v>
      </c>
      <c r="E69" s="167"/>
      <c r="F69" s="167">
        <v>0.1381</v>
      </c>
      <c r="G69" s="66"/>
    </row>
    <row r="70" spans="1:7" x14ac:dyDescent="0.25">
      <c r="A70" s="66" t="s">
        <v>469</v>
      </c>
      <c r="B70" s="147" t="s">
        <v>1271</v>
      </c>
      <c r="C70" s="167">
        <v>0.1774</v>
      </c>
      <c r="D70" s="167">
        <v>0.21060000000000001</v>
      </c>
      <c r="E70" s="167"/>
      <c r="F70" s="167">
        <v>0.20399999999999999</v>
      </c>
      <c r="G70" s="66"/>
    </row>
    <row r="71" spans="1:7" x14ac:dyDescent="0.25">
      <c r="A71" s="66" t="s">
        <v>470</v>
      </c>
      <c r="B71" s="147" t="s">
        <v>1272</v>
      </c>
      <c r="C71" s="167">
        <v>0.26319999999999999</v>
      </c>
      <c r="D71" s="167">
        <v>0.31890000000000002</v>
      </c>
      <c r="E71" s="167"/>
      <c r="F71" s="167">
        <v>0.30790000000000001</v>
      </c>
      <c r="G71" s="66"/>
    </row>
    <row r="72" spans="1:7" x14ac:dyDescent="0.25">
      <c r="A72" s="66" t="s">
        <v>471</v>
      </c>
      <c r="B72" s="147" t="s">
        <v>1273</v>
      </c>
      <c r="C72" s="167">
        <v>0.2586</v>
      </c>
      <c r="D72" s="167">
        <v>0.28560000000000002</v>
      </c>
      <c r="E72" s="167"/>
      <c r="F72" s="167">
        <v>0.28029999999999999</v>
      </c>
      <c r="G72" s="66"/>
    </row>
    <row r="73" spans="1:7" ht="15" customHeight="1" x14ac:dyDescent="0.25">
      <c r="A73" s="85"/>
      <c r="B73" s="86" t="s">
        <v>472</v>
      </c>
      <c r="C73" s="85" t="s">
        <v>385</v>
      </c>
      <c r="D73" s="85" t="s">
        <v>386</v>
      </c>
      <c r="E73" s="87"/>
      <c r="F73" s="88" t="s">
        <v>369</v>
      </c>
      <c r="G73" s="88"/>
    </row>
    <row r="74" spans="1:7" x14ac:dyDescent="0.25">
      <c r="A74" s="66" t="s">
        <v>473</v>
      </c>
      <c r="B74" s="66" t="s">
        <v>474</v>
      </c>
      <c r="C74" s="167">
        <v>0.25700000000000001</v>
      </c>
      <c r="D74" s="167">
        <v>0.1701</v>
      </c>
      <c r="E74" s="167"/>
      <c r="F74" s="167">
        <v>0.18729999999999999</v>
      </c>
    </row>
    <row r="75" spans="1:7" x14ac:dyDescent="0.25">
      <c r="A75" s="66" t="s">
        <v>475</v>
      </c>
      <c r="B75" s="66" t="s">
        <v>476</v>
      </c>
      <c r="C75" s="167">
        <v>0.15110000000000001</v>
      </c>
      <c r="D75" s="167">
        <v>0.3533</v>
      </c>
      <c r="E75" s="167"/>
      <c r="F75" s="167">
        <v>0.31330000000000002</v>
      </c>
    </row>
    <row r="76" spans="1:7" x14ac:dyDescent="0.25">
      <c r="A76" s="66" t="s">
        <v>477</v>
      </c>
      <c r="B76" s="66" t="s">
        <v>140</v>
      </c>
      <c r="C76" s="167">
        <v>0.59199999999999997</v>
      </c>
      <c r="D76" s="167">
        <v>0.47649999999999998</v>
      </c>
      <c r="E76" s="167"/>
      <c r="F76" s="167">
        <v>0.49940000000000001</v>
      </c>
    </row>
    <row r="77" spans="1:7" x14ac:dyDescent="0.25">
      <c r="A77" s="66" t="s">
        <v>478</v>
      </c>
      <c r="B77" s="81" t="s">
        <v>1274</v>
      </c>
      <c r="C77" s="167">
        <v>0</v>
      </c>
      <c r="D77" s="167">
        <v>0</v>
      </c>
      <c r="E77" s="167"/>
      <c r="F77" s="167">
        <v>0</v>
      </c>
    </row>
    <row r="78" spans="1:7" x14ac:dyDescent="0.25">
      <c r="A78" s="66" t="s">
        <v>479</v>
      </c>
      <c r="B78" s="81" t="s">
        <v>1275</v>
      </c>
      <c r="C78" s="167">
        <v>0.59199999999999997</v>
      </c>
      <c r="D78" s="167">
        <v>0.47649999999999998</v>
      </c>
      <c r="E78" s="167"/>
      <c r="F78" s="167">
        <v>0.49940000000000001</v>
      </c>
    </row>
    <row r="79" spans="1:7" x14ac:dyDescent="0.25">
      <c r="A79" s="66" t="s">
        <v>480</v>
      </c>
      <c r="B79" s="81" t="s">
        <v>1276</v>
      </c>
      <c r="C79" s="167">
        <v>0</v>
      </c>
      <c r="D79" s="167">
        <v>0</v>
      </c>
      <c r="E79" s="167"/>
      <c r="F79" s="167">
        <v>0</v>
      </c>
    </row>
    <row r="80" spans="1:7" x14ac:dyDescent="0.25">
      <c r="A80" s="66" t="s">
        <v>481</v>
      </c>
      <c r="B80" s="81" t="s">
        <v>1277</v>
      </c>
      <c r="C80" s="167">
        <v>0</v>
      </c>
      <c r="D80" s="167">
        <v>0</v>
      </c>
      <c r="E80" s="167"/>
      <c r="F80" s="167">
        <v>0</v>
      </c>
    </row>
    <row r="81" spans="1:7" ht="15" customHeight="1" x14ac:dyDescent="0.25">
      <c r="A81" s="85"/>
      <c r="B81" s="86" t="s">
        <v>482</v>
      </c>
      <c r="C81" s="85" t="s">
        <v>385</v>
      </c>
      <c r="D81" s="85" t="s">
        <v>386</v>
      </c>
      <c r="E81" s="87"/>
      <c r="F81" s="88" t="s">
        <v>369</v>
      </c>
      <c r="G81" s="88"/>
    </row>
    <row r="82" spans="1:7" x14ac:dyDescent="0.25">
      <c r="A82" s="66" t="s">
        <v>483</v>
      </c>
      <c r="B82" s="66" t="s">
        <v>484</v>
      </c>
      <c r="C82" s="167">
        <v>0.37759999999999999</v>
      </c>
      <c r="D82" s="167">
        <v>0.4662</v>
      </c>
      <c r="E82" s="167"/>
      <c r="F82" s="167">
        <v>0.44869999999999999</v>
      </c>
    </row>
    <row r="83" spans="1:7" x14ac:dyDescent="0.25">
      <c r="A83" s="66" t="s">
        <v>485</v>
      </c>
      <c r="B83" s="66" t="s">
        <v>486</v>
      </c>
      <c r="C83" s="167">
        <v>0.62239999999999995</v>
      </c>
      <c r="D83" s="167">
        <v>0.53380000000000005</v>
      </c>
      <c r="E83" s="167"/>
      <c r="F83" s="167">
        <v>0.55130000000000001</v>
      </c>
    </row>
    <row r="84" spans="1:7" x14ac:dyDescent="0.25">
      <c r="A84" s="66" t="s">
        <v>487</v>
      </c>
      <c r="B84" s="66" t="s">
        <v>140</v>
      </c>
      <c r="C84" s="167">
        <v>0</v>
      </c>
      <c r="D84" s="167">
        <v>0</v>
      </c>
      <c r="E84" s="167"/>
      <c r="F84" s="167">
        <v>0</v>
      </c>
    </row>
    <row r="85" spans="1:7" ht="15" customHeight="1" x14ac:dyDescent="0.25">
      <c r="A85" s="85"/>
      <c r="B85" s="86" t="s">
        <v>488</v>
      </c>
      <c r="C85" s="85" t="s">
        <v>385</v>
      </c>
      <c r="D85" s="85" t="s">
        <v>386</v>
      </c>
      <c r="E85" s="87"/>
      <c r="F85" s="88" t="s">
        <v>369</v>
      </c>
      <c r="G85" s="88"/>
    </row>
    <row r="86" spans="1:7" x14ac:dyDescent="0.25">
      <c r="A86" s="66" t="s">
        <v>489</v>
      </c>
      <c r="B86" s="62" t="s">
        <v>490</v>
      </c>
      <c r="C86" s="167">
        <v>0.15640000000000001</v>
      </c>
      <c r="D86" s="167">
        <v>4.7100000000000003E-2</v>
      </c>
      <c r="E86" s="167"/>
      <c r="F86" s="167">
        <v>6.8699999999999997E-2</v>
      </c>
    </row>
    <row r="87" spans="1:7" x14ac:dyDescent="0.25">
      <c r="A87" s="66" t="s">
        <v>491</v>
      </c>
      <c r="B87" s="62" t="s">
        <v>492</v>
      </c>
      <c r="C87" s="167">
        <v>7.8799999999999995E-2</v>
      </c>
      <c r="D87" s="167">
        <v>2.5999999999999999E-2</v>
      </c>
      <c r="E87" s="167"/>
      <c r="F87" s="167">
        <v>3.6400000000000002E-2</v>
      </c>
    </row>
    <row r="88" spans="1:7" x14ac:dyDescent="0.25">
      <c r="A88" s="66" t="s">
        <v>493</v>
      </c>
      <c r="B88" s="62" t="s">
        <v>494</v>
      </c>
      <c r="C88" s="167">
        <v>3.5700000000000003E-2</v>
      </c>
      <c r="D88" s="167">
        <v>2.1399999999999999E-2</v>
      </c>
      <c r="E88" s="167"/>
      <c r="F88" s="167">
        <v>2.4199999999999999E-2</v>
      </c>
    </row>
    <row r="89" spans="1:7" x14ac:dyDescent="0.25">
      <c r="A89" s="66" t="s">
        <v>495</v>
      </c>
      <c r="B89" s="62" t="s">
        <v>496</v>
      </c>
      <c r="C89" s="167">
        <v>8.4500000000000006E-2</v>
      </c>
      <c r="D89" s="167">
        <v>3.6200000000000003E-2</v>
      </c>
      <c r="E89" s="167"/>
      <c r="F89" s="167">
        <v>4.58E-2</v>
      </c>
    </row>
    <row r="90" spans="1:7" x14ac:dyDescent="0.25">
      <c r="A90" s="66" t="s">
        <v>497</v>
      </c>
      <c r="B90" s="62" t="s">
        <v>498</v>
      </c>
      <c r="C90" s="167">
        <v>0.64459999999999995</v>
      </c>
      <c r="D90" s="167">
        <v>0.86919999999999997</v>
      </c>
      <c r="E90" s="167"/>
      <c r="F90" s="167">
        <v>0.82479999999999998</v>
      </c>
    </row>
    <row r="91" spans="1:7" ht="15" customHeight="1" x14ac:dyDescent="0.25">
      <c r="A91" s="85"/>
      <c r="B91" s="86" t="s">
        <v>499</v>
      </c>
      <c r="C91" s="85" t="s">
        <v>385</v>
      </c>
      <c r="D91" s="85" t="s">
        <v>386</v>
      </c>
      <c r="E91" s="87"/>
      <c r="F91" s="88" t="s">
        <v>369</v>
      </c>
      <c r="G91" s="88"/>
    </row>
    <row r="92" spans="1:7" x14ac:dyDescent="0.25">
      <c r="A92" s="66" t="s">
        <v>500</v>
      </c>
      <c r="B92" s="66" t="s">
        <v>501</v>
      </c>
      <c r="C92" s="167">
        <v>5.0000000000000001E-3</v>
      </c>
      <c r="D92" s="167">
        <v>1.12E-2</v>
      </c>
      <c r="E92" s="167"/>
      <c r="F92" s="167">
        <v>0.01</v>
      </c>
    </row>
    <row r="93" spans="1:7" ht="18.75" x14ac:dyDescent="0.25">
      <c r="A93" s="119"/>
      <c r="B93" s="120" t="s">
        <v>366</v>
      </c>
      <c r="C93" s="119"/>
      <c r="D93" s="119"/>
      <c r="E93" s="119"/>
      <c r="F93" s="121"/>
      <c r="G93" s="121"/>
    </row>
    <row r="94" spans="1:7" ht="15" customHeight="1" x14ac:dyDescent="0.25">
      <c r="A94" s="85"/>
      <c r="B94" s="86" t="s">
        <v>502</v>
      </c>
      <c r="C94" s="85" t="s">
        <v>503</v>
      </c>
      <c r="D94" s="85" t="s">
        <v>504</v>
      </c>
      <c r="E94" s="87"/>
      <c r="F94" s="85" t="s">
        <v>385</v>
      </c>
      <c r="G94" s="85" t="s">
        <v>505</v>
      </c>
    </row>
    <row r="95" spans="1:7" x14ac:dyDescent="0.25">
      <c r="A95" s="66" t="s">
        <v>506</v>
      </c>
      <c r="B95" s="83" t="s">
        <v>507</v>
      </c>
      <c r="C95" s="166">
        <v>1.81</v>
      </c>
      <c r="D95" s="80"/>
      <c r="E95" s="80"/>
      <c r="F95" s="167"/>
      <c r="G95" s="167"/>
    </row>
    <row r="96" spans="1:7" x14ac:dyDescent="0.25">
      <c r="A96" s="80"/>
      <c r="B96" s="122"/>
      <c r="C96" s="80"/>
      <c r="D96" s="80"/>
      <c r="E96" s="80"/>
      <c r="F96" s="167"/>
      <c r="G96" s="167"/>
    </row>
    <row r="97" spans="1:7" x14ac:dyDescent="0.25">
      <c r="B97" s="147" t="s">
        <v>508</v>
      </c>
      <c r="C97" s="80"/>
      <c r="D97" s="80"/>
      <c r="E97" s="80"/>
      <c r="F97" s="167"/>
      <c r="G97" s="167"/>
    </row>
    <row r="98" spans="1:7" x14ac:dyDescent="0.25">
      <c r="A98" s="66" t="s">
        <v>509</v>
      </c>
      <c r="B98" s="147" t="s">
        <v>1278</v>
      </c>
      <c r="C98" s="166">
        <v>10192.17</v>
      </c>
      <c r="D98" s="166">
        <v>11085</v>
      </c>
      <c r="E98" s="80"/>
      <c r="F98" s="167">
        <f t="shared" ref="F98:F103" si="0">IF($C$104=0,"",IF(C98="[for completion]","",C98/$C$104))</f>
        <v>0.40748533924827562</v>
      </c>
      <c r="G98" s="167">
        <f t="shared" ref="G98:G103" si="1">IF($D$104=0,"",IF(D98="[for completion]","",D98/$D$104))</f>
        <v>0.80337730105812433</v>
      </c>
    </row>
    <row r="99" spans="1:7" x14ac:dyDescent="0.25">
      <c r="A99" s="66" t="s">
        <v>510</v>
      </c>
      <c r="B99" s="147" t="s">
        <v>1279</v>
      </c>
      <c r="C99" s="166">
        <v>5893.32</v>
      </c>
      <c r="D99" s="166">
        <v>1993</v>
      </c>
      <c r="E99" s="80"/>
      <c r="F99" s="167">
        <f t="shared" si="0"/>
        <v>0.23561631129569538</v>
      </c>
      <c r="G99" s="167">
        <f t="shared" si="1"/>
        <v>0.14444122336570517</v>
      </c>
    </row>
    <row r="100" spans="1:7" x14ac:dyDescent="0.25">
      <c r="A100" s="66" t="s">
        <v>511</v>
      </c>
      <c r="B100" s="147" t="s">
        <v>1280</v>
      </c>
      <c r="C100" s="166">
        <v>5556.5</v>
      </c>
      <c r="D100" s="166">
        <v>621</v>
      </c>
      <c r="E100" s="80"/>
      <c r="F100" s="167">
        <f t="shared" si="0"/>
        <v>0.22215016895646791</v>
      </c>
      <c r="G100" s="167">
        <f t="shared" si="1"/>
        <v>4.500652268444702E-2</v>
      </c>
    </row>
    <row r="101" spans="1:7" x14ac:dyDescent="0.25">
      <c r="A101" s="66" t="s">
        <v>512</v>
      </c>
      <c r="B101" s="147" t="s">
        <v>1281</v>
      </c>
      <c r="C101" s="166">
        <v>2474.7600000000002</v>
      </c>
      <c r="D101" s="166">
        <v>88</v>
      </c>
      <c r="E101" s="80"/>
      <c r="F101" s="167">
        <f t="shared" si="0"/>
        <v>9.894148333064133E-2</v>
      </c>
      <c r="G101" s="167">
        <f t="shared" si="1"/>
        <v>6.3777359037541677E-3</v>
      </c>
    </row>
    <row r="102" spans="1:7" x14ac:dyDescent="0.25">
      <c r="A102" s="66" t="s">
        <v>513</v>
      </c>
      <c r="B102" s="147" t="s">
        <v>1281</v>
      </c>
      <c r="C102" s="166">
        <v>622.54999999999995</v>
      </c>
      <c r="D102" s="166">
        <v>9</v>
      </c>
      <c r="E102" s="80"/>
      <c r="F102" s="167">
        <f t="shared" si="0"/>
        <v>2.4889694535021881E-2</v>
      </c>
      <c r="G102" s="167">
        <f t="shared" si="1"/>
        <v>6.5226844470213071E-4</v>
      </c>
    </row>
    <row r="103" spans="1:7" x14ac:dyDescent="0.25">
      <c r="A103" s="66" t="s">
        <v>514</v>
      </c>
      <c r="B103" s="147" t="s">
        <v>1282</v>
      </c>
      <c r="C103" s="166">
        <v>273.06</v>
      </c>
      <c r="D103" s="166">
        <v>2</v>
      </c>
      <c r="E103" s="80"/>
      <c r="F103" s="167">
        <f t="shared" si="0"/>
        <v>1.0917002633897801E-2</v>
      </c>
      <c r="G103" s="167">
        <f t="shared" si="1"/>
        <v>1.4494854326714017E-4</v>
      </c>
    </row>
    <row r="104" spans="1:7" x14ac:dyDescent="0.25">
      <c r="A104" s="66" t="s">
        <v>515</v>
      </c>
      <c r="B104" s="94" t="s">
        <v>142</v>
      </c>
      <c r="C104" s="166">
        <f>SUM(C98:C103)</f>
        <v>25012.36</v>
      </c>
      <c r="D104" s="166">
        <f>SUM(D98:D103)</f>
        <v>13798</v>
      </c>
      <c r="E104" s="103"/>
      <c r="F104" s="167">
        <f>SUM(F98:F103)</f>
        <v>1</v>
      </c>
      <c r="G104" s="167">
        <f>SUM(G98:G103)</f>
        <v>1</v>
      </c>
    </row>
    <row r="105" spans="1:7" ht="15" customHeight="1" x14ac:dyDescent="0.25">
      <c r="A105" s="85"/>
      <c r="B105" s="86" t="s">
        <v>516</v>
      </c>
      <c r="C105" s="85" t="s">
        <v>503</v>
      </c>
      <c r="D105" s="85" t="s">
        <v>504</v>
      </c>
      <c r="E105" s="87"/>
      <c r="F105" s="85" t="s">
        <v>385</v>
      </c>
      <c r="G105" s="85" t="s">
        <v>505</v>
      </c>
    </row>
    <row r="106" spans="1:7" x14ac:dyDescent="0.25">
      <c r="A106" s="66" t="s">
        <v>517</v>
      </c>
      <c r="B106" s="66" t="s">
        <v>518</v>
      </c>
      <c r="C106" s="123" t="s">
        <v>1076</v>
      </c>
      <c r="D106" s="123" t="s">
        <v>1076</v>
      </c>
      <c r="E106" s="157"/>
      <c r="F106" s="123" t="s">
        <v>1076</v>
      </c>
      <c r="G106" s="123" t="s">
        <v>1076</v>
      </c>
    </row>
    <row r="107" spans="1:7" x14ac:dyDescent="0.25">
      <c r="C107" s="157"/>
      <c r="D107" s="157"/>
      <c r="E107" s="157"/>
      <c r="F107" s="157"/>
      <c r="G107" s="157"/>
    </row>
    <row r="108" spans="1:7" x14ac:dyDescent="0.25">
      <c r="B108" s="83" t="s">
        <v>519</v>
      </c>
      <c r="C108" s="157"/>
      <c r="D108" s="157"/>
      <c r="E108" s="157"/>
      <c r="F108" s="157"/>
      <c r="G108" s="157"/>
    </row>
    <row r="109" spans="1:7" x14ac:dyDescent="0.25">
      <c r="A109" s="66" t="s">
        <v>520</v>
      </c>
      <c r="B109" s="66" t="s">
        <v>521</v>
      </c>
      <c r="C109" s="123" t="s">
        <v>1076</v>
      </c>
      <c r="D109" s="123" t="s">
        <v>1076</v>
      </c>
      <c r="E109" s="157"/>
      <c r="F109" s="123" t="s">
        <v>1076</v>
      </c>
      <c r="G109" s="123" t="s">
        <v>1076</v>
      </c>
    </row>
    <row r="110" spans="1:7" x14ac:dyDescent="0.25">
      <c r="A110" s="66" t="s">
        <v>522</v>
      </c>
      <c r="B110" s="66" t="s">
        <v>523</v>
      </c>
      <c r="C110" s="123" t="s">
        <v>1076</v>
      </c>
      <c r="D110" s="123" t="s">
        <v>1076</v>
      </c>
      <c r="E110" s="157"/>
      <c r="F110" s="123" t="s">
        <v>1076</v>
      </c>
      <c r="G110" s="123" t="s">
        <v>1076</v>
      </c>
    </row>
    <row r="111" spans="1:7" x14ac:dyDescent="0.25">
      <c r="A111" s="66" t="s">
        <v>524</v>
      </c>
      <c r="B111" s="66" t="s">
        <v>525</v>
      </c>
      <c r="C111" s="123" t="s">
        <v>1076</v>
      </c>
      <c r="D111" s="123" t="s">
        <v>1076</v>
      </c>
      <c r="E111" s="157"/>
      <c r="F111" s="123" t="s">
        <v>1076</v>
      </c>
      <c r="G111" s="123" t="s">
        <v>1076</v>
      </c>
    </row>
    <row r="112" spans="1:7" x14ac:dyDescent="0.25">
      <c r="A112" s="66" t="s">
        <v>526</v>
      </c>
      <c r="B112" s="66" t="s">
        <v>527</v>
      </c>
      <c r="C112" s="123" t="s">
        <v>1076</v>
      </c>
      <c r="D112" s="123" t="s">
        <v>1076</v>
      </c>
      <c r="E112" s="157"/>
      <c r="F112" s="123" t="s">
        <v>1076</v>
      </c>
      <c r="G112" s="123" t="s">
        <v>1076</v>
      </c>
    </row>
    <row r="113" spans="1:7" x14ac:dyDescent="0.25">
      <c r="A113" s="66" t="s">
        <v>528</v>
      </c>
      <c r="B113" s="66" t="s">
        <v>529</v>
      </c>
      <c r="C113" s="123" t="s">
        <v>1076</v>
      </c>
      <c r="D113" s="123" t="s">
        <v>1076</v>
      </c>
      <c r="E113" s="157"/>
      <c r="F113" s="123" t="s">
        <v>1076</v>
      </c>
      <c r="G113" s="123" t="s">
        <v>1076</v>
      </c>
    </row>
    <row r="114" spans="1:7" x14ac:dyDescent="0.25">
      <c r="A114" s="66" t="s">
        <v>530</v>
      </c>
      <c r="B114" s="66" t="s">
        <v>531</v>
      </c>
      <c r="C114" s="123" t="s">
        <v>1076</v>
      </c>
      <c r="D114" s="123" t="s">
        <v>1076</v>
      </c>
      <c r="E114" s="157"/>
      <c r="F114" s="123" t="s">
        <v>1076</v>
      </c>
      <c r="G114" s="123" t="s">
        <v>1076</v>
      </c>
    </row>
    <row r="115" spans="1:7" x14ac:dyDescent="0.25">
      <c r="A115" s="66" t="s">
        <v>532</v>
      </c>
      <c r="B115" s="66" t="s">
        <v>533</v>
      </c>
      <c r="C115" s="123" t="s">
        <v>1076</v>
      </c>
      <c r="D115" s="123" t="s">
        <v>1076</v>
      </c>
      <c r="E115" s="157"/>
      <c r="F115" s="123" t="s">
        <v>1076</v>
      </c>
      <c r="G115" s="123" t="s">
        <v>1076</v>
      </c>
    </row>
    <row r="116" spans="1:7" x14ac:dyDescent="0.25">
      <c r="A116" s="66" t="s">
        <v>534</v>
      </c>
      <c r="B116" s="66" t="s">
        <v>535</v>
      </c>
      <c r="C116" s="123" t="s">
        <v>1076</v>
      </c>
      <c r="D116" s="123" t="s">
        <v>1076</v>
      </c>
      <c r="E116" s="157"/>
      <c r="F116" s="123" t="s">
        <v>1076</v>
      </c>
      <c r="G116" s="123" t="s">
        <v>1076</v>
      </c>
    </row>
    <row r="117" spans="1:7" x14ac:dyDescent="0.25">
      <c r="A117" s="66" t="s">
        <v>536</v>
      </c>
      <c r="B117" s="94" t="s">
        <v>142</v>
      </c>
      <c r="C117" s="123" t="s">
        <v>1076</v>
      </c>
      <c r="D117" s="123" t="s">
        <v>1076</v>
      </c>
      <c r="F117" s="123" t="s">
        <v>1076</v>
      </c>
      <c r="G117" s="123" t="s">
        <v>1076</v>
      </c>
    </row>
    <row r="118" spans="1:7" ht="15" customHeight="1" x14ac:dyDescent="0.25">
      <c r="A118" s="85"/>
      <c r="B118" s="86" t="s">
        <v>543</v>
      </c>
      <c r="C118" s="85" t="s">
        <v>503</v>
      </c>
      <c r="D118" s="85" t="s">
        <v>504</v>
      </c>
      <c r="E118" s="87"/>
      <c r="F118" s="85" t="s">
        <v>385</v>
      </c>
      <c r="G118" s="85" t="s">
        <v>505</v>
      </c>
    </row>
    <row r="119" spans="1:7" x14ac:dyDescent="0.25">
      <c r="A119" s="66" t="s">
        <v>544</v>
      </c>
      <c r="B119" s="66" t="s">
        <v>518</v>
      </c>
      <c r="C119" s="123">
        <v>0.71089999999999998</v>
      </c>
      <c r="F119" s="167"/>
      <c r="G119" s="167"/>
    </row>
    <row r="120" spans="1:7" x14ac:dyDescent="0.25">
      <c r="F120" s="167"/>
      <c r="G120" s="167"/>
    </row>
    <row r="121" spans="1:7" x14ac:dyDescent="0.25">
      <c r="B121" s="83" t="s">
        <v>519</v>
      </c>
      <c r="C121" s="157"/>
      <c r="D121" s="157"/>
      <c r="E121" s="157"/>
      <c r="F121" s="167"/>
      <c r="G121" s="167"/>
    </row>
    <row r="122" spans="1:7" x14ac:dyDescent="0.25">
      <c r="A122" s="66" t="s">
        <v>545</v>
      </c>
      <c r="B122" s="66" t="s">
        <v>521</v>
      </c>
      <c r="C122" s="166">
        <v>14015.259505538699</v>
      </c>
      <c r="D122" s="123" t="s">
        <v>1076</v>
      </c>
      <c r="E122" s="157"/>
      <c r="F122" s="167">
        <f>IF($C$130=0,"",IF(C122="[Mark as ND1 if not relevant]","",C122/$C$130))</f>
        <v>0.560756161697753</v>
      </c>
      <c r="G122" s="167" t="s">
        <v>1076</v>
      </c>
    </row>
    <row r="123" spans="1:7" x14ac:dyDescent="0.25">
      <c r="A123" s="66" t="s">
        <v>546</v>
      </c>
      <c r="B123" s="66" t="s">
        <v>523</v>
      </c>
      <c r="C123" s="166">
        <v>3242.7569689530501</v>
      </c>
      <c r="D123" s="123" t="s">
        <v>1076</v>
      </c>
      <c r="E123" s="157"/>
      <c r="F123" s="167">
        <f t="shared" ref="F123:F129" si="2">IF($C$130=0,"",IF(C123="[Mark as ND1 if not relevant]","",C123/$C$130))</f>
        <v>0.12974400870066938</v>
      </c>
      <c r="G123" s="167" t="s">
        <v>1076</v>
      </c>
    </row>
    <row r="124" spans="1:7" x14ac:dyDescent="0.25">
      <c r="A124" s="66" t="s">
        <v>547</v>
      </c>
      <c r="B124" s="66" t="s">
        <v>525</v>
      </c>
      <c r="C124" s="166">
        <v>2982.1590555480998</v>
      </c>
      <c r="D124" s="123" t="s">
        <v>1076</v>
      </c>
      <c r="E124" s="157"/>
      <c r="F124" s="167">
        <f t="shared" si="2"/>
        <v>0.11931738152265291</v>
      </c>
      <c r="G124" s="167" t="s">
        <v>1076</v>
      </c>
    </row>
    <row r="125" spans="1:7" x14ac:dyDescent="0.25">
      <c r="A125" s="66" t="s">
        <v>548</v>
      </c>
      <c r="B125" s="66" t="s">
        <v>527</v>
      </c>
      <c r="C125" s="166">
        <v>2385.1927406805498</v>
      </c>
      <c r="D125" s="123" t="s">
        <v>1076</v>
      </c>
      <c r="E125" s="157"/>
      <c r="F125" s="167">
        <f t="shared" si="2"/>
        <v>9.5432519508097377E-2</v>
      </c>
      <c r="G125" s="167" t="s">
        <v>1076</v>
      </c>
    </row>
    <row r="126" spans="1:7" x14ac:dyDescent="0.25">
      <c r="A126" s="66" t="s">
        <v>549</v>
      </c>
      <c r="B126" s="66" t="s">
        <v>529</v>
      </c>
      <c r="C126" s="166">
        <v>1428.04140528621</v>
      </c>
      <c r="D126" s="123" t="s">
        <v>1076</v>
      </c>
      <c r="E126" s="157"/>
      <c r="F126" s="167">
        <f t="shared" si="2"/>
        <v>5.7136510162890564E-2</v>
      </c>
      <c r="G126" s="167" t="s">
        <v>1076</v>
      </c>
    </row>
    <row r="127" spans="1:7" x14ac:dyDescent="0.25">
      <c r="A127" s="66" t="s">
        <v>550</v>
      </c>
      <c r="B127" s="66" t="s">
        <v>531</v>
      </c>
      <c r="C127" s="166">
        <v>455.28554261821301</v>
      </c>
      <c r="D127" s="123" t="s">
        <v>1076</v>
      </c>
      <c r="E127" s="157"/>
      <c r="F127" s="167">
        <f t="shared" si="2"/>
        <v>1.821615741429362E-2</v>
      </c>
      <c r="G127" s="167" t="s">
        <v>1076</v>
      </c>
    </row>
    <row r="128" spans="1:7" x14ac:dyDescent="0.25">
      <c r="A128" s="66" t="s">
        <v>551</v>
      </c>
      <c r="B128" s="66" t="s">
        <v>533</v>
      </c>
      <c r="C128" s="166">
        <v>195.483332297347</v>
      </c>
      <c r="D128" s="123" t="s">
        <v>1076</v>
      </c>
      <c r="E128" s="157"/>
      <c r="F128" s="167">
        <f t="shared" si="2"/>
        <v>7.8213666362457659E-3</v>
      </c>
      <c r="G128" s="167" t="s">
        <v>1076</v>
      </c>
    </row>
    <row r="129" spans="1:14" x14ac:dyDescent="0.25">
      <c r="A129" s="66" t="s">
        <v>552</v>
      </c>
      <c r="B129" s="66" t="s">
        <v>535</v>
      </c>
      <c r="C129" s="166">
        <v>289.32212342781497</v>
      </c>
      <c r="D129" s="123" t="s">
        <v>1076</v>
      </c>
      <c r="E129" s="157"/>
      <c r="F129" s="167">
        <f t="shared" si="2"/>
        <v>1.1575894357397356E-2</v>
      </c>
      <c r="G129" s="167" t="s">
        <v>1076</v>
      </c>
    </row>
    <row r="130" spans="1:14" x14ac:dyDescent="0.25">
      <c r="A130" s="66" t="s">
        <v>553</v>
      </c>
      <c r="B130" s="94" t="s">
        <v>142</v>
      </c>
      <c r="C130" s="166">
        <f>SUM(C122:C129)</f>
        <v>24993.500674349983</v>
      </c>
      <c r="D130" s="123" t="s">
        <v>1076</v>
      </c>
      <c r="E130" s="157"/>
      <c r="F130" s="167">
        <f>SUM(F122:F129)</f>
        <v>1</v>
      </c>
      <c r="G130" s="167" t="s">
        <v>1076</v>
      </c>
    </row>
    <row r="131" spans="1:14" x14ac:dyDescent="0.25">
      <c r="A131" s="66" t="s">
        <v>554</v>
      </c>
      <c r="B131" s="96" t="s">
        <v>537</v>
      </c>
      <c r="C131" s="166">
        <v>103.320328608452</v>
      </c>
      <c r="D131" s="157" t="s">
        <v>1076</v>
      </c>
      <c r="E131" s="157"/>
      <c r="F131" s="167">
        <f t="shared" ref="F131:F136" si="3">IF($C$130=0,"",IF(C131="[for completion]","",C131/$C$130))</f>
        <v>4.1338878436699466E-3</v>
      </c>
      <c r="G131" s="167" t="s">
        <v>1076</v>
      </c>
    </row>
    <row r="132" spans="1:14" x14ac:dyDescent="0.25">
      <c r="A132" s="66" t="s">
        <v>555</v>
      </c>
      <c r="B132" s="96" t="s">
        <v>538</v>
      </c>
      <c r="C132" s="166">
        <v>51.786796512605903</v>
      </c>
      <c r="D132" s="157" t="s">
        <v>1076</v>
      </c>
      <c r="F132" s="167">
        <f t="shared" si="3"/>
        <v>2.0720105273509368E-3</v>
      </c>
      <c r="G132" s="167" t="s">
        <v>1076</v>
      </c>
    </row>
    <row r="133" spans="1:14" x14ac:dyDescent="0.25">
      <c r="A133" s="66" t="s">
        <v>556</v>
      </c>
      <c r="B133" s="96" t="s">
        <v>539</v>
      </c>
      <c r="C133" s="166">
        <v>28.426447866153101</v>
      </c>
      <c r="D133" s="157" t="s">
        <v>1076</v>
      </c>
      <c r="F133" s="167">
        <f t="shared" si="3"/>
        <v>1.1373535959020833E-3</v>
      </c>
      <c r="G133" s="167" t="s">
        <v>1076</v>
      </c>
    </row>
    <row r="134" spans="1:14" x14ac:dyDescent="0.25">
      <c r="A134" s="66" t="s">
        <v>557</v>
      </c>
      <c r="B134" s="96" t="s">
        <v>540</v>
      </c>
      <c r="C134" s="166">
        <v>15.3173484168481</v>
      </c>
      <c r="D134" s="157" t="s">
        <v>1076</v>
      </c>
      <c r="F134" s="167">
        <f t="shared" si="3"/>
        <v>6.1285326199093818E-4</v>
      </c>
      <c r="G134" s="167" t="s">
        <v>1076</v>
      </c>
    </row>
    <row r="135" spans="1:14" x14ac:dyDescent="0.25">
      <c r="A135" s="66" t="s">
        <v>558</v>
      </c>
      <c r="B135" s="96" t="s">
        <v>541</v>
      </c>
      <c r="C135" s="166">
        <v>10.835431298358699</v>
      </c>
      <c r="D135" s="157" t="s">
        <v>1076</v>
      </c>
      <c r="F135" s="167">
        <f t="shared" si="3"/>
        <v>4.335299580293988E-4</v>
      </c>
      <c r="G135" s="167" t="s">
        <v>1076</v>
      </c>
    </row>
    <row r="136" spans="1:14" x14ac:dyDescent="0.25">
      <c r="A136" s="66" t="s">
        <v>559</v>
      </c>
      <c r="B136" s="96" t="s">
        <v>542</v>
      </c>
      <c r="C136" s="166">
        <v>79.635770725397805</v>
      </c>
      <c r="D136" s="157" t="s">
        <v>1076</v>
      </c>
      <c r="F136" s="167">
        <f t="shared" si="3"/>
        <v>3.1862591704540774E-3</v>
      </c>
      <c r="G136" s="167" t="s">
        <v>1076</v>
      </c>
    </row>
    <row r="137" spans="1:14" ht="15" customHeight="1" x14ac:dyDescent="0.25">
      <c r="A137" s="85"/>
      <c r="B137" s="86" t="s">
        <v>560</v>
      </c>
      <c r="C137" s="85" t="s">
        <v>385</v>
      </c>
      <c r="D137" s="85"/>
      <c r="E137" s="87"/>
      <c r="F137" s="85"/>
      <c r="G137" s="85"/>
    </row>
    <row r="138" spans="1:14" x14ac:dyDescent="0.25">
      <c r="A138" s="66" t="s">
        <v>561</v>
      </c>
      <c r="B138" s="66" t="s">
        <v>562</v>
      </c>
      <c r="C138" s="167">
        <v>0.2472</v>
      </c>
      <c r="E138" s="103"/>
      <c r="F138" s="103"/>
      <c r="G138" s="103"/>
    </row>
    <row r="139" spans="1:14" x14ac:dyDescent="0.25">
      <c r="A139" s="66" t="s">
        <v>563</v>
      </c>
      <c r="B139" s="66" t="s">
        <v>564</v>
      </c>
      <c r="C139" s="167">
        <v>2.9999999999999997E-4</v>
      </c>
      <c r="E139" s="103"/>
      <c r="F139" s="103"/>
    </row>
    <row r="140" spans="1:14" x14ac:dyDescent="0.25">
      <c r="A140" s="66" t="s">
        <v>565</v>
      </c>
      <c r="B140" s="66" t="s">
        <v>566</v>
      </c>
      <c r="C140" s="167">
        <v>0</v>
      </c>
      <c r="E140" s="103"/>
      <c r="F140" s="103"/>
    </row>
    <row r="141" spans="1:14" x14ac:dyDescent="0.25">
      <c r="A141" s="66" t="s">
        <v>567</v>
      </c>
      <c r="B141" s="83" t="s">
        <v>1255</v>
      </c>
      <c r="C141" s="167">
        <v>0</v>
      </c>
      <c r="D141" s="80"/>
      <c r="E141" s="80"/>
      <c r="F141" s="100"/>
      <c r="G141" s="100"/>
      <c r="H141" s="64"/>
      <c r="I141" s="66"/>
      <c r="J141" s="66"/>
      <c r="K141" s="66"/>
      <c r="L141" s="64"/>
      <c r="M141" s="64"/>
      <c r="N141" s="64"/>
    </row>
    <row r="142" spans="1:14" x14ac:dyDescent="0.25">
      <c r="A142" s="66" t="s">
        <v>1262</v>
      </c>
      <c r="B142" s="66" t="s">
        <v>140</v>
      </c>
      <c r="C142" s="167">
        <v>0.75239999999999996</v>
      </c>
      <c r="E142" s="103"/>
      <c r="F142" s="103"/>
    </row>
    <row r="143" spans="1:14" x14ac:dyDescent="0.25">
      <c r="A143" s="66" t="s">
        <v>568</v>
      </c>
      <c r="B143" s="96" t="s">
        <v>569</v>
      </c>
      <c r="C143" s="167">
        <v>2.3800000000000002E-2</v>
      </c>
      <c r="E143" s="103"/>
      <c r="F143" s="103"/>
    </row>
    <row r="144" spans="1:14" x14ac:dyDescent="0.25">
      <c r="A144" s="66" t="s">
        <v>570</v>
      </c>
      <c r="B144" s="96" t="s">
        <v>571</v>
      </c>
      <c r="C144" s="167">
        <v>0.62060000000000004</v>
      </c>
      <c r="E144" s="103"/>
      <c r="F144" s="103"/>
    </row>
    <row r="145" spans="1:7" x14ac:dyDescent="0.25">
      <c r="A145" s="66" t="s">
        <v>572</v>
      </c>
      <c r="B145" s="96" t="s">
        <v>1292</v>
      </c>
      <c r="C145" s="167">
        <v>0.108</v>
      </c>
      <c r="E145" s="103"/>
      <c r="F145" s="103"/>
    </row>
    <row r="146" spans="1:7" x14ac:dyDescent="0.25">
      <c r="A146" s="66" t="s">
        <v>573</v>
      </c>
      <c r="B146" s="96" t="s">
        <v>574</v>
      </c>
      <c r="C146" s="167">
        <v>0</v>
      </c>
      <c r="E146" s="103"/>
      <c r="F146" s="103"/>
    </row>
    <row r="147" spans="1:7" x14ac:dyDescent="0.25">
      <c r="A147" s="66" t="s">
        <v>575</v>
      </c>
      <c r="B147" s="96" t="s">
        <v>576</v>
      </c>
      <c r="C147" s="167">
        <v>0</v>
      </c>
      <c r="E147" s="103"/>
      <c r="F147" s="103"/>
    </row>
    <row r="148" spans="1:7" ht="15" customHeight="1" x14ac:dyDescent="0.25">
      <c r="A148" s="85"/>
      <c r="B148" s="86" t="s">
        <v>577</v>
      </c>
      <c r="C148" s="85" t="s">
        <v>385</v>
      </c>
      <c r="D148" s="85"/>
      <c r="E148" s="87"/>
      <c r="F148" s="85"/>
      <c r="G148" s="88"/>
    </row>
    <row r="149" spans="1:7" x14ac:dyDescent="0.25">
      <c r="A149" s="66" t="s">
        <v>7</v>
      </c>
      <c r="B149" s="66" t="s">
        <v>1256</v>
      </c>
      <c r="C149" s="167">
        <v>0.98613795467073795</v>
      </c>
      <c r="E149" s="64"/>
      <c r="F149" s="64"/>
    </row>
    <row r="150" spans="1:7" x14ac:dyDescent="0.25">
      <c r="A150" s="66" t="s">
        <v>578</v>
      </c>
      <c r="B150" s="66" t="s">
        <v>579</v>
      </c>
      <c r="C150" s="167">
        <v>0</v>
      </c>
      <c r="E150" s="64"/>
      <c r="F150" s="64"/>
    </row>
    <row r="151" spans="1:7" x14ac:dyDescent="0.25">
      <c r="A151" s="66" t="s">
        <v>580</v>
      </c>
      <c r="B151" s="66" t="s">
        <v>140</v>
      </c>
      <c r="C151" s="167">
        <v>1.3862045329262501E-2</v>
      </c>
      <c r="E151" s="64"/>
      <c r="F151" s="64"/>
    </row>
    <row r="152" spans="1:7" ht="18.75" x14ac:dyDescent="0.25">
      <c r="A152" s="119"/>
      <c r="B152" s="120" t="s">
        <v>581</v>
      </c>
      <c r="C152" s="119"/>
      <c r="D152" s="119"/>
      <c r="E152" s="119"/>
      <c r="F152" s="121"/>
      <c r="G152" s="121"/>
    </row>
    <row r="153" spans="1:7" ht="15" customHeight="1" x14ac:dyDescent="0.25">
      <c r="A153" s="85"/>
      <c r="B153" s="86" t="s">
        <v>582</v>
      </c>
      <c r="C153" s="85" t="s">
        <v>503</v>
      </c>
      <c r="D153" s="85" t="s">
        <v>504</v>
      </c>
      <c r="E153" s="85"/>
      <c r="F153" s="85" t="s">
        <v>386</v>
      </c>
      <c r="G153" s="85" t="s">
        <v>505</v>
      </c>
    </row>
    <row r="154" spans="1:7" x14ac:dyDescent="0.25">
      <c r="A154" s="66" t="s">
        <v>583</v>
      </c>
      <c r="B154" s="66" t="s">
        <v>507</v>
      </c>
      <c r="C154" s="166">
        <v>2.58</v>
      </c>
      <c r="D154" s="80"/>
      <c r="E154" s="80"/>
      <c r="F154" s="100"/>
      <c r="G154" s="100"/>
    </row>
    <row r="155" spans="1:7" x14ac:dyDescent="0.25">
      <c r="A155" s="80"/>
      <c r="D155" s="80"/>
      <c r="E155" s="80"/>
      <c r="F155" s="100"/>
      <c r="G155" s="100"/>
    </row>
    <row r="156" spans="1:7" x14ac:dyDescent="0.25">
      <c r="B156" s="157" t="s">
        <v>508</v>
      </c>
      <c r="D156" s="80"/>
      <c r="E156" s="80"/>
      <c r="F156" s="100"/>
      <c r="G156" s="100"/>
    </row>
    <row r="157" spans="1:7" x14ac:dyDescent="0.25">
      <c r="A157" s="66" t="s">
        <v>584</v>
      </c>
      <c r="B157" s="147" t="s">
        <v>1278</v>
      </c>
      <c r="C157" s="166">
        <v>23959.53</v>
      </c>
      <c r="D157" s="166">
        <v>23955</v>
      </c>
      <c r="E157" s="80"/>
      <c r="F157" s="167">
        <f t="shared" ref="F157:F162" si="4">IF($C$163=0,"",IF(C157="[for completion]","",C157/$C$163))</f>
        <v>0.23646100932144429</v>
      </c>
      <c r="G157" s="167">
        <f t="shared" ref="G157:G162" si="5">IF($D$163=0,"",IF(D157="[for completion]","",D157/$D$163))</f>
        <v>0.60980576839854395</v>
      </c>
    </row>
    <row r="158" spans="1:7" x14ac:dyDescent="0.25">
      <c r="A158" s="66" t="s">
        <v>585</v>
      </c>
      <c r="B158" s="147" t="s">
        <v>1279</v>
      </c>
      <c r="C158" s="166">
        <v>32653.93</v>
      </c>
      <c r="D158" s="166">
        <v>10489</v>
      </c>
      <c r="E158" s="80"/>
      <c r="F158" s="167">
        <f t="shared" si="4"/>
        <v>0.32226764239998823</v>
      </c>
      <c r="G158" s="167">
        <f t="shared" si="5"/>
        <v>0.26701117531756741</v>
      </c>
    </row>
    <row r="159" spans="1:7" x14ac:dyDescent="0.25">
      <c r="A159" s="66" t="s">
        <v>586</v>
      </c>
      <c r="B159" s="147" t="s">
        <v>1280</v>
      </c>
      <c r="C159" s="166">
        <v>38309.230000000003</v>
      </c>
      <c r="D159" s="166">
        <v>4650</v>
      </c>
      <c r="E159" s="80"/>
      <c r="F159" s="167">
        <f t="shared" si="4"/>
        <v>0.37808083848586987</v>
      </c>
      <c r="G159" s="167">
        <f t="shared" si="5"/>
        <v>0.11837181477993025</v>
      </c>
    </row>
    <row r="160" spans="1:7" x14ac:dyDescent="0.25">
      <c r="A160" s="66" t="s">
        <v>587</v>
      </c>
      <c r="B160" s="147" t="s">
        <v>1281</v>
      </c>
      <c r="C160" s="166">
        <v>4716.04</v>
      </c>
      <c r="D160" s="166">
        <v>170</v>
      </c>
      <c r="E160" s="80"/>
      <c r="F160" s="167">
        <f t="shared" si="4"/>
        <v>4.6543466353484567E-2</v>
      </c>
      <c r="G160" s="167">
        <f t="shared" si="5"/>
        <v>4.3275717231372347E-3</v>
      </c>
    </row>
    <row r="161" spans="1:7" x14ac:dyDescent="0.25">
      <c r="A161" s="66" t="s">
        <v>588</v>
      </c>
      <c r="B161" s="147" t="s">
        <v>1281</v>
      </c>
      <c r="C161" s="166">
        <v>1048.54</v>
      </c>
      <c r="D161" s="166">
        <v>16</v>
      </c>
      <c r="E161" s="80"/>
      <c r="F161" s="167">
        <f t="shared" si="4"/>
        <v>1.034823415625879E-2</v>
      </c>
      <c r="G161" s="167">
        <f t="shared" si="5"/>
        <v>4.0730086805997506E-4</v>
      </c>
    </row>
    <row r="162" spans="1:7" x14ac:dyDescent="0.25">
      <c r="A162" s="66" t="s">
        <v>589</v>
      </c>
      <c r="B162" s="147" t="s">
        <v>1282</v>
      </c>
      <c r="C162" s="166">
        <v>638.23</v>
      </c>
      <c r="D162" s="166">
        <v>3</v>
      </c>
      <c r="E162" s="80"/>
      <c r="F162" s="167">
        <f t="shared" si="4"/>
        <v>6.2988092829544401E-3</v>
      </c>
      <c r="G162" s="167">
        <f t="shared" si="5"/>
        <v>7.6368912761245328E-5</v>
      </c>
    </row>
    <row r="163" spans="1:7" x14ac:dyDescent="0.25">
      <c r="A163" s="66" t="s">
        <v>590</v>
      </c>
      <c r="B163" s="94" t="s">
        <v>142</v>
      </c>
      <c r="C163" s="166">
        <f>SUM(C157:C162)</f>
        <v>101325.49999999999</v>
      </c>
      <c r="D163" s="166">
        <f>SUM(D157:D162)</f>
        <v>39283</v>
      </c>
      <c r="E163" s="103"/>
      <c r="F163" s="167">
        <f>SUM(F157:F162)</f>
        <v>1</v>
      </c>
      <c r="G163" s="167">
        <f>SUM(G157:G162)</f>
        <v>0.99999999999999989</v>
      </c>
    </row>
    <row r="164" spans="1:7" ht="15" customHeight="1" x14ac:dyDescent="0.25">
      <c r="A164" s="85"/>
      <c r="B164" s="86" t="s">
        <v>591</v>
      </c>
      <c r="C164" s="85" t="s">
        <v>503</v>
      </c>
      <c r="D164" s="85" t="s">
        <v>504</v>
      </c>
      <c r="E164" s="85"/>
      <c r="F164" s="85" t="s">
        <v>386</v>
      </c>
      <c r="G164" s="85" t="s">
        <v>505</v>
      </c>
    </row>
    <row r="165" spans="1:7" x14ac:dyDescent="0.25">
      <c r="A165" s="66" t="s">
        <v>592</v>
      </c>
      <c r="B165" s="66" t="s">
        <v>518</v>
      </c>
      <c r="C165" s="123" t="s">
        <v>1076</v>
      </c>
      <c r="D165" s="157"/>
      <c r="E165" s="157"/>
      <c r="F165" s="157"/>
      <c r="G165" s="157"/>
    </row>
    <row r="166" spans="1:7" x14ac:dyDescent="0.25">
      <c r="C166" s="157"/>
      <c r="D166" s="157"/>
      <c r="E166" s="157"/>
      <c r="F166" s="157"/>
      <c r="G166" s="157"/>
    </row>
    <row r="167" spans="1:7" x14ac:dyDescent="0.25">
      <c r="B167" s="83" t="s">
        <v>519</v>
      </c>
      <c r="C167" s="157"/>
      <c r="D167" s="157"/>
      <c r="E167" s="157"/>
      <c r="F167" s="157"/>
      <c r="G167" s="157"/>
    </row>
    <row r="168" spans="1:7" x14ac:dyDescent="0.25">
      <c r="A168" s="66" t="s">
        <v>593</v>
      </c>
      <c r="B168" s="66" t="s">
        <v>521</v>
      </c>
      <c r="C168" s="123" t="s">
        <v>1076</v>
      </c>
      <c r="D168" s="123" t="s">
        <v>1076</v>
      </c>
      <c r="E168" s="157"/>
      <c r="F168" s="123" t="s">
        <v>1076</v>
      </c>
      <c r="G168" s="123" t="s">
        <v>1076</v>
      </c>
    </row>
    <row r="169" spans="1:7" x14ac:dyDescent="0.25">
      <c r="A169" s="66" t="s">
        <v>594</v>
      </c>
      <c r="B169" s="66" t="s">
        <v>523</v>
      </c>
      <c r="C169" s="123" t="s">
        <v>1076</v>
      </c>
      <c r="D169" s="123" t="s">
        <v>1076</v>
      </c>
      <c r="E169" s="157"/>
      <c r="F169" s="123" t="s">
        <v>1076</v>
      </c>
      <c r="G169" s="123" t="s">
        <v>1076</v>
      </c>
    </row>
    <row r="170" spans="1:7" x14ac:dyDescent="0.25">
      <c r="A170" s="66" t="s">
        <v>595</v>
      </c>
      <c r="B170" s="66" t="s">
        <v>525</v>
      </c>
      <c r="C170" s="123" t="s">
        <v>1076</v>
      </c>
      <c r="D170" s="123" t="s">
        <v>1076</v>
      </c>
      <c r="E170" s="157"/>
      <c r="F170" s="123" t="s">
        <v>1076</v>
      </c>
      <c r="G170" s="123" t="s">
        <v>1076</v>
      </c>
    </row>
    <row r="171" spans="1:7" x14ac:dyDescent="0.25">
      <c r="A171" s="66" t="s">
        <v>596</v>
      </c>
      <c r="B171" s="66" t="s">
        <v>527</v>
      </c>
      <c r="C171" s="123" t="s">
        <v>1076</v>
      </c>
      <c r="D171" s="123" t="s">
        <v>1076</v>
      </c>
      <c r="E171" s="157"/>
      <c r="F171" s="123" t="s">
        <v>1076</v>
      </c>
      <c r="G171" s="123" t="s">
        <v>1076</v>
      </c>
    </row>
    <row r="172" spans="1:7" x14ac:dyDescent="0.25">
      <c r="A172" s="66" t="s">
        <v>597</v>
      </c>
      <c r="B172" s="66" t="s">
        <v>529</v>
      </c>
      <c r="C172" s="123" t="s">
        <v>1076</v>
      </c>
      <c r="D172" s="123" t="s">
        <v>1076</v>
      </c>
      <c r="E172" s="157"/>
      <c r="F172" s="123" t="s">
        <v>1076</v>
      </c>
      <c r="G172" s="123" t="s">
        <v>1076</v>
      </c>
    </row>
    <row r="173" spans="1:7" x14ac:dyDescent="0.25">
      <c r="A173" s="66" t="s">
        <v>598</v>
      </c>
      <c r="B173" s="66" t="s">
        <v>531</v>
      </c>
      <c r="C173" s="123" t="s">
        <v>1076</v>
      </c>
      <c r="D173" s="123" t="s">
        <v>1076</v>
      </c>
      <c r="E173" s="157"/>
      <c r="F173" s="123" t="s">
        <v>1076</v>
      </c>
      <c r="G173" s="123" t="s">
        <v>1076</v>
      </c>
    </row>
    <row r="174" spans="1:7" x14ac:dyDescent="0.25">
      <c r="A174" s="66" t="s">
        <v>599</v>
      </c>
      <c r="B174" s="66" t="s">
        <v>533</v>
      </c>
      <c r="C174" s="123" t="s">
        <v>1076</v>
      </c>
      <c r="D174" s="123" t="s">
        <v>1076</v>
      </c>
      <c r="E174" s="157"/>
      <c r="F174" s="123" t="s">
        <v>1076</v>
      </c>
      <c r="G174" s="123" t="s">
        <v>1076</v>
      </c>
    </row>
    <row r="175" spans="1:7" x14ac:dyDescent="0.25">
      <c r="A175" s="66" t="s">
        <v>600</v>
      </c>
      <c r="B175" s="66" t="s">
        <v>535</v>
      </c>
      <c r="C175" s="123" t="s">
        <v>1076</v>
      </c>
      <c r="D175" s="123" t="s">
        <v>1076</v>
      </c>
      <c r="E175" s="157"/>
      <c r="F175" s="123" t="s">
        <v>1076</v>
      </c>
      <c r="G175" s="123" t="s">
        <v>1076</v>
      </c>
    </row>
    <row r="176" spans="1:7" x14ac:dyDescent="0.25">
      <c r="A176" s="66" t="s">
        <v>601</v>
      </c>
      <c r="B176" s="94" t="s">
        <v>142</v>
      </c>
      <c r="C176" s="123" t="s">
        <v>1076</v>
      </c>
      <c r="D176" s="123" t="s">
        <v>1076</v>
      </c>
      <c r="E176" s="157"/>
      <c r="F176" s="123" t="s">
        <v>1076</v>
      </c>
      <c r="G176" s="123" t="s">
        <v>1076</v>
      </c>
    </row>
    <row r="177" spans="1:7" ht="15" customHeight="1" x14ac:dyDescent="0.25">
      <c r="A177" s="85"/>
      <c r="B177" s="86" t="s">
        <v>602</v>
      </c>
      <c r="C177" s="85" t="s">
        <v>503</v>
      </c>
      <c r="D177" s="85" t="s">
        <v>504</v>
      </c>
      <c r="E177" s="85"/>
      <c r="F177" s="85" t="s">
        <v>386</v>
      </c>
      <c r="G177" s="85" t="s">
        <v>505</v>
      </c>
    </row>
    <row r="178" spans="1:7" x14ac:dyDescent="0.25">
      <c r="A178" s="66" t="s">
        <v>603</v>
      </c>
      <c r="B178" s="66" t="s">
        <v>518</v>
      </c>
      <c r="C178" s="167">
        <v>0.54110000000000003</v>
      </c>
      <c r="G178" s="66"/>
    </row>
    <row r="179" spans="1:7" x14ac:dyDescent="0.25">
      <c r="D179" s="157"/>
      <c r="E179" s="157"/>
      <c r="F179" s="157"/>
      <c r="G179" s="157"/>
    </row>
    <row r="180" spans="1:7" x14ac:dyDescent="0.25">
      <c r="B180" s="83" t="s">
        <v>519</v>
      </c>
      <c r="D180" s="157"/>
      <c r="E180" s="157"/>
      <c r="F180" s="157"/>
      <c r="G180" s="157"/>
    </row>
    <row r="181" spans="1:7" x14ac:dyDescent="0.25">
      <c r="A181" s="66" t="s">
        <v>604</v>
      </c>
      <c r="B181" s="66" t="s">
        <v>521</v>
      </c>
      <c r="C181" s="166">
        <v>58414.222923100599</v>
      </c>
      <c r="D181" s="123" t="s">
        <v>1076</v>
      </c>
      <c r="E181" s="157"/>
      <c r="F181" s="167">
        <f>IF($C$189=0,"",IF(C181="[Mark as ND1 if not relevant]","",C181/$C$189))</f>
        <v>0.57642224217224169</v>
      </c>
      <c r="G181" s="167" t="s">
        <v>1076</v>
      </c>
    </row>
    <row r="182" spans="1:7" x14ac:dyDescent="0.25">
      <c r="A182" s="66" t="s">
        <v>605</v>
      </c>
      <c r="B182" s="66" t="s">
        <v>523</v>
      </c>
      <c r="C182" s="166">
        <v>14796.441832570899</v>
      </c>
      <c r="D182" s="123" t="s">
        <v>1076</v>
      </c>
      <c r="E182" s="157"/>
      <c r="F182" s="167">
        <f t="shared" ref="F182:F188" si="6">IF($C$189=0,"",IF(C182="[Mark as ND1 if not relevant]","",C182/$C$189))</f>
        <v>0.14600892985480043</v>
      </c>
      <c r="G182" s="167" t="s">
        <v>1076</v>
      </c>
    </row>
    <row r="183" spans="1:7" x14ac:dyDescent="0.25">
      <c r="A183" s="66" t="s">
        <v>606</v>
      </c>
      <c r="B183" s="66" t="s">
        <v>525</v>
      </c>
      <c r="C183" s="166">
        <v>12994.3877843807</v>
      </c>
      <c r="D183" s="123" t="s">
        <v>1076</v>
      </c>
      <c r="E183" s="157"/>
      <c r="F183" s="167">
        <f t="shared" si="6"/>
        <v>0.12822654770549385</v>
      </c>
      <c r="G183" s="167" t="s">
        <v>1076</v>
      </c>
    </row>
    <row r="184" spans="1:7" x14ac:dyDescent="0.25">
      <c r="A184" s="66" t="s">
        <v>607</v>
      </c>
      <c r="B184" s="66" t="s">
        <v>527</v>
      </c>
      <c r="C184" s="166">
        <v>8671.3856868040493</v>
      </c>
      <c r="D184" s="123" t="s">
        <v>1076</v>
      </c>
      <c r="E184" s="157"/>
      <c r="F184" s="167">
        <f t="shared" si="6"/>
        <v>8.5567851975160078E-2</v>
      </c>
      <c r="G184" s="167" t="s">
        <v>1076</v>
      </c>
    </row>
    <row r="185" spans="1:7" x14ac:dyDescent="0.25">
      <c r="A185" s="66" t="s">
        <v>608</v>
      </c>
      <c r="B185" s="66" t="s">
        <v>529</v>
      </c>
      <c r="C185" s="166">
        <v>3602.6180989657501</v>
      </c>
      <c r="D185" s="123" t="s">
        <v>1076</v>
      </c>
      <c r="E185" s="157"/>
      <c r="F185" s="167">
        <f t="shared" si="6"/>
        <v>3.5550061241590346E-2</v>
      </c>
      <c r="G185" s="167" t="s">
        <v>1076</v>
      </c>
    </row>
    <row r="186" spans="1:7" x14ac:dyDescent="0.25">
      <c r="A186" s="66" t="s">
        <v>609</v>
      </c>
      <c r="B186" s="66" t="s">
        <v>531</v>
      </c>
      <c r="C186" s="166">
        <v>1556.4919639059699</v>
      </c>
      <c r="D186" s="123" t="s">
        <v>1076</v>
      </c>
      <c r="E186" s="157"/>
      <c r="F186" s="167">
        <f t="shared" si="6"/>
        <v>1.5359214637484258E-2</v>
      </c>
      <c r="G186" s="167" t="s">
        <v>1076</v>
      </c>
    </row>
    <row r="187" spans="1:7" x14ac:dyDescent="0.25">
      <c r="A187" s="66" t="s">
        <v>610</v>
      </c>
      <c r="B187" s="66" t="s">
        <v>533</v>
      </c>
      <c r="C187" s="166">
        <v>627.00203861152602</v>
      </c>
      <c r="D187" s="123" t="s">
        <v>1076</v>
      </c>
      <c r="E187" s="157"/>
      <c r="F187" s="167">
        <f t="shared" si="6"/>
        <v>6.187156190005488E-3</v>
      </c>
      <c r="G187" s="167" t="s">
        <v>1076</v>
      </c>
    </row>
    <row r="188" spans="1:7" x14ac:dyDescent="0.25">
      <c r="A188" s="66" t="s">
        <v>611</v>
      </c>
      <c r="B188" s="66" t="s">
        <v>535</v>
      </c>
      <c r="C188" s="166">
        <v>676.743420921748</v>
      </c>
      <c r="D188" s="123" t="s">
        <v>1076</v>
      </c>
      <c r="E188" s="157"/>
      <c r="F188" s="167">
        <f t="shared" si="6"/>
        <v>6.6779962232239413E-3</v>
      </c>
      <c r="G188" s="167" t="s">
        <v>1076</v>
      </c>
    </row>
    <row r="189" spans="1:7" x14ac:dyDescent="0.25">
      <c r="A189" s="66" t="s">
        <v>612</v>
      </c>
      <c r="B189" s="94" t="s">
        <v>142</v>
      </c>
      <c r="C189" s="166">
        <f>SUM(C181:C188)</f>
        <v>101339.29374926123</v>
      </c>
      <c r="D189" s="123" t="s">
        <v>1076</v>
      </c>
      <c r="E189" s="157"/>
      <c r="F189" s="167">
        <f>SUM(F181:F188)</f>
        <v>1</v>
      </c>
      <c r="G189" s="167" t="s">
        <v>1076</v>
      </c>
    </row>
    <row r="190" spans="1:7" x14ac:dyDescent="0.25">
      <c r="A190" s="66" t="s">
        <v>613</v>
      </c>
      <c r="B190" s="96" t="s">
        <v>537</v>
      </c>
      <c r="C190" s="166">
        <v>236.85953667896999</v>
      </c>
      <c r="D190" s="123" t="s">
        <v>1076</v>
      </c>
      <c r="E190" s="157"/>
      <c r="F190" s="167">
        <f t="shared" ref="F190:F195" si="7">IF($C$189=0,"",IF(C190="[for completion]","",C190/$C$189))</f>
        <v>2.3372921590022106E-3</v>
      </c>
      <c r="G190" s="167" t="s">
        <v>1076</v>
      </c>
    </row>
    <row r="191" spans="1:7" x14ac:dyDescent="0.25">
      <c r="A191" s="66" t="s">
        <v>614</v>
      </c>
      <c r="B191" s="96" t="s">
        <v>538</v>
      </c>
      <c r="C191" s="166">
        <v>103.10608167533501</v>
      </c>
      <c r="D191" s="123" t="s">
        <v>1076</v>
      </c>
      <c r="E191" s="157"/>
      <c r="F191" s="167">
        <f t="shared" si="7"/>
        <v>1.0174343816767191E-3</v>
      </c>
      <c r="G191" s="167" t="s">
        <v>1076</v>
      </c>
    </row>
    <row r="192" spans="1:7" x14ac:dyDescent="0.25">
      <c r="A192" s="66" t="s">
        <v>615</v>
      </c>
      <c r="B192" s="96" t="s">
        <v>539</v>
      </c>
      <c r="C192" s="166">
        <v>61.351270924473702</v>
      </c>
      <c r="D192" s="123" t="s">
        <v>1076</v>
      </c>
      <c r="F192" s="167">
        <f t="shared" si="7"/>
        <v>6.0540456376449692E-4</v>
      </c>
      <c r="G192" s="167" t="s">
        <v>1076</v>
      </c>
    </row>
    <row r="193" spans="1:7" x14ac:dyDescent="0.25">
      <c r="A193" s="66" t="s">
        <v>616</v>
      </c>
      <c r="B193" s="96" t="s">
        <v>540</v>
      </c>
      <c r="C193" s="166">
        <v>40.041898427636703</v>
      </c>
      <c r="D193" s="123" t="s">
        <v>1076</v>
      </c>
      <c r="F193" s="167">
        <f t="shared" si="7"/>
        <v>3.9512707209811806E-4</v>
      </c>
      <c r="G193" s="167" t="s">
        <v>1076</v>
      </c>
    </row>
    <row r="194" spans="1:7" x14ac:dyDescent="0.25">
      <c r="A194" s="66" t="s">
        <v>617</v>
      </c>
      <c r="B194" s="96" t="s">
        <v>541</v>
      </c>
      <c r="C194" s="166">
        <v>41.213670453791202</v>
      </c>
      <c r="D194" s="123" t="s">
        <v>1076</v>
      </c>
      <c r="F194" s="167">
        <f t="shared" si="7"/>
        <v>4.066899317037292E-4</v>
      </c>
      <c r="G194" s="167" t="s">
        <v>1076</v>
      </c>
    </row>
    <row r="195" spans="1:7" x14ac:dyDescent="0.25">
      <c r="A195" s="66" t="s">
        <v>618</v>
      </c>
      <c r="B195" s="96" t="s">
        <v>542</v>
      </c>
      <c r="C195" s="166">
        <v>194.170962761542</v>
      </c>
      <c r="D195" s="123" t="s">
        <v>1076</v>
      </c>
      <c r="F195" s="167">
        <f t="shared" si="7"/>
        <v>1.9160481149786731E-3</v>
      </c>
      <c r="G195" s="167" t="s">
        <v>1076</v>
      </c>
    </row>
    <row r="196" spans="1:7" ht="15" customHeight="1" x14ac:dyDescent="0.25">
      <c r="A196" s="85"/>
      <c r="B196" s="86" t="s">
        <v>619</v>
      </c>
      <c r="C196" s="85" t="s">
        <v>620</v>
      </c>
      <c r="D196" s="85"/>
      <c r="E196" s="85"/>
      <c r="F196" s="85"/>
      <c r="G196" s="88"/>
    </row>
    <row r="197" spans="1:7" x14ac:dyDescent="0.25">
      <c r="A197" s="66" t="s">
        <v>621</v>
      </c>
      <c r="B197" s="83" t="s">
        <v>622</v>
      </c>
      <c r="C197" s="167">
        <v>0</v>
      </c>
      <c r="G197" s="66"/>
    </row>
    <row r="198" spans="1:7" x14ac:dyDescent="0.25">
      <c r="A198" s="66" t="s">
        <v>623</v>
      </c>
      <c r="B198" s="83" t="s">
        <v>624</v>
      </c>
      <c r="C198" s="167">
        <v>0</v>
      </c>
      <c r="G198" s="66"/>
    </row>
    <row r="199" spans="1:7" x14ac:dyDescent="0.25">
      <c r="A199" s="66" t="s">
        <v>625</v>
      </c>
      <c r="B199" s="83" t="s">
        <v>626</v>
      </c>
      <c r="C199" s="167">
        <v>0</v>
      </c>
      <c r="G199" s="66"/>
    </row>
    <row r="200" spans="1:7" x14ac:dyDescent="0.25">
      <c r="A200" s="66" t="s">
        <v>627</v>
      </c>
      <c r="B200" s="83" t="s">
        <v>628</v>
      </c>
      <c r="C200" s="167">
        <v>0</v>
      </c>
      <c r="G200" s="66"/>
    </row>
    <row r="201" spans="1:7" x14ac:dyDescent="0.25">
      <c r="A201" s="66" t="s">
        <v>629</v>
      </c>
      <c r="B201" s="83" t="s">
        <v>630</v>
      </c>
      <c r="C201" s="167">
        <v>0</v>
      </c>
      <c r="G201" s="66"/>
    </row>
    <row r="202" spans="1:7" x14ac:dyDescent="0.25">
      <c r="A202" s="66" t="s">
        <v>631</v>
      </c>
      <c r="B202" s="83" t="s">
        <v>632</v>
      </c>
      <c r="C202" s="167">
        <v>0.76480000000000004</v>
      </c>
      <c r="G202" s="66"/>
    </row>
    <row r="203" spans="1:7" x14ac:dyDescent="0.25">
      <c r="A203" s="66" t="s">
        <v>633</v>
      </c>
      <c r="B203" s="83" t="s">
        <v>634</v>
      </c>
      <c r="C203" s="167">
        <v>0</v>
      </c>
      <c r="G203" s="66"/>
    </row>
    <row r="204" spans="1:7" x14ac:dyDescent="0.25">
      <c r="A204" s="66" t="s">
        <v>635</v>
      </c>
      <c r="B204" s="147" t="s">
        <v>636</v>
      </c>
      <c r="C204" s="167">
        <v>0</v>
      </c>
      <c r="G204" s="66"/>
    </row>
    <row r="205" spans="1:7" x14ac:dyDescent="0.25">
      <c r="A205" s="66" t="s">
        <v>637</v>
      </c>
      <c r="B205" s="147" t="s">
        <v>638</v>
      </c>
      <c r="C205" s="167">
        <v>0</v>
      </c>
      <c r="G205" s="66"/>
    </row>
    <row r="206" spans="1:7" x14ac:dyDescent="0.25">
      <c r="A206" s="66" t="s">
        <v>639</v>
      </c>
      <c r="B206" s="147" t="s">
        <v>140</v>
      </c>
      <c r="C206" s="167">
        <v>0.2351</v>
      </c>
      <c r="G206" s="66"/>
    </row>
    <row r="207" spans="1:7" x14ac:dyDescent="0.25">
      <c r="A207" s="66" t="s">
        <v>640</v>
      </c>
      <c r="B207" s="96" t="s">
        <v>641</v>
      </c>
      <c r="C207" s="167">
        <v>1E-4</v>
      </c>
      <c r="G207" s="66"/>
    </row>
    <row r="208" spans="1:7" x14ac:dyDescent="0.25">
      <c r="A208" s="66" t="s">
        <v>642</v>
      </c>
      <c r="B208" s="96" t="s">
        <v>1283</v>
      </c>
      <c r="C208" s="167">
        <v>0</v>
      </c>
      <c r="G208" s="66"/>
    </row>
    <row r="209" spans="1:7" x14ac:dyDescent="0.25">
      <c r="A209" s="66" t="s">
        <v>643</v>
      </c>
      <c r="B209" s="96" t="s">
        <v>571</v>
      </c>
      <c r="C209" s="167">
        <v>0</v>
      </c>
      <c r="G209" s="66"/>
    </row>
    <row r="210" spans="1:7" x14ac:dyDescent="0.25">
      <c r="A210" s="66" t="s">
        <v>644</v>
      </c>
      <c r="B210" s="96" t="s">
        <v>1284</v>
      </c>
      <c r="C210" s="167">
        <v>1.9599999999999999E-2</v>
      </c>
      <c r="G210" s="66"/>
    </row>
    <row r="211" spans="1:7" x14ac:dyDescent="0.25">
      <c r="A211" s="66" t="s">
        <v>645</v>
      </c>
      <c r="B211" s="96" t="s">
        <v>1309</v>
      </c>
      <c r="C211" s="167">
        <v>0.2152</v>
      </c>
      <c r="G211" s="66"/>
    </row>
    <row r="212" spans="1:7" x14ac:dyDescent="0.25">
      <c r="A212" s="66" t="s">
        <v>646</v>
      </c>
      <c r="B212" s="96" t="s">
        <v>1285</v>
      </c>
      <c r="C212" s="167">
        <v>0</v>
      </c>
      <c r="G212" s="66"/>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73" location="'2. Harmonised Glossary'!A9" display="Breakdown by Interest Rate"/>
    <hyperlink ref="B91" location="'2. Harmonised Glossary'!A14" display="Non-Performing Loans (NPLs)"/>
    <hyperlink ref="B11" location="'2. Harmonised Glossary'!A12" display="Property Type Information"/>
    <hyperlink ref="B105" location="'2. Harmonised Glossary'!A288" display="Loan to Value (LTV) Information - Un-indexed"/>
    <hyperlink ref="B118" location="'2. Harmonised Glossary'!A11" display="Loan to Value (LTV) Information - Indexed"/>
    <hyperlink ref="B164" location="'2. Harmonised Glossary'!A11" display="Loan to Value (LTV) Information - Un-indexed"/>
    <hyperlink ref="B17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70" zoomScaleNormal="70" workbookViewId="0"/>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4" ht="31.5" x14ac:dyDescent="0.25">
      <c r="A1" s="63" t="s">
        <v>647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84</v>
      </c>
      <c r="D3" s="67"/>
      <c r="E3" s="67"/>
      <c r="F3" s="67"/>
      <c r="G3" s="67"/>
      <c r="H3"/>
      <c r="L3" s="64"/>
      <c r="M3" s="64"/>
    </row>
    <row r="4" spans="1:14" ht="15.75" thickBot="1" x14ac:dyDescent="0.3">
      <c r="H4"/>
      <c r="L4" s="64"/>
      <c r="M4" s="64"/>
    </row>
    <row r="5" spans="1:14" ht="18.75" x14ac:dyDescent="0.25">
      <c r="B5" s="71" t="s">
        <v>648</v>
      </c>
      <c r="C5" s="70"/>
      <c r="E5" s="72"/>
      <c r="F5" s="72"/>
      <c r="H5"/>
      <c r="L5" s="64"/>
      <c r="M5" s="64"/>
    </row>
    <row r="6" spans="1:14" ht="15.75" thickBot="1" x14ac:dyDescent="0.3">
      <c r="B6" s="75" t="s">
        <v>649</v>
      </c>
      <c r="H6"/>
      <c r="L6" s="64"/>
      <c r="M6" s="64"/>
    </row>
    <row r="7" spans="1:14" s="124" customFormat="1" x14ac:dyDescent="0.25">
      <c r="A7" s="66"/>
      <c r="B7" s="91"/>
      <c r="C7" s="66"/>
      <c r="D7" s="66"/>
      <c r="E7" s="66"/>
      <c r="F7" s="66"/>
      <c r="G7" s="64"/>
      <c r="H7"/>
      <c r="I7" s="66"/>
      <c r="J7" s="66"/>
      <c r="K7" s="66"/>
      <c r="L7" s="64"/>
      <c r="M7" s="64"/>
      <c r="N7" s="64"/>
    </row>
    <row r="8" spans="1:14" ht="37.5" x14ac:dyDescent="0.25">
      <c r="A8" s="77" t="s">
        <v>93</v>
      </c>
      <c r="B8" s="77" t="s">
        <v>649</v>
      </c>
      <c r="C8" s="78"/>
      <c r="D8" s="78"/>
      <c r="E8" s="78"/>
      <c r="F8" s="78"/>
      <c r="G8" s="79"/>
      <c r="H8"/>
      <c r="I8" s="83"/>
      <c r="J8" s="72"/>
      <c r="K8" s="72"/>
      <c r="L8" s="72"/>
      <c r="M8" s="72"/>
    </row>
    <row r="9" spans="1:14" ht="15" customHeight="1" x14ac:dyDescent="0.25">
      <c r="A9" s="85"/>
      <c r="B9" s="86" t="s">
        <v>650</v>
      </c>
      <c r="C9" s="85"/>
      <c r="D9" s="85"/>
      <c r="E9" s="85"/>
      <c r="F9" s="88"/>
      <c r="G9" s="88"/>
      <c r="H9"/>
      <c r="I9" s="83"/>
      <c r="J9" s="80"/>
      <c r="K9" s="80"/>
      <c r="L9" s="80"/>
      <c r="M9" s="100"/>
      <c r="N9" s="100"/>
    </row>
    <row r="10" spans="1:14" x14ac:dyDescent="0.25">
      <c r="A10" s="66" t="s">
        <v>651</v>
      </c>
      <c r="B10" s="66" t="s">
        <v>652</v>
      </c>
      <c r="C10" s="66" t="s">
        <v>95</v>
      </c>
      <c r="E10" s="83"/>
      <c r="F10" s="83"/>
      <c r="H10"/>
      <c r="I10" s="83"/>
      <c r="L10" s="83"/>
      <c r="M10" s="83"/>
    </row>
    <row r="11" spans="1:14" outlineLevel="1" x14ac:dyDescent="0.25">
      <c r="A11" s="66" t="s">
        <v>653</v>
      </c>
      <c r="B11" s="96" t="s">
        <v>382</v>
      </c>
      <c r="E11" s="83"/>
      <c r="F11" s="83"/>
      <c r="H11"/>
      <c r="I11" s="83"/>
      <c r="L11" s="83"/>
      <c r="M11" s="83"/>
    </row>
    <row r="12" spans="1:14" outlineLevel="1" x14ac:dyDescent="0.25">
      <c r="A12" s="66" t="s">
        <v>654</v>
      </c>
      <c r="B12" s="96" t="s">
        <v>383</v>
      </c>
      <c r="E12" s="83"/>
      <c r="F12" s="83"/>
      <c r="H12"/>
      <c r="I12" s="83"/>
      <c r="L12" s="83"/>
      <c r="M12" s="83"/>
    </row>
    <row r="13" spans="1:14" outlineLevel="1" x14ac:dyDescent="0.25">
      <c r="A13" s="66" t="s">
        <v>655</v>
      </c>
      <c r="E13" s="83"/>
      <c r="F13" s="83"/>
      <c r="H13"/>
      <c r="I13" s="83"/>
      <c r="L13" s="83"/>
      <c r="M13" s="83"/>
    </row>
    <row r="14" spans="1:14" outlineLevel="1" x14ac:dyDescent="0.25">
      <c r="A14" s="66" t="s">
        <v>656</v>
      </c>
      <c r="E14" s="83"/>
      <c r="F14" s="83"/>
      <c r="H14"/>
      <c r="I14" s="83"/>
      <c r="L14" s="83"/>
      <c r="M14" s="83"/>
    </row>
    <row r="15" spans="1:14" outlineLevel="1" x14ac:dyDescent="0.25">
      <c r="A15" s="66" t="s">
        <v>657</v>
      </c>
      <c r="E15" s="83"/>
      <c r="F15" s="83"/>
      <c r="H15"/>
      <c r="I15" s="83"/>
      <c r="L15" s="83"/>
      <c r="M15" s="83"/>
    </row>
    <row r="16" spans="1:14" outlineLevel="1" x14ac:dyDescent="0.25">
      <c r="A16" s="66" t="s">
        <v>658</v>
      </c>
      <c r="E16" s="83"/>
      <c r="F16" s="83"/>
      <c r="H16"/>
      <c r="I16" s="83"/>
      <c r="L16" s="83"/>
      <c r="M16" s="83"/>
    </row>
    <row r="17" spans="1:14" outlineLevel="1" x14ac:dyDescent="0.25">
      <c r="A17" s="66" t="s">
        <v>659</v>
      </c>
      <c r="E17" s="83"/>
      <c r="F17" s="83"/>
      <c r="H17"/>
      <c r="I17" s="83"/>
      <c r="L17" s="83"/>
      <c r="M17" s="83"/>
    </row>
    <row r="18" spans="1:14" x14ac:dyDescent="0.25">
      <c r="A18" s="85"/>
      <c r="B18" s="85" t="s">
        <v>660</v>
      </c>
      <c r="C18" s="85" t="s">
        <v>503</v>
      </c>
      <c r="D18" s="85" t="s">
        <v>661</v>
      </c>
      <c r="E18" s="85"/>
      <c r="F18" s="85" t="s">
        <v>662</v>
      </c>
      <c r="G18" s="85" t="s">
        <v>663</v>
      </c>
      <c r="H18"/>
      <c r="I18" s="122"/>
      <c r="J18" s="80"/>
      <c r="K18" s="80"/>
      <c r="L18" s="72"/>
      <c r="M18" s="80"/>
      <c r="N18" s="80"/>
    </row>
    <row r="19" spans="1:14" x14ac:dyDescent="0.25">
      <c r="A19" s="66" t="s">
        <v>664</v>
      </c>
      <c r="B19" s="66" t="s">
        <v>665</v>
      </c>
      <c r="C19" s="66" t="s">
        <v>95</v>
      </c>
      <c r="D19" s="80"/>
      <c r="E19" s="80"/>
      <c r="F19" s="100"/>
      <c r="G19" s="100"/>
      <c r="H19"/>
      <c r="I19" s="83"/>
      <c r="L19" s="80"/>
      <c r="M19" s="100"/>
      <c r="N19" s="100"/>
    </row>
    <row r="20" spans="1:14" x14ac:dyDescent="0.25">
      <c r="A20" s="80"/>
      <c r="B20" s="122"/>
      <c r="C20" s="80"/>
      <c r="D20" s="80"/>
      <c r="E20" s="80"/>
      <c r="F20" s="100"/>
      <c r="G20" s="100"/>
      <c r="H20"/>
      <c r="I20" s="122"/>
      <c r="J20" s="80"/>
      <c r="K20" s="80"/>
      <c r="L20" s="80"/>
      <c r="M20" s="100"/>
      <c r="N20" s="100"/>
    </row>
    <row r="21" spans="1:14" x14ac:dyDescent="0.25">
      <c r="B21" s="66" t="s">
        <v>508</v>
      </c>
      <c r="C21" s="80"/>
      <c r="D21" s="80"/>
      <c r="E21" s="80"/>
      <c r="F21" s="100"/>
      <c r="G21" s="100"/>
      <c r="H21"/>
      <c r="I21" s="83"/>
      <c r="J21" s="80"/>
      <c r="K21" s="80"/>
      <c r="L21" s="80"/>
      <c r="M21" s="100"/>
      <c r="N21" s="100"/>
    </row>
    <row r="22" spans="1:14" x14ac:dyDescent="0.25">
      <c r="A22" s="66" t="s">
        <v>666</v>
      </c>
      <c r="B22" s="83" t="s">
        <v>467</v>
      </c>
      <c r="C22" s="66" t="s">
        <v>95</v>
      </c>
      <c r="D22" s="66" t="s">
        <v>95</v>
      </c>
      <c r="E22" s="83"/>
      <c r="F22" s="93" t="str">
        <f>IF($C$37=0,"",IF(C22="[for completion]","",C22/$C$37))</f>
        <v/>
      </c>
      <c r="G22" s="93" t="str">
        <f>IF($D$37=0,"",IF(D22="[for completion]","",D22/$D$37))</f>
        <v/>
      </c>
      <c r="H22"/>
      <c r="I22" s="83"/>
      <c r="L22" s="83"/>
      <c r="M22" s="93"/>
      <c r="N22" s="93"/>
    </row>
    <row r="23" spans="1:14" x14ac:dyDescent="0.25">
      <c r="A23" s="66" t="s">
        <v>667</v>
      </c>
      <c r="B23" s="83" t="s">
        <v>467</v>
      </c>
      <c r="C23" s="66" t="s">
        <v>95</v>
      </c>
      <c r="D23" s="66" t="s">
        <v>95</v>
      </c>
      <c r="E23" s="83"/>
      <c r="F23" s="93" t="str">
        <f t="shared" ref="F23:F36" si="0">IF($C$37=0,"",IF(C23="[for completion]","",C23/$C$37))</f>
        <v/>
      </c>
      <c r="G23" s="93" t="str">
        <f t="shared" ref="G23:G36" si="1">IF($D$37=0,"",IF(D23="[for completion]","",D23/$D$37))</f>
        <v/>
      </c>
      <c r="H23"/>
      <c r="I23" s="83"/>
      <c r="L23" s="83"/>
      <c r="M23" s="93"/>
      <c r="N23" s="93"/>
    </row>
    <row r="24" spans="1:14" x14ac:dyDescent="0.25">
      <c r="A24" s="66" t="s">
        <v>668</v>
      </c>
      <c r="B24" s="83" t="s">
        <v>467</v>
      </c>
      <c r="C24" s="66" t="s">
        <v>95</v>
      </c>
      <c r="D24" s="66" t="s">
        <v>95</v>
      </c>
      <c r="F24" s="93" t="str">
        <f t="shared" si="0"/>
        <v/>
      </c>
      <c r="G24" s="93" t="str">
        <f t="shared" si="1"/>
        <v/>
      </c>
      <c r="H24"/>
      <c r="I24" s="83"/>
      <c r="M24" s="93"/>
      <c r="N24" s="93"/>
    </row>
    <row r="25" spans="1:14" x14ac:dyDescent="0.25">
      <c r="A25" s="66" t="s">
        <v>669</v>
      </c>
      <c r="B25" s="83" t="s">
        <v>467</v>
      </c>
      <c r="C25" s="66" t="s">
        <v>95</v>
      </c>
      <c r="D25" s="66" t="s">
        <v>95</v>
      </c>
      <c r="E25" s="103"/>
      <c r="F25" s="93" t="str">
        <f t="shared" si="0"/>
        <v/>
      </c>
      <c r="G25" s="93" t="str">
        <f t="shared" si="1"/>
        <v/>
      </c>
      <c r="H25"/>
      <c r="I25" s="83"/>
      <c r="L25" s="103"/>
      <c r="M25" s="93"/>
      <c r="N25" s="93"/>
    </row>
    <row r="26" spans="1:14" x14ac:dyDescent="0.25">
      <c r="A26" s="66" t="s">
        <v>670</v>
      </c>
      <c r="B26" s="83" t="s">
        <v>467</v>
      </c>
      <c r="C26" s="66" t="s">
        <v>95</v>
      </c>
      <c r="D26" s="66" t="s">
        <v>95</v>
      </c>
      <c r="E26" s="103"/>
      <c r="F26" s="93" t="str">
        <f t="shared" si="0"/>
        <v/>
      </c>
      <c r="G26" s="93" t="str">
        <f t="shared" si="1"/>
        <v/>
      </c>
      <c r="H26"/>
      <c r="I26" s="83"/>
      <c r="L26" s="103"/>
      <c r="M26" s="93"/>
      <c r="N26" s="93"/>
    </row>
    <row r="27" spans="1:14" x14ac:dyDescent="0.25">
      <c r="A27" s="66" t="s">
        <v>671</v>
      </c>
      <c r="B27" s="83" t="s">
        <v>467</v>
      </c>
      <c r="C27" s="66" t="s">
        <v>95</v>
      </c>
      <c r="D27" s="66" t="s">
        <v>95</v>
      </c>
      <c r="E27" s="103"/>
      <c r="F27" s="93" t="str">
        <f t="shared" si="0"/>
        <v/>
      </c>
      <c r="G27" s="93" t="str">
        <f t="shared" si="1"/>
        <v/>
      </c>
      <c r="H27"/>
      <c r="I27" s="83"/>
      <c r="L27" s="103"/>
      <c r="M27" s="93"/>
      <c r="N27" s="93"/>
    </row>
    <row r="28" spans="1:14" x14ac:dyDescent="0.25">
      <c r="A28" s="66" t="s">
        <v>672</v>
      </c>
      <c r="B28" s="83" t="s">
        <v>467</v>
      </c>
      <c r="C28" s="66" t="s">
        <v>95</v>
      </c>
      <c r="D28" s="66" t="s">
        <v>95</v>
      </c>
      <c r="E28" s="103"/>
      <c r="F28" s="93" t="str">
        <f t="shared" si="0"/>
        <v/>
      </c>
      <c r="G28" s="93" t="str">
        <f t="shared" si="1"/>
        <v/>
      </c>
      <c r="H28"/>
      <c r="I28" s="83"/>
      <c r="L28" s="103"/>
      <c r="M28" s="93"/>
      <c r="N28" s="93"/>
    </row>
    <row r="29" spans="1:14" x14ac:dyDescent="0.25">
      <c r="A29" s="66" t="s">
        <v>673</v>
      </c>
      <c r="B29" s="83" t="s">
        <v>467</v>
      </c>
      <c r="C29" s="66" t="s">
        <v>95</v>
      </c>
      <c r="D29" s="66" t="s">
        <v>95</v>
      </c>
      <c r="E29" s="103"/>
      <c r="F29" s="93" t="str">
        <f t="shared" si="0"/>
        <v/>
      </c>
      <c r="G29" s="93" t="str">
        <f t="shared" si="1"/>
        <v/>
      </c>
      <c r="H29"/>
      <c r="I29" s="83"/>
      <c r="L29" s="103"/>
      <c r="M29" s="93"/>
      <c r="N29" s="93"/>
    </row>
    <row r="30" spans="1:14" x14ac:dyDescent="0.25">
      <c r="A30" s="66" t="s">
        <v>674</v>
      </c>
      <c r="B30" s="83" t="s">
        <v>467</v>
      </c>
      <c r="C30" s="66" t="s">
        <v>95</v>
      </c>
      <c r="D30" s="66" t="s">
        <v>95</v>
      </c>
      <c r="E30" s="103"/>
      <c r="F30" s="93" t="str">
        <f t="shared" si="0"/>
        <v/>
      </c>
      <c r="G30" s="93" t="str">
        <f t="shared" si="1"/>
        <v/>
      </c>
      <c r="H30"/>
      <c r="I30" s="83"/>
      <c r="L30" s="103"/>
      <c r="M30" s="93"/>
      <c r="N30" s="93"/>
    </row>
    <row r="31" spans="1:14" x14ac:dyDescent="0.25">
      <c r="A31" s="66" t="s">
        <v>675</v>
      </c>
      <c r="B31" s="83" t="s">
        <v>467</v>
      </c>
      <c r="C31" s="66" t="s">
        <v>95</v>
      </c>
      <c r="D31" s="66" t="s">
        <v>95</v>
      </c>
      <c r="E31" s="103"/>
      <c r="F31" s="93" t="str">
        <f t="shared" si="0"/>
        <v/>
      </c>
      <c r="G31" s="93" t="str">
        <f t="shared" si="1"/>
        <v/>
      </c>
      <c r="H31"/>
      <c r="I31" s="83"/>
      <c r="L31" s="103"/>
      <c r="M31" s="93"/>
      <c r="N31" s="93"/>
    </row>
    <row r="32" spans="1:14" x14ac:dyDescent="0.25">
      <c r="A32" s="66" t="s">
        <v>676</v>
      </c>
      <c r="B32" s="83" t="s">
        <v>467</v>
      </c>
      <c r="C32" s="66" t="s">
        <v>95</v>
      </c>
      <c r="D32" s="66" t="s">
        <v>95</v>
      </c>
      <c r="E32" s="103"/>
      <c r="F32" s="93" t="str">
        <f t="shared" si="0"/>
        <v/>
      </c>
      <c r="G32" s="93" t="str">
        <f t="shared" si="1"/>
        <v/>
      </c>
      <c r="H32"/>
      <c r="I32" s="83"/>
      <c r="L32" s="103"/>
      <c r="M32" s="93"/>
      <c r="N32" s="93"/>
    </row>
    <row r="33" spans="1:14" x14ac:dyDescent="0.25">
      <c r="A33" s="66" t="s">
        <v>677</v>
      </c>
      <c r="B33" s="83" t="s">
        <v>467</v>
      </c>
      <c r="C33" s="66" t="s">
        <v>95</v>
      </c>
      <c r="D33" s="66" t="s">
        <v>95</v>
      </c>
      <c r="E33" s="103"/>
      <c r="F33" s="93" t="str">
        <f t="shared" si="0"/>
        <v/>
      </c>
      <c r="G33" s="93" t="str">
        <f t="shared" si="1"/>
        <v/>
      </c>
      <c r="H33"/>
      <c r="I33" s="83"/>
      <c r="L33" s="103"/>
      <c r="M33" s="93"/>
      <c r="N33" s="93"/>
    </row>
    <row r="34" spans="1:14" x14ac:dyDescent="0.25">
      <c r="A34" s="66" t="s">
        <v>678</v>
      </c>
      <c r="B34" s="83" t="s">
        <v>467</v>
      </c>
      <c r="C34" s="66" t="s">
        <v>95</v>
      </c>
      <c r="D34" s="66" t="s">
        <v>95</v>
      </c>
      <c r="E34" s="103"/>
      <c r="F34" s="93" t="str">
        <f t="shared" si="0"/>
        <v/>
      </c>
      <c r="G34" s="93" t="str">
        <f t="shared" si="1"/>
        <v/>
      </c>
      <c r="H34"/>
      <c r="I34" s="83"/>
      <c r="L34" s="103"/>
      <c r="M34" s="93"/>
      <c r="N34" s="93"/>
    </row>
    <row r="35" spans="1:14" x14ac:dyDescent="0.25">
      <c r="A35" s="66" t="s">
        <v>679</v>
      </c>
      <c r="B35" s="83" t="s">
        <v>467</v>
      </c>
      <c r="C35" s="66" t="s">
        <v>95</v>
      </c>
      <c r="D35" s="66" t="s">
        <v>95</v>
      </c>
      <c r="E35" s="103"/>
      <c r="F35" s="93" t="str">
        <f t="shared" si="0"/>
        <v/>
      </c>
      <c r="G35" s="93" t="str">
        <f t="shared" si="1"/>
        <v/>
      </c>
      <c r="H35"/>
      <c r="I35" s="83"/>
      <c r="L35" s="103"/>
      <c r="M35" s="93"/>
      <c r="N35" s="93"/>
    </row>
    <row r="36" spans="1:14" x14ac:dyDescent="0.25">
      <c r="A36" s="66" t="s">
        <v>680</v>
      </c>
      <c r="B36" s="83" t="s">
        <v>467</v>
      </c>
      <c r="C36" s="66" t="s">
        <v>95</v>
      </c>
      <c r="D36" s="66" t="s">
        <v>95</v>
      </c>
      <c r="E36" s="103"/>
      <c r="F36" s="93" t="str">
        <f t="shared" si="0"/>
        <v/>
      </c>
      <c r="G36" s="93" t="str">
        <f t="shared" si="1"/>
        <v/>
      </c>
      <c r="H36"/>
      <c r="I36" s="83"/>
      <c r="L36" s="103"/>
      <c r="M36" s="93"/>
      <c r="N36" s="93"/>
    </row>
    <row r="37" spans="1:14" x14ac:dyDescent="0.25">
      <c r="A37" s="66" t="s">
        <v>681</v>
      </c>
      <c r="B37" s="94" t="s">
        <v>142</v>
      </c>
      <c r="C37" s="83">
        <f>SUM(C22:C36)</f>
        <v>0</v>
      </c>
      <c r="D37" s="83">
        <f>SUM(D22:D36)</f>
        <v>0</v>
      </c>
      <c r="E37" s="103"/>
      <c r="F37" s="95">
        <f>SUM(F22:F36)</f>
        <v>0</v>
      </c>
      <c r="G37" s="95">
        <f>SUM(G22:G36)</f>
        <v>0</v>
      </c>
      <c r="H37"/>
      <c r="I37" s="94"/>
      <c r="J37" s="83"/>
      <c r="K37" s="83"/>
      <c r="L37" s="103"/>
      <c r="M37" s="95"/>
      <c r="N37" s="95"/>
    </row>
    <row r="38" spans="1:14" x14ac:dyDescent="0.25">
      <c r="A38" s="85"/>
      <c r="B38" s="86" t="s">
        <v>682</v>
      </c>
      <c r="C38" s="85" t="s">
        <v>112</v>
      </c>
      <c r="D38" s="85"/>
      <c r="E38" s="87"/>
      <c r="F38" s="85" t="s">
        <v>662</v>
      </c>
      <c r="G38" s="85"/>
      <c r="H38"/>
      <c r="I38" s="122"/>
      <c r="J38" s="80"/>
      <c r="K38" s="80"/>
      <c r="L38" s="72"/>
      <c r="M38" s="80"/>
      <c r="N38" s="80"/>
    </row>
    <row r="39" spans="1:14" x14ac:dyDescent="0.25">
      <c r="A39" s="66" t="s">
        <v>683</v>
      </c>
      <c r="B39" s="83" t="s">
        <v>684</v>
      </c>
      <c r="C39" s="66" t="s">
        <v>95</v>
      </c>
      <c r="E39" s="125"/>
      <c r="F39" s="93" t="str">
        <f>IF($C$42=0,"",IF(C39="[for completion]","",C39/$C$42))</f>
        <v/>
      </c>
      <c r="G39" s="92"/>
      <c r="H39"/>
      <c r="I39" s="83"/>
      <c r="L39" s="125"/>
      <c r="M39" s="93"/>
      <c r="N39" s="92"/>
    </row>
    <row r="40" spans="1:14" x14ac:dyDescent="0.25">
      <c r="A40" s="66" t="s">
        <v>685</v>
      </c>
      <c r="B40" s="83" t="s">
        <v>686</v>
      </c>
      <c r="C40" s="66" t="s">
        <v>95</v>
      </c>
      <c r="E40" s="125"/>
      <c r="F40" s="93" t="str">
        <f t="shared" ref="F40:F41" si="2">IF($C$42=0,"",IF(C40="[for completion]","",C40/$C$42))</f>
        <v/>
      </c>
      <c r="G40" s="92"/>
      <c r="H40"/>
      <c r="I40" s="83"/>
      <c r="L40" s="125"/>
      <c r="M40" s="93"/>
      <c r="N40" s="92"/>
    </row>
    <row r="41" spans="1:14" x14ac:dyDescent="0.25">
      <c r="A41" s="66" t="s">
        <v>687</v>
      </c>
      <c r="B41" s="83" t="s">
        <v>140</v>
      </c>
      <c r="C41" s="66" t="s">
        <v>95</v>
      </c>
      <c r="E41" s="103"/>
      <c r="F41" s="93" t="str">
        <f t="shared" si="2"/>
        <v/>
      </c>
      <c r="G41" s="92"/>
      <c r="H41"/>
      <c r="I41" s="83"/>
      <c r="L41" s="103"/>
      <c r="M41" s="93"/>
      <c r="N41" s="92"/>
    </row>
    <row r="42" spans="1:14" x14ac:dyDescent="0.25">
      <c r="A42" s="66" t="s">
        <v>688</v>
      </c>
      <c r="B42" s="94" t="s">
        <v>142</v>
      </c>
      <c r="C42" s="83">
        <f>SUM(C39:C41)</f>
        <v>0</v>
      </c>
      <c r="D42" s="83"/>
      <c r="E42" s="103"/>
      <c r="F42" s="95">
        <f>SUM(F39:F41)</f>
        <v>0</v>
      </c>
      <c r="G42" s="92"/>
      <c r="H42"/>
      <c r="I42" s="83"/>
      <c r="L42" s="103"/>
      <c r="M42" s="93"/>
      <c r="N42" s="92"/>
    </row>
    <row r="43" spans="1:14" outlineLevel="1" x14ac:dyDescent="0.25">
      <c r="A43" s="66" t="s">
        <v>689</v>
      </c>
      <c r="B43" s="94"/>
      <c r="C43" s="83"/>
      <c r="D43" s="83"/>
      <c r="E43" s="103"/>
      <c r="F43" s="95"/>
      <c r="G43" s="92"/>
      <c r="H43"/>
      <c r="I43" s="83"/>
      <c r="L43" s="103"/>
      <c r="M43" s="93"/>
      <c r="N43" s="92"/>
    </row>
    <row r="44" spans="1:14" outlineLevel="1" x14ac:dyDescent="0.25">
      <c r="A44" s="66" t="s">
        <v>690</v>
      </c>
      <c r="B44" s="94"/>
      <c r="C44" s="83"/>
      <c r="D44" s="83"/>
      <c r="E44" s="103"/>
      <c r="F44" s="95"/>
      <c r="G44" s="92"/>
      <c r="H44"/>
      <c r="I44" s="83"/>
      <c r="L44" s="103"/>
      <c r="M44" s="93"/>
      <c r="N44" s="92"/>
    </row>
    <row r="45" spans="1:14" outlineLevel="1" x14ac:dyDescent="0.25">
      <c r="A45" s="66" t="s">
        <v>691</v>
      </c>
      <c r="B45" s="83"/>
      <c r="E45" s="103"/>
      <c r="F45" s="93"/>
      <c r="G45" s="92"/>
      <c r="H45"/>
      <c r="I45" s="83"/>
      <c r="L45" s="103"/>
      <c r="M45" s="93"/>
      <c r="N45" s="92"/>
    </row>
    <row r="46" spans="1:14" outlineLevel="1" x14ac:dyDescent="0.25">
      <c r="A46" s="66" t="s">
        <v>692</v>
      </c>
      <c r="B46" s="83"/>
      <c r="E46" s="103"/>
      <c r="F46" s="93"/>
      <c r="G46" s="92"/>
      <c r="H46"/>
      <c r="I46" s="83"/>
      <c r="L46" s="103"/>
      <c r="M46" s="93"/>
      <c r="N46" s="92"/>
    </row>
    <row r="47" spans="1:14" outlineLevel="1" x14ac:dyDescent="0.25">
      <c r="A47" s="66" t="s">
        <v>693</v>
      </c>
      <c r="B47" s="83"/>
      <c r="E47" s="103"/>
      <c r="F47" s="93"/>
      <c r="G47" s="92"/>
      <c r="H47"/>
      <c r="I47" s="83"/>
      <c r="L47" s="103"/>
      <c r="M47" s="93"/>
      <c r="N47" s="92"/>
    </row>
    <row r="48" spans="1:14" ht="15" customHeight="1" x14ac:dyDescent="0.25">
      <c r="A48" s="85"/>
      <c r="B48" s="86" t="s">
        <v>389</v>
      </c>
      <c r="C48" s="85" t="s">
        <v>662</v>
      </c>
      <c r="D48" s="85"/>
      <c r="E48" s="87"/>
      <c r="F48" s="88"/>
      <c r="G48" s="88"/>
      <c r="H48"/>
      <c r="I48" s="122"/>
      <c r="J48" s="80"/>
      <c r="K48" s="80"/>
      <c r="L48" s="72"/>
      <c r="M48" s="100"/>
      <c r="N48" s="100"/>
    </row>
    <row r="49" spans="1:14" x14ac:dyDescent="0.25">
      <c r="A49" s="66" t="s">
        <v>694</v>
      </c>
      <c r="B49" s="118" t="s">
        <v>391</v>
      </c>
      <c r="C49" s="66">
        <f>SUM(C50:C77)</f>
        <v>0</v>
      </c>
      <c r="G49" s="66"/>
      <c r="H49"/>
      <c r="I49" s="72"/>
      <c r="N49" s="66"/>
    </row>
    <row r="50" spans="1:14" x14ac:dyDescent="0.25">
      <c r="A50" s="66" t="s">
        <v>695</v>
      </c>
      <c r="B50" s="66" t="s">
        <v>393</v>
      </c>
      <c r="C50" s="66" t="s">
        <v>95</v>
      </c>
      <c r="G50" s="66"/>
      <c r="H50"/>
      <c r="N50" s="66"/>
    </row>
    <row r="51" spans="1:14" x14ac:dyDescent="0.25">
      <c r="A51" s="66" t="s">
        <v>696</v>
      </c>
      <c r="B51" s="66" t="s">
        <v>395</v>
      </c>
      <c r="C51" s="66" t="s">
        <v>95</v>
      </c>
      <c r="G51" s="66"/>
      <c r="H51"/>
      <c r="N51" s="66"/>
    </row>
    <row r="52" spans="1:14" x14ac:dyDescent="0.25">
      <c r="A52" s="66" t="s">
        <v>697</v>
      </c>
      <c r="B52" s="66" t="s">
        <v>397</v>
      </c>
      <c r="C52" s="66" t="s">
        <v>95</v>
      </c>
      <c r="G52" s="66"/>
      <c r="H52"/>
      <c r="N52" s="66"/>
    </row>
    <row r="53" spans="1:14" x14ac:dyDescent="0.25">
      <c r="A53" s="66" t="s">
        <v>698</v>
      </c>
      <c r="B53" s="66" t="s">
        <v>399</v>
      </c>
      <c r="C53" s="66" t="s">
        <v>95</v>
      </c>
      <c r="G53" s="66"/>
      <c r="H53"/>
      <c r="N53" s="66"/>
    </row>
    <row r="54" spans="1:14" x14ac:dyDescent="0.25">
      <c r="A54" s="66" t="s">
        <v>699</v>
      </c>
      <c r="B54" s="66" t="s">
        <v>401</v>
      </c>
      <c r="C54" s="66" t="s">
        <v>95</v>
      </c>
      <c r="G54" s="66"/>
      <c r="H54"/>
      <c r="N54" s="66"/>
    </row>
    <row r="55" spans="1:14" x14ac:dyDescent="0.25">
      <c r="A55" s="66" t="s">
        <v>700</v>
      </c>
      <c r="B55" s="66" t="s">
        <v>403</v>
      </c>
      <c r="C55" s="66" t="s">
        <v>95</v>
      </c>
      <c r="G55" s="66"/>
      <c r="H55"/>
      <c r="N55" s="66"/>
    </row>
    <row r="56" spans="1:14" x14ac:dyDescent="0.25">
      <c r="A56" s="66" t="s">
        <v>701</v>
      </c>
      <c r="B56" s="66" t="s">
        <v>405</v>
      </c>
      <c r="C56" s="66" t="s">
        <v>95</v>
      </c>
      <c r="G56" s="66"/>
      <c r="H56"/>
      <c r="N56" s="66"/>
    </row>
    <row r="57" spans="1:14" x14ac:dyDescent="0.25">
      <c r="A57" s="66" t="s">
        <v>702</v>
      </c>
      <c r="B57" s="66" t="s">
        <v>407</v>
      </c>
      <c r="C57" s="66" t="s">
        <v>95</v>
      </c>
      <c r="G57" s="66"/>
      <c r="H57"/>
      <c r="N57" s="66"/>
    </row>
    <row r="58" spans="1:14" x14ac:dyDescent="0.25">
      <c r="A58" s="66" t="s">
        <v>703</v>
      </c>
      <c r="B58" s="66" t="s">
        <v>409</v>
      </c>
      <c r="C58" s="66" t="s">
        <v>95</v>
      </c>
      <c r="G58" s="66"/>
      <c r="H58"/>
      <c r="N58" s="66"/>
    </row>
    <row r="59" spans="1:14" x14ac:dyDescent="0.25">
      <c r="A59" s="66" t="s">
        <v>704</v>
      </c>
      <c r="B59" s="66" t="s">
        <v>411</v>
      </c>
      <c r="C59" s="66" t="s">
        <v>95</v>
      </c>
      <c r="G59" s="66"/>
      <c r="H59"/>
      <c r="N59" s="66"/>
    </row>
    <row r="60" spans="1:14" x14ac:dyDescent="0.25">
      <c r="A60" s="66" t="s">
        <v>705</v>
      </c>
      <c r="B60" s="66" t="s">
        <v>413</v>
      </c>
      <c r="C60" s="66" t="s">
        <v>95</v>
      </c>
      <c r="G60" s="66"/>
      <c r="H60"/>
      <c r="N60" s="66"/>
    </row>
    <row r="61" spans="1:14" x14ac:dyDescent="0.25">
      <c r="A61" s="66" t="s">
        <v>706</v>
      </c>
      <c r="B61" s="66" t="s">
        <v>415</v>
      </c>
      <c r="C61" s="66" t="s">
        <v>95</v>
      </c>
      <c r="G61" s="66"/>
      <c r="H61"/>
      <c r="N61" s="66"/>
    </row>
    <row r="62" spans="1:14" x14ac:dyDescent="0.25">
      <c r="A62" s="66" t="s">
        <v>707</v>
      </c>
      <c r="B62" s="66" t="s">
        <v>417</v>
      </c>
      <c r="C62" s="66" t="s">
        <v>95</v>
      </c>
      <c r="G62" s="66"/>
      <c r="H62"/>
      <c r="N62" s="66"/>
    </row>
    <row r="63" spans="1:14" x14ac:dyDescent="0.25">
      <c r="A63" s="66" t="s">
        <v>708</v>
      </c>
      <c r="B63" s="66" t="s">
        <v>419</v>
      </c>
      <c r="C63" s="66" t="s">
        <v>95</v>
      </c>
      <c r="G63" s="66"/>
      <c r="H63"/>
      <c r="N63" s="66"/>
    </row>
    <row r="64" spans="1:14" x14ac:dyDescent="0.25">
      <c r="A64" s="66" t="s">
        <v>709</v>
      </c>
      <c r="B64" s="66" t="s">
        <v>421</v>
      </c>
      <c r="C64" s="66" t="s">
        <v>95</v>
      </c>
      <c r="G64" s="66"/>
      <c r="H64"/>
      <c r="N64" s="66"/>
    </row>
    <row r="65" spans="1:14" x14ac:dyDescent="0.25">
      <c r="A65" s="66" t="s">
        <v>710</v>
      </c>
      <c r="B65" s="66" t="s">
        <v>3</v>
      </c>
      <c r="C65" s="66" t="s">
        <v>95</v>
      </c>
      <c r="G65" s="66"/>
      <c r="H65"/>
      <c r="N65" s="66"/>
    </row>
    <row r="66" spans="1:14" x14ac:dyDescent="0.25">
      <c r="A66" s="66" t="s">
        <v>711</v>
      </c>
      <c r="B66" s="66" t="s">
        <v>424</v>
      </c>
      <c r="C66" s="66" t="s">
        <v>95</v>
      </c>
      <c r="G66" s="66"/>
      <c r="H66"/>
      <c r="N66" s="66"/>
    </row>
    <row r="67" spans="1:14" x14ac:dyDescent="0.25">
      <c r="A67" s="66" t="s">
        <v>712</v>
      </c>
      <c r="B67" s="66" t="s">
        <v>426</v>
      </c>
      <c r="C67" s="66" t="s">
        <v>95</v>
      </c>
      <c r="G67" s="66"/>
      <c r="H67"/>
      <c r="N67" s="66"/>
    </row>
    <row r="68" spans="1:14" x14ac:dyDescent="0.25">
      <c r="A68" s="66" t="s">
        <v>713</v>
      </c>
      <c r="B68" s="66" t="s">
        <v>428</v>
      </c>
      <c r="C68" s="66" t="s">
        <v>95</v>
      </c>
      <c r="G68" s="66"/>
      <c r="H68"/>
      <c r="N68" s="66"/>
    </row>
    <row r="69" spans="1:14" x14ac:dyDescent="0.25">
      <c r="A69" s="66" t="s">
        <v>714</v>
      </c>
      <c r="B69" s="66" t="s">
        <v>430</v>
      </c>
      <c r="C69" s="66" t="s">
        <v>95</v>
      </c>
      <c r="G69" s="66"/>
      <c r="H69"/>
      <c r="N69" s="66"/>
    </row>
    <row r="70" spans="1:14" x14ac:dyDescent="0.25">
      <c r="A70" s="66" t="s">
        <v>715</v>
      </c>
      <c r="B70" s="66" t="s">
        <v>432</v>
      </c>
      <c r="C70" s="66" t="s">
        <v>95</v>
      </c>
      <c r="G70" s="66"/>
      <c r="H70"/>
      <c r="N70" s="66"/>
    </row>
    <row r="71" spans="1:14" x14ac:dyDescent="0.25">
      <c r="A71" s="66" t="s">
        <v>716</v>
      </c>
      <c r="B71" s="66" t="s">
        <v>434</v>
      </c>
      <c r="C71" s="66" t="s">
        <v>95</v>
      </c>
      <c r="G71" s="66"/>
      <c r="H71"/>
      <c r="N71" s="66"/>
    </row>
    <row r="72" spans="1:14" x14ac:dyDescent="0.25">
      <c r="A72" s="66" t="s">
        <v>717</v>
      </c>
      <c r="B72" s="66" t="s">
        <v>436</v>
      </c>
      <c r="C72" s="66" t="s">
        <v>95</v>
      </c>
      <c r="G72" s="66"/>
      <c r="H72"/>
      <c r="N72" s="66"/>
    </row>
    <row r="73" spans="1:14" x14ac:dyDescent="0.25">
      <c r="A73" s="66" t="s">
        <v>718</v>
      </c>
      <c r="B73" s="66" t="s">
        <v>438</v>
      </c>
      <c r="C73" s="66" t="s">
        <v>95</v>
      </c>
      <c r="G73" s="66"/>
      <c r="H73"/>
      <c r="N73" s="66"/>
    </row>
    <row r="74" spans="1:14" x14ac:dyDescent="0.25">
      <c r="A74" s="66" t="s">
        <v>719</v>
      </c>
      <c r="B74" s="66" t="s">
        <v>440</v>
      </c>
      <c r="C74" s="66" t="s">
        <v>95</v>
      </c>
      <c r="G74" s="66"/>
      <c r="H74"/>
      <c r="N74" s="66"/>
    </row>
    <row r="75" spans="1:14" x14ac:dyDescent="0.25">
      <c r="A75" s="66" t="s">
        <v>720</v>
      </c>
      <c r="B75" s="66" t="s">
        <v>442</v>
      </c>
      <c r="C75" s="66" t="s">
        <v>95</v>
      </c>
      <c r="G75" s="66"/>
      <c r="H75"/>
      <c r="N75" s="66"/>
    </row>
    <row r="76" spans="1:14" x14ac:dyDescent="0.25">
      <c r="A76" s="66" t="s">
        <v>721</v>
      </c>
      <c r="B76" s="66" t="s">
        <v>6</v>
      </c>
      <c r="C76" s="66" t="s">
        <v>95</v>
      </c>
      <c r="G76" s="66"/>
      <c r="H76"/>
      <c r="N76" s="66"/>
    </row>
    <row r="77" spans="1:14" x14ac:dyDescent="0.25">
      <c r="A77" s="66" t="s">
        <v>722</v>
      </c>
      <c r="B77" s="66" t="s">
        <v>445</v>
      </c>
      <c r="C77" s="66" t="s">
        <v>95</v>
      </c>
      <c r="G77" s="66"/>
      <c r="H77"/>
      <c r="N77" s="66"/>
    </row>
    <row r="78" spans="1:14" x14ac:dyDescent="0.25">
      <c r="A78" s="66" t="s">
        <v>723</v>
      </c>
      <c r="B78" s="118" t="s">
        <v>271</v>
      </c>
      <c r="C78" s="66">
        <f>SUM(C79:C81)</f>
        <v>0</v>
      </c>
      <c r="G78" s="66"/>
      <c r="H78"/>
      <c r="I78" s="72"/>
      <c r="N78" s="66"/>
    </row>
    <row r="79" spans="1:14" x14ac:dyDescent="0.25">
      <c r="A79" s="66" t="s">
        <v>724</v>
      </c>
      <c r="B79" s="66" t="s">
        <v>448</v>
      </c>
      <c r="C79" s="66" t="s">
        <v>95</v>
      </c>
      <c r="G79" s="66"/>
      <c r="H79"/>
      <c r="N79" s="66"/>
    </row>
    <row r="80" spans="1:14" x14ac:dyDescent="0.25">
      <c r="A80" s="66" t="s">
        <v>725</v>
      </c>
      <c r="B80" s="66" t="s">
        <v>450</v>
      </c>
      <c r="C80" s="66" t="s">
        <v>95</v>
      </c>
      <c r="G80" s="66"/>
      <c r="H80"/>
      <c r="N80" s="66"/>
    </row>
    <row r="81" spans="1:14" x14ac:dyDescent="0.25">
      <c r="A81" s="66" t="s">
        <v>726</v>
      </c>
      <c r="B81" s="66" t="s">
        <v>2</v>
      </c>
      <c r="C81" s="66" t="s">
        <v>95</v>
      </c>
      <c r="G81" s="66"/>
      <c r="H81"/>
      <c r="N81" s="66"/>
    </row>
    <row r="82" spans="1:14" x14ac:dyDescent="0.25">
      <c r="A82" s="66" t="s">
        <v>727</v>
      </c>
      <c r="B82" s="118" t="s">
        <v>140</v>
      </c>
      <c r="C82" s="66">
        <f>SUM(C83:C92)</f>
        <v>0</v>
      </c>
      <c r="G82" s="66"/>
      <c r="H82"/>
      <c r="I82" s="72"/>
      <c r="N82" s="66"/>
    </row>
    <row r="83" spans="1:14" x14ac:dyDescent="0.25">
      <c r="A83" s="66" t="s">
        <v>728</v>
      </c>
      <c r="B83" s="83" t="s">
        <v>273</v>
      </c>
      <c r="C83" s="66" t="s">
        <v>95</v>
      </c>
      <c r="G83" s="66"/>
      <c r="H83"/>
      <c r="I83" s="83"/>
      <c r="N83" s="66"/>
    </row>
    <row r="84" spans="1:14" x14ac:dyDescent="0.25">
      <c r="A84" s="66" t="s">
        <v>729</v>
      </c>
      <c r="B84" s="83" t="s">
        <v>275</v>
      </c>
      <c r="C84" s="66" t="s">
        <v>95</v>
      </c>
      <c r="G84" s="66"/>
      <c r="H84"/>
      <c r="I84" s="83"/>
      <c r="N84" s="66"/>
    </row>
    <row r="85" spans="1:14" x14ac:dyDescent="0.25">
      <c r="A85" s="66" t="s">
        <v>730</v>
      </c>
      <c r="B85" s="83" t="s">
        <v>277</v>
      </c>
      <c r="C85" s="66" t="s">
        <v>95</v>
      </c>
      <c r="G85" s="66"/>
      <c r="H85"/>
      <c r="I85" s="83"/>
      <c r="N85" s="66"/>
    </row>
    <row r="86" spans="1:14" x14ac:dyDescent="0.25">
      <c r="A86" s="66" t="s">
        <v>731</v>
      </c>
      <c r="B86" s="83" t="s">
        <v>12</v>
      </c>
      <c r="C86" s="66" t="s">
        <v>95</v>
      </c>
      <c r="G86" s="66"/>
      <c r="H86"/>
      <c r="I86" s="83"/>
      <c r="N86" s="66"/>
    </row>
    <row r="87" spans="1:14" x14ac:dyDescent="0.25">
      <c r="A87" s="66" t="s">
        <v>732</v>
      </c>
      <c r="B87" s="83" t="s">
        <v>280</v>
      </c>
      <c r="C87" s="66" t="s">
        <v>95</v>
      </c>
      <c r="G87" s="66"/>
      <c r="H87"/>
      <c r="I87" s="83"/>
      <c r="N87" s="66"/>
    </row>
    <row r="88" spans="1:14" x14ac:dyDescent="0.25">
      <c r="A88" s="66" t="s">
        <v>733</v>
      </c>
      <c r="B88" s="83" t="s">
        <v>282</v>
      </c>
      <c r="C88" s="66" t="s">
        <v>95</v>
      </c>
      <c r="G88" s="66"/>
      <c r="H88"/>
      <c r="I88" s="83"/>
      <c r="N88" s="66"/>
    </row>
    <row r="89" spans="1:14" x14ac:dyDescent="0.25">
      <c r="A89" s="66" t="s">
        <v>734</v>
      </c>
      <c r="B89" s="83" t="s">
        <v>284</v>
      </c>
      <c r="C89" s="66" t="s">
        <v>95</v>
      </c>
      <c r="G89" s="66"/>
      <c r="H89"/>
      <c r="I89" s="83"/>
      <c r="N89" s="66"/>
    </row>
    <row r="90" spans="1:14" x14ac:dyDescent="0.25">
      <c r="A90" s="66" t="s">
        <v>735</v>
      </c>
      <c r="B90" s="83" t="s">
        <v>286</v>
      </c>
      <c r="C90" s="66" t="s">
        <v>95</v>
      </c>
      <c r="G90" s="66"/>
      <c r="H90"/>
      <c r="I90" s="83"/>
      <c r="N90" s="66"/>
    </row>
    <row r="91" spans="1:14" x14ac:dyDescent="0.25">
      <c r="A91" s="66" t="s">
        <v>736</v>
      </c>
      <c r="B91" s="83" t="s">
        <v>288</v>
      </c>
      <c r="C91" s="66" t="s">
        <v>95</v>
      </c>
      <c r="G91" s="66"/>
      <c r="H91"/>
      <c r="I91" s="83"/>
      <c r="N91" s="66"/>
    </row>
    <row r="92" spans="1:14" x14ac:dyDescent="0.25">
      <c r="A92" s="66" t="s">
        <v>737</v>
      </c>
      <c r="B92" s="83" t="s">
        <v>140</v>
      </c>
      <c r="C92" s="66" t="s">
        <v>95</v>
      </c>
      <c r="G92" s="66"/>
      <c r="H92"/>
      <c r="I92" s="83"/>
      <c r="N92" s="66"/>
    </row>
    <row r="93" spans="1:14" outlineLevel="1" x14ac:dyDescent="0.25">
      <c r="A93" s="66" t="s">
        <v>738</v>
      </c>
      <c r="B93" s="96" t="s">
        <v>143</v>
      </c>
      <c r="G93" s="66"/>
      <c r="H93"/>
      <c r="I93" s="83"/>
      <c r="N93" s="66"/>
    </row>
    <row r="94" spans="1:14" outlineLevel="1" x14ac:dyDescent="0.25">
      <c r="A94" s="66" t="s">
        <v>739</v>
      </c>
      <c r="B94" s="96" t="s">
        <v>143</v>
      </c>
      <c r="G94" s="66"/>
      <c r="H94"/>
      <c r="I94" s="83"/>
      <c r="N94" s="66"/>
    </row>
    <row r="95" spans="1:14" outlineLevel="1" x14ac:dyDescent="0.25">
      <c r="A95" s="66" t="s">
        <v>740</v>
      </c>
      <c r="B95" s="96" t="s">
        <v>143</v>
      </c>
      <c r="G95" s="66"/>
      <c r="H95"/>
      <c r="I95" s="83"/>
      <c r="N95" s="66"/>
    </row>
    <row r="96" spans="1:14" outlineLevel="1" x14ac:dyDescent="0.25">
      <c r="A96" s="66" t="s">
        <v>741</v>
      </c>
      <c r="B96" s="96" t="s">
        <v>143</v>
      </c>
      <c r="G96" s="66"/>
      <c r="H96"/>
      <c r="I96" s="83"/>
      <c r="N96" s="66"/>
    </row>
    <row r="97" spans="1:14" outlineLevel="1" x14ac:dyDescent="0.25">
      <c r="A97" s="66" t="s">
        <v>742</v>
      </c>
      <c r="B97" s="96" t="s">
        <v>143</v>
      </c>
      <c r="G97" s="66"/>
      <c r="H97"/>
      <c r="I97" s="83"/>
      <c r="N97" s="66"/>
    </row>
    <row r="98" spans="1:14" outlineLevel="1" x14ac:dyDescent="0.25">
      <c r="A98" s="66" t="s">
        <v>743</v>
      </c>
      <c r="B98" s="96" t="s">
        <v>143</v>
      </c>
      <c r="G98" s="66"/>
      <c r="H98"/>
      <c r="I98" s="83"/>
      <c r="N98" s="66"/>
    </row>
    <row r="99" spans="1:14" outlineLevel="1" x14ac:dyDescent="0.25">
      <c r="A99" s="66" t="s">
        <v>744</v>
      </c>
      <c r="B99" s="96" t="s">
        <v>143</v>
      </c>
      <c r="G99" s="66"/>
      <c r="H99"/>
      <c r="I99" s="83"/>
      <c r="N99" s="66"/>
    </row>
    <row r="100" spans="1:14" outlineLevel="1" x14ac:dyDescent="0.25">
      <c r="A100" s="66" t="s">
        <v>745</v>
      </c>
      <c r="B100" s="96" t="s">
        <v>143</v>
      </c>
      <c r="G100" s="66"/>
      <c r="H100"/>
      <c r="I100" s="83"/>
      <c r="N100" s="66"/>
    </row>
    <row r="101" spans="1:14" outlineLevel="1" x14ac:dyDescent="0.25">
      <c r="A101" s="66" t="s">
        <v>746</v>
      </c>
      <c r="B101" s="96" t="s">
        <v>143</v>
      </c>
      <c r="G101" s="66"/>
      <c r="H101"/>
      <c r="I101" s="83"/>
      <c r="N101" s="66"/>
    </row>
    <row r="102" spans="1:14" outlineLevel="1" x14ac:dyDescent="0.25">
      <c r="A102" s="66" t="s">
        <v>747</v>
      </c>
      <c r="B102" s="96" t="s">
        <v>143</v>
      </c>
      <c r="G102" s="66"/>
      <c r="H102"/>
      <c r="I102" s="83"/>
      <c r="N102" s="66"/>
    </row>
    <row r="103" spans="1:14" ht="15" customHeight="1" x14ac:dyDescent="0.25">
      <c r="A103" s="85"/>
      <c r="B103" s="86" t="s">
        <v>465</v>
      </c>
      <c r="C103" s="85" t="s">
        <v>662</v>
      </c>
      <c r="D103" s="85"/>
      <c r="E103" s="87"/>
      <c r="F103" s="85"/>
      <c r="G103" s="88"/>
      <c r="H103"/>
      <c r="I103" s="122"/>
      <c r="J103" s="80"/>
      <c r="K103" s="80"/>
      <c r="L103" s="72"/>
      <c r="M103" s="80"/>
      <c r="N103" s="100"/>
    </row>
    <row r="104" spans="1:14" x14ac:dyDescent="0.25">
      <c r="A104" s="66" t="s">
        <v>748</v>
      </c>
      <c r="B104" s="83" t="s">
        <v>467</v>
      </c>
      <c r="C104" s="66" t="s">
        <v>95</v>
      </c>
      <c r="G104" s="66"/>
      <c r="H104"/>
      <c r="I104" s="83"/>
      <c r="N104" s="66"/>
    </row>
    <row r="105" spans="1:14" x14ac:dyDescent="0.25">
      <c r="A105" s="66" t="s">
        <v>749</v>
      </c>
      <c r="B105" s="83" t="s">
        <v>467</v>
      </c>
      <c r="C105" s="66" t="s">
        <v>95</v>
      </c>
      <c r="G105" s="66"/>
      <c r="H105"/>
      <c r="I105" s="83"/>
      <c r="N105" s="66"/>
    </row>
    <row r="106" spans="1:14" x14ac:dyDescent="0.25">
      <c r="A106" s="66" t="s">
        <v>750</v>
      </c>
      <c r="B106" s="83" t="s">
        <v>467</v>
      </c>
      <c r="C106" s="66" t="s">
        <v>95</v>
      </c>
      <c r="G106" s="66"/>
      <c r="H106"/>
      <c r="I106" s="83"/>
      <c r="N106" s="66"/>
    </row>
    <row r="107" spans="1:14" x14ac:dyDescent="0.25">
      <c r="A107" s="66" t="s">
        <v>751</v>
      </c>
      <c r="B107" s="83" t="s">
        <v>467</v>
      </c>
      <c r="C107" s="66" t="s">
        <v>95</v>
      </c>
      <c r="G107" s="66"/>
      <c r="H107"/>
      <c r="I107" s="83"/>
      <c r="N107" s="66"/>
    </row>
    <row r="108" spans="1:14" x14ac:dyDescent="0.25">
      <c r="A108" s="66" t="s">
        <v>752</v>
      </c>
      <c r="B108" s="83" t="s">
        <v>467</v>
      </c>
      <c r="C108" s="66" t="s">
        <v>95</v>
      </c>
      <c r="G108" s="66"/>
      <c r="H108"/>
      <c r="I108" s="83"/>
      <c r="N108" s="66"/>
    </row>
    <row r="109" spans="1:14" x14ac:dyDescent="0.25">
      <c r="A109" s="66" t="s">
        <v>753</v>
      </c>
      <c r="B109" s="83" t="s">
        <v>467</v>
      </c>
      <c r="C109" s="66" t="s">
        <v>95</v>
      </c>
      <c r="G109" s="66"/>
      <c r="H109"/>
      <c r="I109" s="83"/>
      <c r="N109" s="66"/>
    </row>
    <row r="110" spans="1:14" x14ac:dyDescent="0.25">
      <c r="A110" s="66" t="s">
        <v>754</v>
      </c>
      <c r="B110" s="83" t="s">
        <v>467</v>
      </c>
      <c r="C110" s="66" t="s">
        <v>95</v>
      </c>
      <c r="G110" s="66"/>
      <c r="H110"/>
      <c r="I110" s="83"/>
      <c r="N110" s="66"/>
    </row>
    <row r="111" spans="1:14" x14ac:dyDescent="0.25">
      <c r="A111" s="66" t="s">
        <v>755</v>
      </c>
      <c r="B111" s="83" t="s">
        <v>467</v>
      </c>
      <c r="C111" s="66" t="s">
        <v>95</v>
      </c>
      <c r="G111" s="66"/>
      <c r="H111"/>
      <c r="I111" s="83"/>
      <c r="N111" s="66"/>
    </row>
    <row r="112" spans="1:14" x14ac:dyDescent="0.25">
      <c r="A112" s="66" t="s">
        <v>756</v>
      </c>
      <c r="B112" s="83" t="s">
        <v>467</v>
      </c>
      <c r="C112" s="66" t="s">
        <v>95</v>
      </c>
      <c r="G112" s="66"/>
      <c r="H112"/>
      <c r="I112" s="83"/>
      <c r="N112" s="66"/>
    </row>
    <row r="113" spans="1:14" x14ac:dyDescent="0.25">
      <c r="A113" s="66" t="s">
        <v>757</v>
      </c>
      <c r="B113" s="83" t="s">
        <v>467</v>
      </c>
      <c r="C113" s="66" t="s">
        <v>95</v>
      </c>
      <c r="G113" s="66"/>
      <c r="H113"/>
      <c r="I113" s="83"/>
      <c r="N113" s="66"/>
    </row>
    <row r="114" spans="1:14" x14ac:dyDescent="0.25">
      <c r="A114" s="66" t="s">
        <v>758</v>
      </c>
      <c r="B114" s="83" t="s">
        <v>467</v>
      </c>
      <c r="C114" s="66" t="s">
        <v>95</v>
      </c>
      <c r="G114" s="66"/>
      <c r="H114"/>
      <c r="I114" s="83"/>
      <c r="N114" s="66"/>
    </row>
    <row r="115" spans="1:14" x14ac:dyDescent="0.25">
      <c r="A115" s="66" t="s">
        <v>759</v>
      </c>
      <c r="B115" s="83" t="s">
        <v>467</v>
      </c>
      <c r="C115" s="66" t="s">
        <v>95</v>
      </c>
      <c r="G115" s="66"/>
      <c r="H115"/>
      <c r="I115" s="83"/>
      <c r="N115" s="66"/>
    </row>
    <row r="116" spans="1:14" x14ac:dyDescent="0.25">
      <c r="A116" s="66" t="s">
        <v>760</v>
      </c>
      <c r="B116" s="83" t="s">
        <v>467</v>
      </c>
      <c r="C116" s="66" t="s">
        <v>95</v>
      </c>
      <c r="G116" s="66"/>
      <c r="H116"/>
      <c r="I116" s="83"/>
      <c r="N116" s="66"/>
    </row>
    <row r="117" spans="1:14" x14ac:dyDescent="0.25">
      <c r="A117" s="66" t="s">
        <v>761</v>
      </c>
      <c r="B117" s="83" t="s">
        <v>467</v>
      </c>
      <c r="C117" s="66" t="s">
        <v>95</v>
      </c>
      <c r="G117" s="66"/>
      <c r="H117"/>
      <c r="I117" s="83"/>
      <c r="N117" s="66"/>
    </row>
    <row r="118" spans="1:14" x14ac:dyDescent="0.25">
      <c r="A118" s="66" t="s">
        <v>762</v>
      </c>
      <c r="B118" s="83" t="s">
        <v>467</v>
      </c>
      <c r="C118" s="66" t="s">
        <v>95</v>
      </c>
      <c r="G118" s="66"/>
      <c r="H118"/>
      <c r="I118" s="83"/>
      <c r="N118" s="66"/>
    </row>
    <row r="119" spans="1:14" x14ac:dyDescent="0.25">
      <c r="A119" s="66" t="s">
        <v>763</v>
      </c>
      <c r="B119" s="83" t="s">
        <v>467</v>
      </c>
      <c r="C119" s="66" t="s">
        <v>95</v>
      </c>
      <c r="G119" s="66"/>
      <c r="H119"/>
      <c r="I119" s="83"/>
      <c r="N119" s="66"/>
    </row>
    <row r="120" spans="1:14" x14ac:dyDescent="0.25">
      <c r="A120" s="66" t="s">
        <v>764</v>
      </c>
      <c r="B120" s="83" t="s">
        <v>467</v>
      </c>
      <c r="C120" s="66" t="s">
        <v>95</v>
      </c>
      <c r="G120" s="66"/>
      <c r="H120"/>
      <c r="I120" s="83"/>
      <c r="N120" s="66"/>
    </row>
    <row r="121" spans="1:14" x14ac:dyDescent="0.25">
      <c r="A121" s="66" t="s">
        <v>765</v>
      </c>
      <c r="B121" s="83" t="s">
        <v>467</v>
      </c>
      <c r="C121" s="66" t="s">
        <v>95</v>
      </c>
      <c r="G121" s="66"/>
      <c r="H121"/>
      <c r="I121" s="83"/>
      <c r="N121" s="66"/>
    </row>
    <row r="122" spans="1:14" x14ac:dyDescent="0.25">
      <c r="A122" s="66" t="s">
        <v>766</v>
      </c>
      <c r="B122" s="83" t="s">
        <v>467</v>
      </c>
      <c r="C122" s="66" t="s">
        <v>95</v>
      </c>
      <c r="G122" s="66"/>
      <c r="H122"/>
      <c r="I122" s="83"/>
      <c r="N122" s="66"/>
    </row>
    <row r="123" spans="1:14" x14ac:dyDescent="0.25">
      <c r="A123" s="66" t="s">
        <v>767</v>
      </c>
      <c r="B123" s="83" t="s">
        <v>467</v>
      </c>
      <c r="C123" s="66" t="s">
        <v>95</v>
      </c>
      <c r="G123" s="66"/>
      <c r="H123"/>
      <c r="I123" s="83"/>
      <c r="N123" s="66"/>
    </row>
    <row r="124" spans="1:14" x14ac:dyDescent="0.25">
      <c r="A124" s="66" t="s">
        <v>768</v>
      </c>
      <c r="B124" s="83" t="s">
        <v>467</v>
      </c>
      <c r="C124" s="66" t="s">
        <v>95</v>
      </c>
      <c r="G124" s="66"/>
      <c r="H124"/>
      <c r="I124" s="83"/>
      <c r="N124" s="66"/>
    </row>
    <row r="125" spans="1:14" x14ac:dyDescent="0.25">
      <c r="A125" s="66" t="s">
        <v>769</v>
      </c>
      <c r="B125" s="83" t="s">
        <v>467</v>
      </c>
      <c r="C125" s="66" t="s">
        <v>95</v>
      </c>
      <c r="G125" s="66"/>
      <c r="H125"/>
      <c r="I125" s="83"/>
      <c r="N125" s="66"/>
    </row>
    <row r="126" spans="1:14" x14ac:dyDescent="0.25">
      <c r="A126" s="66" t="s">
        <v>770</v>
      </c>
      <c r="B126" s="83" t="s">
        <v>467</v>
      </c>
      <c r="C126" s="66" t="s">
        <v>95</v>
      </c>
      <c r="G126" s="66"/>
      <c r="H126"/>
      <c r="I126" s="83"/>
      <c r="N126" s="66"/>
    </row>
    <row r="127" spans="1:14" x14ac:dyDescent="0.25">
      <c r="A127" s="66" t="s">
        <v>771</v>
      </c>
      <c r="B127" s="83" t="s">
        <v>467</v>
      </c>
      <c r="C127" s="66" t="s">
        <v>95</v>
      </c>
      <c r="G127" s="66"/>
      <c r="H127"/>
      <c r="I127" s="83"/>
      <c r="N127" s="66"/>
    </row>
    <row r="128" spans="1:14" x14ac:dyDescent="0.25">
      <c r="A128" s="66" t="s">
        <v>772</v>
      </c>
      <c r="B128" s="83" t="s">
        <v>467</v>
      </c>
      <c r="C128" s="66" t="s">
        <v>95</v>
      </c>
      <c r="G128" s="66"/>
      <c r="H128"/>
      <c r="I128" s="83"/>
      <c r="N128" s="66"/>
    </row>
    <row r="129" spans="1:14" x14ac:dyDescent="0.25">
      <c r="A129" s="85"/>
      <c r="B129" s="86" t="s">
        <v>472</v>
      </c>
      <c r="C129" s="85" t="s">
        <v>662</v>
      </c>
      <c r="D129" s="85"/>
      <c r="E129" s="85"/>
      <c r="F129" s="88"/>
      <c r="G129" s="88"/>
      <c r="H129"/>
      <c r="I129" s="122"/>
      <c r="J129" s="80"/>
      <c r="K129" s="80"/>
      <c r="L129" s="80"/>
      <c r="M129" s="100"/>
      <c r="N129" s="100"/>
    </row>
    <row r="130" spans="1:14" x14ac:dyDescent="0.25">
      <c r="A130" s="66" t="s">
        <v>773</v>
      </c>
      <c r="B130" s="66" t="s">
        <v>474</v>
      </c>
      <c r="C130" s="66" t="s">
        <v>95</v>
      </c>
      <c r="D130"/>
      <c r="E130"/>
      <c r="F130"/>
      <c r="G130"/>
      <c r="H130"/>
      <c r="K130" s="108"/>
      <c r="L130" s="108"/>
      <c r="M130" s="108"/>
      <c r="N130" s="108"/>
    </row>
    <row r="131" spans="1:14" x14ac:dyDescent="0.25">
      <c r="A131" s="66" t="s">
        <v>774</v>
      </c>
      <c r="B131" s="66" t="s">
        <v>476</v>
      </c>
      <c r="C131" s="66" t="s">
        <v>95</v>
      </c>
      <c r="D131"/>
      <c r="E131"/>
      <c r="F131"/>
      <c r="G131"/>
      <c r="H131"/>
      <c r="K131" s="108"/>
      <c r="L131" s="108"/>
      <c r="M131" s="108"/>
      <c r="N131" s="108"/>
    </row>
    <row r="132" spans="1:14" x14ac:dyDescent="0.25">
      <c r="A132" s="66" t="s">
        <v>775</v>
      </c>
      <c r="B132" s="66" t="s">
        <v>140</v>
      </c>
      <c r="C132" s="66" t="s">
        <v>95</v>
      </c>
      <c r="D132"/>
      <c r="E132"/>
      <c r="F132"/>
      <c r="G132"/>
      <c r="H132"/>
      <c r="K132" s="108"/>
      <c r="L132" s="108"/>
      <c r="M132" s="108"/>
      <c r="N132" s="108"/>
    </row>
    <row r="133" spans="1:14" outlineLevel="1" x14ac:dyDescent="0.25">
      <c r="A133" s="66" t="s">
        <v>776</v>
      </c>
      <c r="D133"/>
      <c r="E133"/>
      <c r="F133"/>
      <c r="G133"/>
      <c r="H133"/>
      <c r="K133" s="108"/>
      <c r="L133" s="108"/>
      <c r="M133" s="108"/>
      <c r="N133" s="108"/>
    </row>
    <row r="134" spans="1:14" outlineLevel="1" x14ac:dyDescent="0.25">
      <c r="A134" s="66" t="s">
        <v>777</v>
      </c>
      <c r="D134"/>
      <c r="E134"/>
      <c r="F134"/>
      <c r="G134"/>
      <c r="H134"/>
      <c r="K134" s="108"/>
      <c r="L134" s="108"/>
      <c r="M134" s="108"/>
      <c r="N134" s="108"/>
    </row>
    <row r="135" spans="1:14" outlineLevel="1" x14ac:dyDescent="0.25">
      <c r="A135" s="66" t="s">
        <v>778</v>
      </c>
      <c r="D135"/>
      <c r="E135"/>
      <c r="F135"/>
      <c r="G135"/>
      <c r="H135"/>
      <c r="K135" s="108"/>
      <c r="L135" s="108"/>
      <c r="M135" s="108"/>
      <c r="N135" s="108"/>
    </row>
    <row r="136" spans="1:14" outlineLevel="1" x14ac:dyDescent="0.25">
      <c r="A136" s="66" t="s">
        <v>779</v>
      </c>
      <c r="D136"/>
      <c r="E136"/>
      <c r="F136"/>
      <c r="G136"/>
      <c r="H136"/>
      <c r="K136" s="108"/>
      <c r="L136" s="108"/>
      <c r="M136" s="108"/>
      <c r="N136" s="108"/>
    </row>
    <row r="137" spans="1:14" x14ac:dyDescent="0.25">
      <c r="A137" s="85"/>
      <c r="B137" s="86" t="s">
        <v>482</v>
      </c>
      <c r="C137" s="85" t="s">
        <v>662</v>
      </c>
      <c r="D137" s="85"/>
      <c r="E137" s="85"/>
      <c r="F137" s="88"/>
      <c r="G137" s="88"/>
      <c r="H137"/>
      <c r="I137" s="122"/>
      <c r="J137" s="80"/>
      <c r="K137" s="80"/>
      <c r="L137" s="80"/>
      <c r="M137" s="100"/>
      <c r="N137" s="100"/>
    </row>
    <row r="138" spans="1:14" x14ac:dyDescent="0.25">
      <c r="A138" s="66" t="s">
        <v>780</v>
      </c>
      <c r="B138" s="66" t="s">
        <v>484</v>
      </c>
      <c r="C138" s="66" t="s">
        <v>95</v>
      </c>
      <c r="D138" s="125"/>
      <c r="E138" s="125"/>
      <c r="F138" s="103"/>
      <c r="G138" s="92"/>
      <c r="H138"/>
      <c r="K138" s="125"/>
      <c r="L138" s="125"/>
      <c r="M138" s="103"/>
      <c r="N138" s="92"/>
    </row>
    <row r="139" spans="1:14" x14ac:dyDescent="0.25">
      <c r="A139" s="66" t="s">
        <v>781</v>
      </c>
      <c r="B139" s="66" t="s">
        <v>486</v>
      </c>
      <c r="C139" s="66" t="s">
        <v>95</v>
      </c>
      <c r="D139" s="125"/>
      <c r="E139" s="125"/>
      <c r="F139" s="103"/>
      <c r="G139" s="92"/>
      <c r="H139"/>
      <c r="K139" s="125"/>
      <c r="L139" s="125"/>
      <c r="M139" s="103"/>
      <c r="N139" s="92"/>
    </row>
    <row r="140" spans="1:14" x14ac:dyDescent="0.25">
      <c r="A140" s="66" t="s">
        <v>782</v>
      </c>
      <c r="B140" s="66" t="s">
        <v>140</v>
      </c>
      <c r="C140" s="66" t="s">
        <v>95</v>
      </c>
      <c r="D140" s="125"/>
      <c r="E140" s="125"/>
      <c r="F140" s="103"/>
      <c r="G140" s="92"/>
      <c r="H140"/>
      <c r="K140" s="125"/>
      <c r="L140" s="125"/>
      <c r="M140" s="103"/>
      <c r="N140" s="92"/>
    </row>
    <row r="141" spans="1:14" outlineLevel="1" x14ac:dyDescent="0.25">
      <c r="A141" s="66" t="s">
        <v>783</v>
      </c>
      <c r="D141" s="125"/>
      <c r="E141" s="125"/>
      <c r="F141" s="103"/>
      <c r="G141" s="92"/>
      <c r="H141"/>
      <c r="K141" s="125"/>
      <c r="L141" s="125"/>
      <c r="M141" s="103"/>
      <c r="N141" s="92"/>
    </row>
    <row r="142" spans="1:14" outlineLevel="1" x14ac:dyDescent="0.25">
      <c r="A142" s="66" t="s">
        <v>784</v>
      </c>
      <c r="D142" s="125"/>
      <c r="E142" s="125"/>
      <c r="F142" s="103"/>
      <c r="G142" s="92"/>
      <c r="H142"/>
      <c r="K142" s="125"/>
      <c r="L142" s="125"/>
      <c r="M142" s="103"/>
      <c r="N142" s="92"/>
    </row>
    <row r="143" spans="1:14" outlineLevel="1" x14ac:dyDescent="0.25">
      <c r="A143" s="66" t="s">
        <v>785</v>
      </c>
      <c r="D143" s="125"/>
      <c r="E143" s="125"/>
      <c r="F143" s="103"/>
      <c r="G143" s="92"/>
      <c r="H143"/>
      <c r="K143" s="125"/>
      <c r="L143" s="125"/>
      <c r="M143" s="103"/>
      <c r="N143" s="92"/>
    </row>
    <row r="144" spans="1:14" outlineLevel="1" x14ac:dyDescent="0.25">
      <c r="A144" s="66" t="s">
        <v>786</v>
      </c>
      <c r="D144" s="125"/>
      <c r="E144" s="125"/>
      <c r="F144" s="103"/>
      <c r="G144" s="92"/>
      <c r="H144"/>
      <c r="K144" s="125"/>
      <c r="L144" s="125"/>
      <c r="M144" s="103"/>
      <c r="N144" s="92"/>
    </row>
    <row r="145" spans="1:14" outlineLevel="1" x14ac:dyDescent="0.25">
      <c r="A145" s="66" t="s">
        <v>787</v>
      </c>
      <c r="D145" s="125"/>
      <c r="E145" s="125"/>
      <c r="F145" s="103"/>
      <c r="G145" s="92"/>
      <c r="H145"/>
      <c r="K145" s="125"/>
      <c r="L145" s="125"/>
      <c r="M145" s="103"/>
      <c r="N145" s="92"/>
    </row>
    <row r="146" spans="1:14" outlineLevel="1" x14ac:dyDescent="0.25">
      <c r="A146" s="66" t="s">
        <v>788</v>
      </c>
      <c r="D146" s="125"/>
      <c r="E146" s="125"/>
      <c r="F146" s="103"/>
      <c r="G146" s="92"/>
      <c r="H146"/>
      <c r="K146" s="125"/>
      <c r="L146" s="125"/>
      <c r="M146" s="103"/>
      <c r="N146" s="92"/>
    </row>
    <row r="147" spans="1:14" x14ac:dyDescent="0.25">
      <c r="A147" s="85"/>
      <c r="B147" s="86" t="s">
        <v>789</v>
      </c>
      <c r="C147" s="85" t="s">
        <v>112</v>
      </c>
      <c r="D147" s="85"/>
      <c r="E147" s="85"/>
      <c r="F147" s="85" t="s">
        <v>662</v>
      </c>
      <c r="G147" s="88"/>
      <c r="H147"/>
      <c r="I147" s="122"/>
      <c r="J147" s="80"/>
      <c r="K147" s="80"/>
      <c r="L147" s="80"/>
      <c r="M147" s="80"/>
      <c r="N147" s="100"/>
    </row>
    <row r="148" spans="1:14" x14ac:dyDescent="0.25">
      <c r="A148" s="66" t="s">
        <v>790</v>
      </c>
      <c r="B148" s="83" t="s">
        <v>791</v>
      </c>
      <c r="C148" s="66" t="s">
        <v>95</v>
      </c>
      <c r="D148" s="125"/>
      <c r="E148" s="125"/>
      <c r="F148" s="93" t="str">
        <f>IF($C$152=0,"",IF(C148="[for completion]","",C148/$C$152))</f>
        <v/>
      </c>
      <c r="G148" s="92"/>
      <c r="H148"/>
      <c r="I148" s="83"/>
      <c r="K148" s="125"/>
      <c r="L148" s="125"/>
      <c r="M148" s="93"/>
      <c r="N148" s="92"/>
    </row>
    <row r="149" spans="1:14" x14ac:dyDescent="0.25">
      <c r="A149" s="66" t="s">
        <v>792</v>
      </c>
      <c r="B149" s="83" t="s">
        <v>793</v>
      </c>
      <c r="C149" s="66" t="s">
        <v>95</v>
      </c>
      <c r="D149" s="125"/>
      <c r="E149" s="125"/>
      <c r="F149" s="93" t="str">
        <f>IF($C$152=0,"",IF(C149="[for completion]","",C149/$C$152))</f>
        <v/>
      </c>
      <c r="G149" s="92"/>
      <c r="H149"/>
      <c r="I149" s="83"/>
      <c r="K149" s="125"/>
      <c r="L149" s="125"/>
      <c r="M149" s="93"/>
      <c r="N149" s="92"/>
    </row>
    <row r="150" spans="1:14" x14ac:dyDescent="0.25">
      <c r="A150" s="66" t="s">
        <v>794</v>
      </c>
      <c r="B150" s="83" t="s">
        <v>795</v>
      </c>
      <c r="C150" s="66" t="s">
        <v>95</v>
      </c>
      <c r="D150" s="125"/>
      <c r="E150" s="125"/>
      <c r="F150" s="93" t="str">
        <f>IF($C$152=0,"",IF(C150="[for completion]","",C150/$C$152))</f>
        <v/>
      </c>
      <c r="G150" s="92"/>
      <c r="H150"/>
      <c r="I150" s="83"/>
      <c r="K150" s="125"/>
      <c r="L150" s="125"/>
      <c r="M150" s="93"/>
      <c r="N150" s="92"/>
    </row>
    <row r="151" spans="1:14" ht="15" customHeight="1" x14ac:dyDescent="0.25">
      <c r="A151" s="66" t="s">
        <v>796</v>
      </c>
      <c r="B151" s="83" t="s">
        <v>797</v>
      </c>
      <c r="C151" s="66" t="s">
        <v>95</v>
      </c>
      <c r="D151" s="125"/>
      <c r="E151" s="125"/>
      <c r="F151" s="93" t="str">
        <f>IF($C$152=0,"",IF(C151="[for completion]","",C151/$C$152))</f>
        <v/>
      </c>
      <c r="G151" s="92"/>
      <c r="H151"/>
      <c r="I151" s="83"/>
      <c r="K151" s="125"/>
      <c r="L151" s="125"/>
      <c r="M151" s="93"/>
      <c r="N151" s="92"/>
    </row>
    <row r="152" spans="1:14" ht="15" customHeight="1" x14ac:dyDescent="0.25">
      <c r="A152" s="66" t="s">
        <v>798</v>
      </c>
      <c r="B152" s="94" t="s">
        <v>142</v>
      </c>
      <c r="C152" s="83">
        <f>SUM(C148:C151)</f>
        <v>0</v>
      </c>
      <c r="D152" s="125"/>
      <c r="E152" s="125"/>
      <c r="F152" s="103">
        <f>SUM(F148:F151)</f>
        <v>0</v>
      </c>
      <c r="G152" s="92"/>
      <c r="H152"/>
      <c r="I152" s="83"/>
      <c r="K152" s="125"/>
      <c r="L152" s="125"/>
      <c r="M152" s="93"/>
      <c r="N152" s="92"/>
    </row>
    <row r="153" spans="1:14" ht="15" customHeight="1" outlineLevel="1" x14ac:dyDescent="0.25">
      <c r="A153" s="66" t="s">
        <v>799</v>
      </c>
      <c r="B153" s="96" t="s">
        <v>800</v>
      </c>
      <c r="D153" s="125"/>
      <c r="E153" s="125"/>
      <c r="F153" s="93" t="str">
        <f>IF($C$152=0,"",IF(C153="[for completion]","",C153/$C$152))</f>
        <v/>
      </c>
      <c r="G153" s="92"/>
      <c r="H153"/>
      <c r="I153" s="83"/>
      <c r="K153" s="125"/>
      <c r="L153" s="125"/>
      <c r="M153" s="93"/>
      <c r="N153" s="92"/>
    </row>
    <row r="154" spans="1:14" ht="15" customHeight="1" outlineLevel="1" x14ac:dyDescent="0.25">
      <c r="A154" s="66" t="s">
        <v>801</v>
      </c>
      <c r="B154" s="96" t="s">
        <v>802</v>
      </c>
      <c r="D154" s="125"/>
      <c r="E154" s="125"/>
      <c r="F154" s="93" t="str">
        <f t="shared" ref="F154:F159" si="3">IF($C$152=0,"",IF(C154="[for completion]","",C154/$C$152))</f>
        <v/>
      </c>
      <c r="G154" s="92"/>
      <c r="H154"/>
      <c r="I154" s="83"/>
      <c r="K154" s="125"/>
      <c r="L154" s="125"/>
      <c r="M154" s="93"/>
      <c r="N154" s="92"/>
    </row>
    <row r="155" spans="1:14" ht="15" customHeight="1" outlineLevel="1" x14ac:dyDescent="0.25">
      <c r="A155" s="66" t="s">
        <v>803</v>
      </c>
      <c r="B155" s="96" t="s">
        <v>804</v>
      </c>
      <c r="D155" s="125"/>
      <c r="E155" s="125"/>
      <c r="F155" s="93" t="str">
        <f t="shared" si="3"/>
        <v/>
      </c>
      <c r="G155" s="92"/>
      <c r="H155"/>
      <c r="I155" s="83"/>
      <c r="K155" s="125"/>
      <c r="L155" s="125"/>
      <c r="M155" s="93"/>
      <c r="N155" s="92"/>
    </row>
    <row r="156" spans="1:14" ht="15" customHeight="1" outlineLevel="1" x14ac:dyDescent="0.25">
      <c r="A156" s="66" t="s">
        <v>805</v>
      </c>
      <c r="B156" s="96" t="s">
        <v>806</v>
      </c>
      <c r="D156" s="125"/>
      <c r="E156" s="125"/>
      <c r="F156" s="93" t="str">
        <f t="shared" si="3"/>
        <v/>
      </c>
      <c r="G156" s="92"/>
      <c r="H156"/>
      <c r="I156" s="83"/>
      <c r="K156" s="125"/>
      <c r="L156" s="125"/>
      <c r="M156" s="93"/>
      <c r="N156" s="92"/>
    </row>
    <row r="157" spans="1:14" ht="15" customHeight="1" outlineLevel="1" x14ac:dyDescent="0.25">
      <c r="A157" s="66" t="s">
        <v>807</v>
      </c>
      <c r="B157" s="96" t="s">
        <v>808</v>
      </c>
      <c r="D157" s="125"/>
      <c r="E157" s="125"/>
      <c r="F157" s="93" t="str">
        <f t="shared" si="3"/>
        <v/>
      </c>
      <c r="G157" s="92"/>
      <c r="H157"/>
      <c r="I157" s="83"/>
      <c r="K157" s="125"/>
      <c r="L157" s="125"/>
      <c r="M157" s="93"/>
      <c r="N157" s="92"/>
    </row>
    <row r="158" spans="1:14" ht="15" customHeight="1" outlineLevel="1" x14ac:dyDescent="0.25">
      <c r="A158" s="66" t="s">
        <v>809</v>
      </c>
      <c r="B158" s="96" t="s">
        <v>810</v>
      </c>
      <c r="D158" s="125"/>
      <c r="E158" s="125"/>
      <c r="F158" s="93" t="str">
        <f t="shared" si="3"/>
        <v/>
      </c>
      <c r="G158" s="92"/>
      <c r="H158"/>
      <c r="I158" s="83"/>
      <c r="K158" s="125"/>
      <c r="L158" s="125"/>
      <c r="M158" s="93"/>
      <c r="N158" s="92"/>
    </row>
    <row r="159" spans="1:14" ht="15" customHeight="1" outlineLevel="1" x14ac:dyDescent="0.25">
      <c r="A159" s="66" t="s">
        <v>811</v>
      </c>
      <c r="B159" s="96" t="s">
        <v>812</v>
      </c>
      <c r="D159" s="125"/>
      <c r="E159" s="125"/>
      <c r="F159" s="93" t="str">
        <f t="shared" si="3"/>
        <v/>
      </c>
      <c r="G159" s="92"/>
      <c r="H159"/>
      <c r="I159" s="83"/>
      <c r="K159" s="125"/>
      <c r="L159" s="125"/>
      <c r="M159" s="93"/>
      <c r="N159" s="92"/>
    </row>
    <row r="160" spans="1:14" ht="15" customHeight="1" outlineLevel="1" x14ac:dyDescent="0.25">
      <c r="A160" s="66" t="s">
        <v>813</v>
      </c>
      <c r="B160" s="96"/>
      <c r="D160" s="125"/>
      <c r="E160" s="125"/>
      <c r="F160" s="93"/>
      <c r="G160" s="92"/>
      <c r="H160"/>
      <c r="I160" s="83"/>
      <c r="K160" s="125"/>
      <c r="L160" s="125"/>
      <c r="M160" s="93"/>
      <c r="N160" s="92"/>
    </row>
    <row r="161" spans="1:14" ht="15" customHeight="1" outlineLevel="1" x14ac:dyDescent="0.25">
      <c r="A161" s="66" t="s">
        <v>814</v>
      </c>
      <c r="B161" s="96"/>
      <c r="D161" s="125"/>
      <c r="E161" s="125"/>
      <c r="F161" s="93"/>
      <c r="G161" s="92"/>
      <c r="H161"/>
      <c r="I161" s="83"/>
      <c r="K161" s="125"/>
      <c r="L161" s="125"/>
      <c r="M161" s="93"/>
      <c r="N161" s="92"/>
    </row>
    <row r="162" spans="1:14" ht="15" customHeight="1" outlineLevel="1" x14ac:dyDescent="0.25">
      <c r="A162" s="66" t="s">
        <v>815</v>
      </c>
      <c r="B162" s="96"/>
      <c r="D162" s="125"/>
      <c r="E162" s="125"/>
      <c r="F162" s="93"/>
      <c r="G162" s="92"/>
      <c r="H162"/>
      <c r="I162" s="83"/>
      <c r="K162" s="125"/>
      <c r="L162" s="125"/>
      <c r="M162" s="93"/>
      <c r="N162" s="92"/>
    </row>
    <row r="163" spans="1:14" ht="15" customHeight="1" outlineLevel="1" x14ac:dyDescent="0.25">
      <c r="A163" s="66" t="s">
        <v>816</v>
      </c>
      <c r="B163" s="96"/>
      <c r="D163" s="125"/>
      <c r="E163" s="125"/>
      <c r="F163" s="93"/>
      <c r="G163" s="92"/>
      <c r="H163"/>
      <c r="I163" s="83"/>
      <c r="K163" s="125"/>
      <c r="L163" s="125"/>
      <c r="M163" s="93"/>
      <c r="N163" s="92"/>
    </row>
    <row r="164" spans="1:14" ht="15" customHeight="1" outlineLevel="1" x14ac:dyDescent="0.25">
      <c r="A164" s="66" t="s">
        <v>817</v>
      </c>
      <c r="B164" s="83"/>
      <c r="D164" s="125"/>
      <c r="E164" s="125"/>
      <c r="F164" s="93" t="str">
        <f t="shared" ref="F164:F165" si="4">IF($C$152=0,"",IF(C164="[for completion]","",C164/$C$152))</f>
        <v/>
      </c>
      <c r="G164" s="92"/>
      <c r="H164"/>
      <c r="I164" s="83"/>
      <c r="K164" s="125"/>
      <c r="L164" s="125"/>
      <c r="M164" s="93"/>
      <c r="N164" s="92"/>
    </row>
    <row r="165" spans="1:14" outlineLevel="1" x14ac:dyDescent="0.25">
      <c r="A165" s="66" t="s">
        <v>818</v>
      </c>
      <c r="B165" s="97"/>
      <c r="C165" s="97"/>
      <c r="D165" s="97"/>
      <c r="E165" s="97"/>
      <c r="F165" s="93" t="str">
        <f t="shared" si="4"/>
        <v/>
      </c>
      <c r="G165" s="92"/>
      <c r="H165"/>
      <c r="I165" s="94"/>
      <c r="J165" s="83"/>
      <c r="K165" s="125"/>
      <c r="L165" s="125"/>
      <c r="M165" s="103"/>
      <c r="N165" s="92"/>
    </row>
    <row r="166" spans="1:14" ht="15" customHeight="1" x14ac:dyDescent="0.25">
      <c r="A166" s="85"/>
      <c r="B166" s="86" t="s">
        <v>819</v>
      </c>
      <c r="C166" s="85"/>
      <c r="D166" s="85"/>
      <c r="E166" s="85"/>
      <c r="F166" s="88"/>
      <c r="G166" s="88"/>
      <c r="H166"/>
      <c r="I166" s="122"/>
      <c r="J166" s="80"/>
      <c r="K166" s="80"/>
      <c r="L166" s="80"/>
      <c r="M166" s="100"/>
      <c r="N166" s="100"/>
    </row>
    <row r="167" spans="1:14" x14ac:dyDescent="0.25">
      <c r="A167" s="66" t="s">
        <v>820</v>
      </c>
      <c r="B167" s="66" t="s">
        <v>501</v>
      </c>
      <c r="C167" s="66" t="s">
        <v>95</v>
      </c>
      <c r="D167"/>
      <c r="E167" s="64"/>
      <c r="F167" s="64"/>
      <c r="G167"/>
      <c r="H167"/>
      <c r="K167" s="108"/>
      <c r="L167" s="64"/>
      <c r="M167" s="64"/>
      <c r="N167" s="108"/>
    </row>
    <row r="168" spans="1:14" outlineLevel="1" x14ac:dyDescent="0.25">
      <c r="A168" s="66" t="s">
        <v>821</v>
      </c>
      <c r="D168"/>
      <c r="E168" s="64"/>
      <c r="F168" s="64"/>
      <c r="G168"/>
      <c r="H168"/>
      <c r="K168" s="108"/>
      <c r="L168" s="64"/>
      <c r="M168" s="64"/>
      <c r="N168" s="108"/>
    </row>
    <row r="169" spans="1:14" outlineLevel="1" x14ac:dyDescent="0.25">
      <c r="A169" s="66" t="s">
        <v>822</v>
      </c>
      <c r="D169"/>
      <c r="E169" s="64"/>
      <c r="F169" s="64"/>
      <c r="G169"/>
      <c r="H169"/>
      <c r="K169" s="108"/>
      <c r="L169" s="64"/>
      <c r="M169" s="64"/>
      <c r="N169" s="108"/>
    </row>
    <row r="170" spans="1:14" outlineLevel="1" x14ac:dyDescent="0.25">
      <c r="A170" s="66" t="s">
        <v>823</v>
      </c>
      <c r="D170"/>
      <c r="E170" s="64"/>
      <c r="F170" s="64"/>
      <c r="G170"/>
      <c r="H170"/>
      <c r="K170" s="108"/>
      <c r="L170" s="64"/>
      <c r="M170" s="64"/>
      <c r="N170" s="108"/>
    </row>
    <row r="171" spans="1:14" outlineLevel="1" x14ac:dyDescent="0.25">
      <c r="A171" s="66" t="s">
        <v>824</v>
      </c>
      <c r="D171"/>
      <c r="E171" s="64"/>
      <c r="F171" s="64"/>
      <c r="G171"/>
      <c r="H171"/>
      <c r="K171" s="108"/>
      <c r="L171" s="64"/>
      <c r="M171" s="64"/>
      <c r="N171" s="108"/>
    </row>
    <row r="172" spans="1:14" x14ac:dyDescent="0.25">
      <c r="A172" s="85"/>
      <c r="B172" s="86" t="s">
        <v>825</v>
      </c>
      <c r="C172" s="85" t="s">
        <v>662</v>
      </c>
      <c r="D172" s="85"/>
      <c r="E172" s="85"/>
      <c r="F172" s="88"/>
      <c r="G172" s="88"/>
      <c r="H172"/>
      <c r="I172" s="122"/>
      <c r="J172" s="80"/>
      <c r="K172" s="80"/>
      <c r="L172" s="80"/>
      <c r="M172" s="100"/>
      <c r="N172" s="100"/>
    </row>
    <row r="173" spans="1:14" ht="15" customHeight="1" x14ac:dyDescent="0.25">
      <c r="A173" s="66" t="s">
        <v>826</v>
      </c>
      <c r="B173" s="66" t="s">
        <v>827</v>
      </c>
      <c r="C173" s="66" t="s">
        <v>95</v>
      </c>
      <c r="D173"/>
      <c r="E173"/>
      <c r="F173"/>
      <c r="G173"/>
      <c r="H173"/>
      <c r="K173" s="108"/>
      <c r="L173" s="108"/>
      <c r="M173" s="108"/>
      <c r="N173" s="108"/>
    </row>
    <row r="174" spans="1:14" outlineLevel="1" x14ac:dyDescent="0.25">
      <c r="A174" s="66" t="s">
        <v>828</v>
      </c>
      <c r="D174"/>
      <c r="E174"/>
      <c r="F174"/>
      <c r="G174"/>
      <c r="H174"/>
      <c r="K174" s="108"/>
      <c r="L174" s="108"/>
      <c r="M174" s="108"/>
      <c r="N174" s="108"/>
    </row>
    <row r="175" spans="1:14" outlineLevel="1" x14ac:dyDescent="0.25">
      <c r="A175" s="66" t="s">
        <v>829</v>
      </c>
      <c r="D175"/>
      <c r="E175"/>
      <c r="F175"/>
      <c r="G175"/>
      <c r="H175"/>
      <c r="K175" s="108"/>
      <c r="L175" s="108"/>
      <c r="M175" s="108"/>
      <c r="N175" s="108"/>
    </row>
    <row r="176" spans="1:14" outlineLevel="1" x14ac:dyDescent="0.25">
      <c r="A176" s="66" t="s">
        <v>830</v>
      </c>
      <c r="D176"/>
      <c r="E176"/>
      <c r="F176"/>
      <c r="G176"/>
      <c r="H176"/>
      <c r="K176" s="108"/>
      <c r="L176" s="108"/>
      <c r="M176" s="108"/>
      <c r="N176" s="108"/>
    </row>
    <row r="177" spans="1:14" outlineLevel="1" x14ac:dyDescent="0.25">
      <c r="A177" s="66" t="s">
        <v>831</v>
      </c>
      <c r="D177"/>
      <c r="E177"/>
      <c r="F177"/>
      <c r="G177"/>
      <c r="H177"/>
      <c r="K177" s="108"/>
      <c r="L177" s="108"/>
      <c r="M177" s="108"/>
      <c r="N177" s="108"/>
    </row>
    <row r="178" spans="1:14" outlineLevel="1" x14ac:dyDescent="0.25">
      <c r="A178" s="66" t="s">
        <v>832</v>
      </c>
    </row>
    <row r="179" spans="1:14" outlineLevel="1" x14ac:dyDescent="0.25">
      <c r="A179" s="66" t="s">
        <v>833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70" zoomScaleNormal="7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7"/>
  </cols>
  <sheetData>
    <row r="1" spans="1:7" ht="31.5" x14ac:dyDescent="0.25">
      <c r="A1" s="63" t="s">
        <v>834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6" t="s">
        <v>835</v>
      </c>
      <c r="C5" s="70"/>
      <c r="E5" s="72"/>
      <c r="F5" s="72"/>
    </row>
    <row r="6" spans="1:7" ht="15.75" thickBot="1" x14ac:dyDescent="0.3">
      <c r="B6" s="127" t="s">
        <v>836</v>
      </c>
    </row>
    <row r="7" spans="1:7" x14ac:dyDescent="0.25">
      <c r="B7" s="76"/>
    </row>
    <row r="8" spans="1:7" ht="37.5" x14ac:dyDescent="0.25">
      <c r="A8" s="77" t="s">
        <v>93</v>
      </c>
      <c r="B8" s="77" t="s">
        <v>836</v>
      </c>
      <c r="C8" s="78"/>
      <c r="D8" s="78"/>
      <c r="E8" s="78"/>
      <c r="F8" s="78"/>
      <c r="G8" s="79"/>
    </row>
    <row r="9" spans="1:7" ht="15" customHeight="1" x14ac:dyDescent="0.25">
      <c r="A9" s="85"/>
      <c r="B9" s="86" t="s">
        <v>650</v>
      </c>
      <c r="C9" s="85" t="s">
        <v>837</v>
      </c>
      <c r="D9" s="85"/>
      <c r="E9" s="87"/>
      <c r="F9" s="85"/>
      <c r="G9" s="88"/>
    </row>
    <row r="10" spans="1:7" x14ac:dyDescent="0.25">
      <c r="A10" s="66" t="s">
        <v>838</v>
      </c>
      <c r="B10" s="66" t="s">
        <v>839</v>
      </c>
      <c r="C10" s="66" t="s">
        <v>95</v>
      </c>
    </row>
    <row r="11" spans="1:7" outlineLevel="1" x14ac:dyDescent="0.25">
      <c r="A11" s="66" t="s">
        <v>840</v>
      </c>
      <c r="B11" s="81" t="s">
        <v>382</v>
      </c>
    </row>
    <row r="12" spans="1:7" outlineLevel="1" x14ac:dyDescent="0.25">
      <c r="A12" s="66" t="s">
        <v>841</v>
      </c>
      <c r="B12" s="81" t="s">
        <v>383</v>
      </c>
    </row>
    <row r="13" spans="1:7" outlineLevel="1" x14ac:dyDescent="0.25">
      <c r="A13" s="66" t="s">
        <v>842</v>
      </c>
      <c r="B13" s="81"/>
    </row>
    <row r="14" spans="1:7" outlineLevel="1" x14ac:dyDescent="0.25">
      <c r="A14" s="66" t="s">
        <v>843</v>
      </c>
      <c r="B14" s="81"/>
    </row>
    <row r="15" spans="1:7" outlineLevel="1" x14ac:dyDescent="0.25">
      <c r="A15" s="66" t="s">
        <v>844</v>
      </c>
      <c r="B15" s="81"/>
    </row>
    <row r="16" spans="1:7" outlineLevel="1" x14ac:dyDescent="0.25">
      <c r="A16" s="66" t="s">
        <v>845</v>
      </c>
      <c r="B16" s="81"/>
    </row>
    <row r="17" spans="1:7" ht="15" customHeight="1" x14ac:dyDescent="0.25">
      <c r="A17" s="85"/>
      <c r="B17" s="86" t="s">
        <v>846</v>
      </c>
      <c r="C17" s="85" t="s">
        <v>847</v>
      </c>
      <c r="D17" s="85"/>
      <c r="E17" s="87"/>
      <c r="F17" s="88"/>
      <c r="G17" s="88"/>
    </row>
    <row r="18" spans="1:7" x14ac:dyDescent="0.25">
      <c r="A18" s="66" t="s">
        <v>848</v>
      </c>
      <c r="B18" s="66" t="s">
        <v>388</v>
      </c>
      <c r="C18" s="66" t="s">
        <v>95</v>
      </c>
    </row>
    <row r="19" spans="1:7" outlineLevel="1" x14ac:dyDescent="0.25">
      <c r="A19" s="66" t="s">
        <v>849</v>
      </c>
    </row>
    <row r="20" spans="1:7" outlineLevel="1" x14ac:dyDescent="0.25">
      <c r="A20" s="66" t="s">
        <v>850</v>
      </c>
    </row>
    <row r="21" spans="1:7" outlineLevel="1" x14ac:dyDescent="0.25">
      <c r="A21" s="66" t="s">
        <v>851</v>
      </c>
    </row>
    <row r="22" spans="1:7" outlineLevel="1" x14ac:dyDescent="0.25">
      <c r="A22" s="66" t="s">
        <v>852</v>
      </c>
    </row>
    <row r="23" spans="1:7" outlineLevel="1" x14ac:dyDescent="0.25">
      <c r="A23" s="66" t="s">
        <v>853</v>
      </c>
    </row>
    <row r="24" spans="1:7" outlineLevel="1" x14ac:dyDescent="0.25">
      <c r="A24" s="66" t="s">
        <v>854</v>
      </c>
    </row>
    <row r="25" spans="1:7" ht="15" customHeight="1" x14ac:dyDescent="0.25">
      <c r="A25" s="85"/>
      <c r="B25" s="86" t="s">
        <v>855</v>
      </c>
      <c r="C25" s="85" t="s">
        <v>847</v>
      </c>
      <c r="D25" s="85"/>
      <c r="E25" s="87"/>
      <c r="F25" s="88"/>
      <c r="G25" s="88"/>
    </row>
    <row r="26" spans="1:7" x14ac:dyDescent="0.25">
      <c r="A26" s="66" t="s">
        <v>856</v>
      </c>
      <c r="B26" s="118" t="s">
        <v>391</v>
      </c>
      <c r="C26" s="66">
        <f>SUM(C27:C54)</f>
        <v>0</v>
      </c>
      <c r="D26" s="118"/>
      <c r="F26" s="118"/>
      <c r="G26" s="66"/>
    </row>
    <row r="27" spans="1:7" x14ac:dyDescent="0.25">
      <c r="A27" s="66" t="s">
        <v>857</v>
      </c>
      <c r="B27" s="66" t="s">
        <v>393</v>
      </c>
      <c r="C27" s="66" t="s">
        <v>95</v>
      </c>
      <c r="D27" s="118"/>
      <c r="F27" s="118"/>
      <c r="G27" s="66"/>
    </row>
    <row r="28" spans="1:7" x14ac:dyDescent="0.25">
      <c r="A28" s="66" t="s">
        <v>858</v>
      </c>
      <c r="B28" s="66" t="s">
        <v>395</v>
      </c>
      <c r="C28" s="66" t="s">
        <v>95</v>
      </c>
      <c r="D28" s="118"/>
      <c r="F28" s="118"/>
      <c r="G28" s="66"/>
    </row>
    <row r="29" spans="1:7" x14ac:dyDescent="0.25">
      <c r="A29" s="66" t="s">
        <v>859</v>
      </c>
      <c r="B29" s="66" t="s">
        <v>397</v>
      </c>
      <c r="C29" s="66" t="s">
        <v>95</v>
      </c>
      <c r="D29" s="118"/>
      <c r="F29" s="118"/>
      <c r="G29" s="66"/>
    </row>
    <row r="30" spans="1:7" x14ac:dyDescent="0.25">
      <c r="A30" s="66" t="s">
        <v>860</v>
      </c>
      <c r="B30" s="66" t="s">
        <v>399</v>
      </c>
      <c r="C30" s="66" t="s">
        <v>95</v>
      </c>
      <c r="D30" s="118"/>
      <c r="F30" s="118"/>
      <c r="G30" s="66"/>
    </row>
    <row r="31" spans="1:7" x14ac:dyDescent="0.25">
      <c r="A31" s="66" t="s">
        <v>861</v>
      </c>
      <c r="B31" s="66" t="s">
        <v>401</v>
      </c>
      <c r="C31" s="66" t="s">
        <v>95</v>
      </c>
      <c r="D31" s="118"/>
      <c r="F31" s="118"/>
      <c r="G31" s="66"/>
    </row>
    <row r="32" spans="1:7" x14ac:dyDescent="0.25">
      <c r="A32" s="66" t="s">
        <v>862</v>
      </c>
      <c r="B32" s="66" t="s">
        <v>403</v>
      </c>
      <c r="C32" s="66" t="s">
        <v>95</v>
      </c>
      <c r="D32" s="118"/>
      <c r="F32" s="118"/>
      <c r="G32" s="66"/>
    </row>
    <row r="33" spans="1:7" x14ac:dyDescent="0.25">
      <c r="A33" s="66" t="s">
        <v>863</v>
      </c>
      <c r="B33" s="66" t="s">
        <v>405</v>
      </c>
      <c r="C33" s="66" t="s">
        <v>95</v>
      </c>
      <c r="D33" s="118"/>
      <c r="F33" s="118"/>
      <c r="G33" s="66"/>
    </row>
    <row r="34" spans="1:7" x14ac:dyDescent="0.25">
      <c r="A34" s="66" t="s">
        <v>864</v>
      </c>
      <c r="B34" s="66" t="s">
        <v>407</v>
      </c>
      <c r="C34" s="66" t="s">
        <v>95</v>
      </c>
      <c r="D34" s="118"/>
      <c r="F34" s="118"/>
      <c r="G34" s="66"/>
    </row>
    <row r="35" spans="1:7" x14ac:dyDescent="0.25">
      <c r="A35" s="66" t="s">
        <v>865</v>
      </c>
      <c r="B35" s="66" t="s">
        <v>409</v>
      </c>
      <c r="C35" s="66" t="s">
        <v>95</v>
      </c>
      <c r="D35" s="118"/>
      <c r="F35" s="118"/>
      <c r="G35" s="66"/>
    </row>
    <row r="36" spans="1:7" x14ac:dyDescent="0.25">
      <c r="A36" s="66" t="s">
        <v>866</v>
      </c>
      <c r="B36" s="66" t="s">
        <v>411</v>
      </c>
      <c r="C36" s="66" t="s">
        <v>95</v>
      </c>
      <c r="D36" s="118"/>
      <c r="F36" s="118"/>
      <c r="G36" s="66"/>
    </row>
    <row r="37" spans="1:7" x14ac:dyDescent="0.25">
      <c r="A37" s="66" t="s">
        <v>867</v>
      </c>
      <c r="B37" s="66" t="s">
        <v>413</v>
      </c>
      <c r="C37" s="66" t="s">
        <v>95</v>
      </c>
      <c r="D37" s="118"/>
      <c r="F37" s="118"/>
      <c r="G37" s="66"/>
    </row>
    <row r="38" spans="1:7" x14ac:dyDescent="0.25">
      <c r="A38" s="66" t="s">
        <v>868</v>
      </c>
      <c r="B38" s="66" t="s">
        <v>415</v>
      </c>
      <c r="C38" s="66" t="s">
        <v>95</v>
      </c>
      <c r="D38" s="118"/>
      <c r="F38" s="118"/>
      <c r="G38" s="66"/>
    </row>
    <row r="39" spans="1:7" x14ac:dyDescent="0.25">
      <c r="A39" s="66" t="s">
        <v>869</v>
      </c>
      <c r="B39" s="66" t="s">
        <v>417</v>
      </c>
      <c r="C39" s="66" t="s">
        <v>95</v>
      </c>
      <c r="D39" s="118"/>
      <c r="F39" s="118"/>
      <c r="G39" s="66"/>
    </row>
    <row r="40" spans="1:7" x14ac:dyDescent="0.25">
      <c r="A40" s="66" t="s">
        <v>870</v>
      </c>
      <c r="B40" s="66" t="s">
        <v>419</v>
      </c>
      <c r="C40" s="66" t="s">
        <v>95</v>
      </c>
      <c r="D40" s="118"/>
      <c r="F40" s="118"/>
      <c r="G40" s="66"/>
    </row>
    <row r="41" spans="1:7" x14ac:dyDescent="0.25">
      <c r="A41" s="66" t="s">
        <v>871</v>
      </c>
      <c r="B41" s="66" t="s">
        <v>421</v>
      </c>
      <c r="C41" s="66" t="s">
        <v>95</v>
      </c>
      <c r="D41" s="118"/>
      <c r="F41" s="118"/>
      <c r="G41" s="66"/>
    </row>
    <row r="42" spans="1:7" x14ac:dyDescent="0.25">
      <c r="A42" s="66" t="s">
        <v>872</v>
      </c>
      <c r="B42" s="66" t="s">
        <v>3</v>
      </c>
      <c r="C42" s="66" t="s">
        <v>95</v>
      </c>
      <c r="D42" s="118"/>
      <c r="F42" s="118"/>
      <c r="G42" s="66"/>
    </row>
    <row r="43" spans="1:7" x14ac:dyDescent="0.25">
      <c r="A43" s="66" t="s">
        <v>873</v>
      </c>
      <c r="B43" s="66" t="s">
        <v>424</v>
      </c>
      <c r="C43" s="66" t="s">
        <v>95</v>
      </c>
      <c r="D43" s="118"/>
      <c r="F43" s="118"/>
      <c r="G43" s="66"/>
    </row>
    <row r="44" spans="1:7" x14ac:dyDescent="0.25">
      <c r="A44" s="66" t="s">
        <v>874</v>
      </c>
      <c r="B44" s="66" t="s">
        <v>426</v>
      </c>
      <c r="C44" s="66" t="s">
        <v>95</v>
      </c>
      <c r="D44" s="118"/>
      <c r="F44" s="118"/>
      <c r="G44" s="66"/>
    </row>
    <row r="45" spans="1:7" x14ac:dyDescent="0.25">
      <c r="A45" s="66" t="s">
        <v>875</v>
      </c>
      <c r="B45" s="66" t="s">
        <v>428</v>
      </c>
      <c r="C45" s="66" t="s">
        <v>95</v>
      </c>
      <c r="D45" s="118"/>
      <c r="F45" s="118"/>
      <c r="G45" s="66"/>
    </row>
    <row r="46" spans="1:7" x14ac:dyDescent="0.25">
      <c r="A46" s="66" t="s">
        <v>876</v>
      </c>
      <c r="B46" s="66" t="s">
        <v>430</v>
      </c>
      <c r="C46" s="66" t="s">
        <v>95</v>
      </c>
      <c r="D46" s="118"/>
      <c r="F46" s="118"/>
      <c r="G46" s="66"/>
    </row>
    <row r="47" spans="1:7" x14ac:dyDescent="0.25">
      <c r="A47" s="66" t="s">
        <v>877</v>
      </c>
      <c r="B47" s="66" t="s">
        <v>432</v>
      </c>
      <c r="C47" s="66" t="s">
        <v>95</v>
      </c>
      <c r="D47" s="118"/>
      <c r="F47" s="118"/>
      <c r="G47" s="66"/>
    </row>
    <row r="48" spans="1:7" x14ac:dyDescent="0.25">
      <c r="A48" s="66" t="s">
        <v>878</v>
      </c>
      <c r="B48" s="66" t="s">
        <v>434</v>
      </c>
      <c r="C48" s="66" t="s">
        <v>95</v>
      </c>
      <c r="D48" s="118"/>
      <c r="F48" s="118"/>
      <c r="G48" s="66"/>
    </row>
    <row r="49" spans="1:7" x14ac:dyDescent="0.25">
      <c r="A49" s="66" t="s">
        <v>879</v>
      </c>
      <c r="B49" s="66" t="s">
        <v>436</v>
      </c>
      <c r="C49" s="66" t="s">
        <v>95</v>
      </c>
      <c r="D49" s="118"/>
      <c r="F49" s="118"/>
      <c r="G49" s="66"/>
    </row>
    <row r="50" spans="1:7" x14ac:dyDescent="0.25">
      <c r="A50" s="66" t="s">
        <v>880</v>
      </c>
      <c r="B50" s="66" t="s">
        <v>438</v>
      </c>
      <c r="C50" s="66" t="s">
        <v>95</v>
      </c>
      <c r="D50" s="118"/>
      <c r="F50" s="118"/>
      <c r="G50" s="66"/>
    </row>
    <row r="51" spans="1:7" x14ac:dyDescent="0.25">
      <c r="A51" s="66" t="s">
        <v>881</v>
      </c>
      <c r="B51" s="66" t="s">
        <v>440</v>
      </c>
      <c r="C51" s="66" t="s">
        <v>95</v>
      </c>
      <c r="D51" s="118"/>
      <c r="F51" s="118"/>
      <c r="G51" s="66"/>
    </row>
    <row r="52" spans="1:7" x14ac:dyDescent="0.25">
      <c r="A52" s="66" t="s">
        <v>882</v>
      </c>
      <c r="B52" s="66" t="s">
        <v>442</v>
      </c>
      <c r="C52" s="66" t="s">
        <v>95</v>
      </c>
      <c r="D52" s="118"/>
      <c r="F52" s="118"/>
      <c r="G52" s="66"/>
    </row>
    <row r="53" spans="1:7" x14ac:dyDescent="0.25">
      <c r="A53" s="66" t="s">
        <v>883</v>
      </c>
      <c r="B53" s="66" t="s">
        <v>6</v>
      </c>
      <c r="C53" s="66" t="s">
        <v>95</v>
      </c>
      <c r="D53" s="118"/>
      <c r="F53" s="118"/>
      <c r="G53" s="66"/>
    </row>
    <row r="54" spans="1:7" x14ac:dyDescent="0.25">
      <c r="A54" s="66" t="s">
        <v>884</v>
      </c>
      <c r="B54" s="66" t="s">
        <v>445</v>
      </c>
      <c r="C54" s="66" t="s">
        <v>95</v>
      </c>
      <c r="D54" s="118"/>
      <c r="F54" s="118"/>
      <c r="G54" s="66"/>
    </row>
    <row r="55" spans="1:7" x14ac:dyDescent="0.25">
      <c r="A55" s="66" t="s">
        <v>885</v>
      </c>
      <c r="B55" s="118" t="s">
        <v>271</v>
      </c>
      <c r="C55" s="118">
        <f>SUM(C56:C58)</f>
        <v>0</v>
      </c>
      <c r="D55" s="118"/>
      <c r="F55" s="118"/>
      <c r="G55" s="66"/>
    </row>
    <row r="56" spans="1:7" x14ac:dyDescent="0.25">
      <c r="A56" s="66" t="s">
        <v>886</v>
      </c>
      <c r="B56" s="66" t="s">
        <v>448</v>
      </c>
      <c r="C56" s="66" t="s">
        <v>95</v>
      </c>
      <c r="D56" s="118"/>
      <c r="F56" s="118"/>
      <c r="G56" s="66"/>
    </row>
    <row r="57" spans="1:7" x14ac:dyDescent="0.25">
      <c r="A57" s="66" t="s">
        <v>887</v>
      </c>
      <c r="B57" s="66" t="s">
        <v>450</v>
      </c>
      <c r="C57" s="66" t="s">
        <v>95</v>
      </c>
      <c r="D57" s="118"/>
      <c r="F57" s="118"/>
      <c r="G57" s="66"/>
    </row>
    <row r="58" spans="1:7" x14ac:dyDescent="0.25">
      <c r="A58" s="66" t="s">
        <v>888</v>
      </c>
      <c r="B58" s="66" t="s">
        <v>2</v>
      </c>
      <c r="C58" s="66" t="s">
        <v>95</v>
      </c>
      <c r="D58" s="118"/>
      <c r="F58" s="118"/>
      <c r="G58" s="66"/>
    </row>
    <row r="59" spans="1:7" x14ac:dyDescent="0.25">
      <c r="A59" s="66" t="s">
        <v>889</v>
      </c>
      <c r="B59" s="118" t="s">
        <v>140</v>
      </c>
      <c r="C59" s="118">
        <f>SUM(C60:C69)</f>
        <v>0</v>
      </c>
      <c r="D59" s="118"/>
      <c r="F59" s="118"/>
      <c r="G59" s="66"/>
    </row>
    <row r="60" spans="1:7" x14ac:dyDescent="0.25">
      <c r="A60" s="66" t="s">
        <v>890</v>
      </c>
      <c r="B60" s="83" t="s">
        <v>273</v>
      </c>
      <c r="C60" s="66" t="s">
        <v>95</v>
      </c>
      <c r="D60" s="118"/>
      <c r="F60" s="118"/>
      <c r="G60" s="66"/>
    </row>
    <row r="61" spans="1:7" x14ac:dyDescent="0.25">
      <c r="A61" s="66" t="s">
        <v>891</v>
      </c>
      <c r="B61" s="83" t="s">
        <v>275</v>
      </c>
      <c r="C61" s="66" t="s">
        <v>95</v>
      </c>
      <c r="D61" s="118"/>
      <c r="F61" s="118"/>
      <c r="G61" s="66"/>
    </row>
    <row r="62" spans="1:7" x14ac:dyDescent="0.25">
      <c r="A62" s="66" t="s">
        <v>892</v>
      </c>
      <c r="B62" s="83" t="s">
        <v>277</v>
      </c>
      <c r="C62" s="66" t="s">
        <v>95</v>
      </c>
      <c r="D62" s="118"/>
      <c r="F62" s="118"/>
      <c r="G62" s="66"/>
    </row>
    <row r="63" spans="1:7" x14ac:dyDescent="0.25">
      <c r="A63" s="66" t="s">
        <v>893</v>
      </c>
      <c r="B63" s="83" t="s">
        <v>12</v>
      </c>
      <c r="C63" s="66" t="s">
        <v>95</v>
      </c>
      <c r="D63" s="118"/>
      <c r="F63" s="118"/>
      <c r="G63" s="66"/>
    </row>
    <row r="64" spans="1:7" x14ac:dyDescent="0.25">
      <c r="A64" s="66" t="s">
        <v>894</v>
      </c>
      <c r="B64" s="83" t="s">
        <v>280</v>
      </c>
      <c r="C64" s="66" t="s">
        <v>95</v>
      </c>
      <c r="D64" s="118"/>
      <c r="F64" s="118"/>
      <c r="G64" s="66"/>
    </row>
    <row r="65" spans="1:7" x14ac:dyDescent="0.25">
      <c r="A65" s="66" t="s">
        <v>895</v>
      </c>
      <c r="B65" s="83" t="s">
        <v>282</v>
      </c>
      <c r="C65" s="66" t="s">
        <v>95</v>
      </c>
      <c r="D65" s="118"/>
      <c r="F65" s="118"/>
      <c r="G65" s="66"/>
    </row>
    <row r="66" spans="1:7" x14ac:dyDescent="0.25">
      <c r="A66" s="66" t="s">
        <v>896</v>
      </c>
      <c r="B66" s="83" t="s">
        <v>284</v>
      </c>
      <c r="C66" s="66" t="s">
        <v>95</v>
      </c>
      <c r="D66" s="118"/>
      <c r="F66" s="118"/>
      <c r="G66" s="66"/>
    </row>
    <row r="67" spans="1:7" x14ac:dyDescent="0.25">
      <c r="A67" s="66" t="s">
        <v>897</v>
      </c>
      <c r="B67" s="83" t="s">
        <v>286</v>
      </c>
      <c r="C67" s="66" t="s">
        <v>95</v>
      </c>
      <c r="D67" s="118"/>
      <c r="F67" s="118"/>
      <c r="G67" s="66"/>
    </row>
    <row r="68" spans="1:7" x14ac:dyDescent="0.25">
      <c r="A68" s="66" t="s">
        <v>898</v>
      </c>
      <c r="B68" s="83" t="s">
        <v>288</v>
      </c>
      <c r="C68" s="66" t="s">
        <v>95</v>
      </c>
      <c r="D68" s="118"/>
      <c r="F68" s="118"/>
      <c r="G68" s="66"/>
    </row>
    <row r="69" spans="1:7" x14ac:dyDescent="0.25">
      <c r="A69" s="66" t="s">
        <v>899</v>
      </c>
      <c r="B69" s="83" t="s">
        <v>140</v>
      </c>
      <c r="C69" s="66" t="s">
        <v>95</v>
      </c>
      <c r="D69" s="118"/>
      <c r="F69" s="118"/>
      <c r="G69" s="66"/>
    </row>
    <row r="70" spans="1:7" outlineLevel="1" x14ac:dyDescent="0.25">
      <c r="A70" s="66" t="s">
        <v>900</v>
      </c>
      <c r="B70" s="96" t="s">
        <v>143</v>
      </c>
      <c r="G70" s="66"/>
    </row>
    <row r="71" spans="1:7" outlineLevel="1" x14ac:dyDescent="0.25">
      <c r="A71" s="66" t="s">
        <v>901</v>
      </c>
      <c r="B71" s="96" t="s">
        <v>143</v>
      </c>
      <c r="G71" s="66"/>
    </row>
    <row r="72" spans="1:7" outlineLevel="1" x14ac:dyDescent="0.25">
      <c r="A72" s="66" t="s">
        <v>902</v>
      </c>
      <c r="B72" s="96" t="s">
        <v>143</v>
      </c>
      <c r="G72" s="66"/>
    </row>
    <row r="73" spans="1:7" outlineLevel="1" x14ac:dyDescent="0.25">
      <c r="A73" s="66" t="s">
        <v>903</v>
      </c>
      <c r="B73" s="96" t="s">
        <v>143</v>
      </c>
      <c r="G73" s="66"/>
    </row>
    <row r="74" spans="1:7" outlineLevel="1" x14ac:dyDescent="0.25">
      <c r="A74" s="66" t="s">
        <v>904</v>
      </c>
      <c r="B74" s="96" t="s">
        <v>143</v>
      </c>
      <c r="G74" s="66"/>
    </row>
    <row r="75" spans="1:7" outlineLevel="1" x14ac:dyDescent="0.25">
      <c r="A75" s="66" t="s">
        <v>905</v>
      </c>
      <c r="B75" s="96" t="s">
        <v>143</v>
      </c>
      <c r="G75" s="66"/>
    </row>
    <row r="76" spans="1:7" outlineLevel="1" x14ac:dyDescent="0.25">
      <c r="A76" s="66" t="s">
        <v>906</v>
      </c>
      <c r="B76" s="96" t="s">
        <v>143</v>
      </c>
      <c r="G76" s="66"/>
    </row>
    <row r="77" spans="1:7" outlineLevel="1" x14ac:dyDescent="0.25">
      <c r="A77" s="66" t="s">
        <v>907</v>
      </c>
      <c r="B77" s="96" t="s">
        <v>143</v>
      </c>
      <c r="G77" s="66"/>
    </row>
    <row r="78" spans="1:7" outlineLevel="1" x14ac:dyDescent="0.25">
      <c r="A78" s="66" t="s">
        <v>908</v>
      </c>
      <c r="B78" s="96" t="s">
        <v>143</v>
      </c>
      <c r="G78" s="66"/>
    </row>
    <row r="79" spans="1:7" outlineLevel="1" x14ac:dyDescent="0.25">
      <c r="A79" s="66" t="s">
        <v>909</v>
      </c>
      <c r="B79" s="96" t="s">
        <v>143</v>
      </c>
      <c r="G79" s="66"/>
    </row>
    <row r="80" spans="1:7" ht="15" customHeight="1" x14ac:dyDescent="0.25">
      <c r="A80" s="85"/>
      <c r="B80" s="86" t="s">
        <v>910</v>
      </c>
      <c r="C80" s="85" t="s">
        <v>847</v>
      </c>
      <c r="D80" s="85"/>
      <c r="E80" s="87"/>
      <c r="F80" s="88"/>
      <c r="G80" s="88"/>
    </row>
    <row r="81" spans="1:7" x14ac:dyDescent="0.25">
      <c r="A81" s="66" t="s">
        <v>911</v>
      </c>
      <c r="B81" s="66" t="s">
        <v>474</v>
      </c>
      <c r="C81" s="66" t="s">
        <v>95</v>
      </c>
      <c r="E81" s="64"/>
    </row>
    <row r="82" spans="1:7" x14ac:dyDescent="0.25">
      <c r="A82" s="66" t="s">
        <v>912</v>
      </c>
      <c r="B82" s="66" t="s">
        <v>476</v>
      </c>
      <c r="C82" s="66" t="s">
        <v>95</v>
      </c>
      <c r="E82" s="64"/>
    </row>
    <row r="83" spans="1:7" x14ac:dyDescent="0.25">
      <c r="A83" s="66" t="s">
        <v>913</v>
      </c>
      <c r="B83" s="66" t="s">
        <v>140</v>
      </c>
      <c r="C83" s="66" t="s">
        <v>95</v>
      </c>
      <c r="E83" s="64"/>
    </row>
    <row r="84" spans="1:7" outlineLevel="1" x14ac:dyDescent="0.25">
      <c r="A84" s="66" t="s">
        <v>914</v>
      </c>
      <c r="E84" s="64"/>
    </row>
    <row r="85" spans="1:7" outlineLevel="1" x14ac:dyDescent="0.25">
      <c r="A85" s="66" t="s">
        <v>915</v>
      </c>
      <c r="E85" s="64"/>
    </row>
    <row r="86" spans="1:7" outlineLevel="1" x14ac:dyDescent="0.25">
      <c r="A86" s="66" t="s">
        <v>916</v>
      </c>
      <c r="E86" s="64"/>
    </row>
    <row r="87" spans="1:7" outlineLevel="1" x14ac:dyDescent="0.25">
      <c r="A87" s="66" t="s">
        <v>917</v>
      </c>
      <c r="E87" s="64"/>
    </row>
    <row r="88" spans="1:7" outlineLevel="1" x14ac:dyDescent="0.25">
      <c r="A88" s="66" t="s">
        <v>918</v>
      </c>
      <c r="E88" s="64"/>
    </row>
    <row r="89" spans="1:7" outlineLevel="1" x14ac:dyDescent="0.25">
      <c r="A89" s="66" t="s">
        <v>919</v>
      </c>
      <c r="E89" s="64"/>
    </row>
    <row r="90" spans="1:7" ht="15" customHeight="1" x14ac:dyDescent="0.25">
      <c r="A90" s="85"/>
      <c r="B90" s="86" t="s">
        <v>920</v>
      </c>
      <c r="C90" s="85" t="s">
        <v>847</v>
      </c>
      <c r="D90" s="85"/>
      <c r="E90" s="87"/>
      <c r="F90" s="88"/>
      <c r="G90" s="88"/>
    </row>
    <row r="91" spans="1:7" x14ac:dyDescent="0.25">
      <c r="A91" s="66" t="s">
        <v>921</v>
      </c>
      <c r="B91" s="66" t="s">
        <v>484</v>
      </c>
      <c r="C91" s="66" t="s">
        <v>95</v>
      </c>
      <c r="E91" s="64"/>
    </row>
    <row r="92" spans="1:7" x14ac:dyDescent="0.25">
      <c r="A92" s="66" t="s">
        <v>922</v>
      </c>
      <c r="B92" s="66" t="s">
        <v>486</v>
      </c>
      <c r="C92" s="66" t="s">
        <v>95</v>
      </c>
      <c r="E92" s="64"/>
    </row>
    <row r="93" spans="1:7" x14ac:dyDescent="0.25">
      <c r="A93" s="66" t="s">
        <v>923</v>
      </c>
      <c r="B93" s="66" t="s">
        <v>140</v>
      </c>
      <c r="C93" s="66" t="s">
        <v>95</v>
      </c>
      <c r="E93" s="64"/>
    </row>
    <row r="94" spans="1:7" outlineLevel="1" x14ac:dyDescent="0.25">
      <c r="A94" s="66" t="s">
        <v>924</v>
      </c>
      <c r="C94" s="66" t="s">
        <v>95</v>
      </c>
      <c r="E94" s="64"/>
    </row>
    <row r="95" spans="1:7" outlineLevel="1" x14ac:dyDescent="0.25">
      <c r="A95" s="66" t="s">
        <v>925</v>
      </c>
      <c r="E95" s="64"/>
    </row>
    <row r="96" spans="1:7" outlineLevel="1" x14ac:dyDescent="0.25">
      <c r="A96" s="66" t="s">
        <v>926</v>
      </c>
      <c r="E96" s="64"/>
    </row>
    <row r="97" spans="1:7" outlineLevel="1" x14ac:dyDescent="0.25">
      <c r="A97" s="66" t="s">
        <v>927</v>
      </c>
      <c r="E97" s="64"/>
    </row>
    <row r="98" spans="1:7" outlineLevel="1" x14ac:dyDescent="0.25">
      <c r="A98" s="66" t="s">
        <v>928</v>
      </c>
      <c r="E98" s="64"/>
    </row>
    <row r="99" spans="1:7" outlineLevel="1" x14ac:dyDescent="0.25">
      <c r="A99" s="66" t="s">
        <v>929</v>
      </c>
      <c r="E99" s="64"/>
    </row>
    <row r="100" spans="1:7" ht="15" customHeight="1" x14ac:dyDescent="0.25">
      <c r="A100" s="85"/>
      <c r="B100" s="86" t="s">
        <v>930</v>
      </c>
      <c r="C100" s="85" t="s">
        <v>847</v>
      </c>
      <c r="D100" s="85"/>
      <c r="E100" s="87"/>
      <c r="F100" s="88"/>
      <c r="G100" s="88"/>
    </row>
    <row r="101" spans="1:7" x14ac:dyDescent="0.25">
      <c r="A101" s="66" t="s">
        <v>931</v>
      </c>
      <c r="B101" s="62" t="s">
        <v>490</v>
      </c>
      <c r="C101" s="66" t="s">
        <v>95</v>
      </c>
      <c r="E101" s="64"/>
    </row>
    <row r="102" spans="1:7" x14ac:dyDescent="0.25">
      <c r="A102" s="66" t="s">
        <v>932</v>
      </c>
      <c r="B102" s="62" t="s">
        <v>492</v>
      </c>
      <c r="C102" s="66" t="s">
        <v>95</v>
      </c>
      <c r="E102" s="64"/>
    </row>
    <row r="103" spans="1:7" x14ac:dyDescent="0.25">
      <c r="A103" s="66" t="s">
        <v>933</v>
      </c>
      <c r="B103" s="62" t="s">
        <v>494</v>
      </c>
      <c r="C103" s="66" t="s">
        <v>95</v>
      </c>
    </row>
    <row r="104" spans="1:7" x14ac:dyDescent="0.25">
      <c r="A104" s="66" t="s">
        <v>934</v>
      </c>
      <c r="B104" s="62" t="s">
        <v>496</v>
      </c>
      <c r="C104" s="66" t="s">
        <v>95</v>
      </c>
    </row>
    <row r="105" spans="1:7" x14ac:dyDescent="0.25">
      <c r="A105" s="66" t="s">
        <v>935</v>
      </c>
      <c r="B105" s="62" t="s">
        <v>498</v>
      </c>
      <c r="C105" s="66" t="s">
        <v>95</v>
      </c>
    </row>
    <row r="106" spans="1:7" outlineLevel="1" x14ac:dyDescent="0.25">
      <c r="A106" s="66" t="s">
        <v>936</v>
      </c>
      <c r="B106" s="62"/>
    </row>
    <row r="107" spans="1:7" outlineLevel="1" x14ac:dyDescent="0.25">
      <c r="A107" s="66" t="s">
        <v>937</v>
      </c>
      <c r="B107" s="62"/>
    </row>
    <row r="108" spans="1:7" outlineLevel="1" x14ac:dyDescent="0.25">
      <c r="A108" s="66" t="s">
        <v>938</v>
      </c>
      <c r="B108" s="62"/>
    </row>
    <row r="109" spans="1:7" outlineLevel="1" x14ac:dyDescent="0.25">
      <c r="A109" s="66" t="s">
        <v>939</v>
      </c>
      <c r="B109" s="62"/>
    </row>
    <row r="110" spans="1:7" ht="15" customHeight="1" x14ac:dyDescent="0.25">
      <c r="A110" s="85"/>
      <c r="B110" s="86" t="s">
        <v>940</v>
      </c>
      <c r="C110" s="85" t="s">
        <v>847</v>
      </c>
      <c r="D110" s="85"/>
      <c r="E110" s="87"/>
      <c r="F110" s="88"/>
      <c r="G110" s="88"/>
    </row>
    <row r="111" spans="1:7" x14ac:dyDescent="0.25">
      <c r="A111" s="66" t="s">
        <v>941</v>
      </c>
      <c r="B111" s="66" t="s">
        <v>501</v>
      </c>
      <c r="C111" s="66" t="s">
        <v>95</v>
      </c>
      <c r="E111" s="64"/>
    </row>
    <row r="112" spans="1:7" outlineLevel="1" x14ac:dyDescent="0.25">
      <c r="A112" s="66" t="s">
        <v>942</v>
      </c>
      <c r="E112" s="64"/>
    </row>
    <row r="113" spans="1:7" outlineLevel="1" x14ac:dyDescent="0.25">
      <c r="A113" s="66" t="s">
        <v>943</v>
      </c>
      <c r="E113" s="64"/>
    </row>
    <row r="114" spans="1:7" outlineLevel="1" x14ac:dyDescent="0.25">
      <c r="A114" s="66" t="s">
        <v>944</v>
      </c>
      <c r="E114" s="64"/>
    </row>
    <row r="115" spans="1:7" outlineLevel="1" x14ac:dyDescent="0.25">
      <c r="A115" s="66" t="s">
        <v>945</v>
      </c>
      <c r="E115" s="64"/>
    </row>
    <row r="116" spans="1:7" ht="15" customHeight="1" x14ac:dyDescent="0.25">
      <c r="A116" s="85"/>
      <c r="B116" s="86" t="s">
        <v>946</v>
      </c>
      <c r="C116" s="85" t="s">
        <v>503</v>
      </c>
      <c r="D116" s="85" t="s">
        <v>504</v>
      </c>
      <c r="E116" s="87"/>
      <c r="F116" s="85" t="s">
        <v>847</v>
      </c>
      <c r="G116" s="85" t="s">
        <v>505</v>
      </c>
    </row>
    <row r="117" spans="1:7" x14ac:dyDescent="0.25">
      <c r="A117" s="66" t="s">
        <v>947</v>
      </c>
      <c r="B117" s="83" t="s">
        <v>507</v>
      </c>
      <c r="C117" s="66" t="s">
        <v>95</v>
      </c>
      <c r="D117" s="80"/>
      <c r="E117" s="80"/>
      <c r="F117" s="100"/>
      <c r="G117" s="100"/>
    </row>
    <row r="118" spans="1:7" x14ac:dyDescent="0.25">
      <c r="A118" s="80"/>
      <c r="B118" s="122"/>
      <c r="C118" s="80"/>
      <c r="D118" s="80"/>
      <c r="E118" s="80"/>
      <c r="F118" s="100"/>
      <c r="G118" s="100"/>
    </row>
    <row r="119" spans="1:7" x14ac:dyDescent="0.25">
      <c r="B119" s="83" t="s">
        <v>508</v>
      </c>
      <c r="C119" s="80"/>
      <c r="D119" s="80"/>
      <c r="E119" s="80"/>
      <c r="F119" s="100"/>
      <c r="G119" s="100"/>
    </row>
    <row r="120" spans="1:7" x14ac:dyDescent="0.25">
      <c r="A120" s="66" t="s">
        <v>948</v>
      </c>
      <c r="B120" s="83" t="s">
        <v>467</v>
      </c>
      <c r="C120" s="66" t="s">
        <v>95</v>
      </c>
      <c r="D120" s="66" t="s">
        <v>95</v>
      </c>
      <c r="E120" s="80"/>
      <c r="F120" s="93" t="str">
        <f t="shared" ref="F120:F143" si="0">IF($C$144=0,"",IF(C120="[for completion]","",C120/$C$144))</f>
        <v/>
      </c>
      <c r="G120" s="93" t="str">
        <f t="shared" ref="G120:G143" si="1">IF($D$144=0,"",IF(D120="[for completion]","",D120/$D$144))</f>
        <v/>
      </c>
    </row>
    <row r="121" spans="1:7" x14ac:dyDescent="0.25">
      <c r="A121" s="66" t="s">
        <v>949</v>
      </c>
      <c r="B121" s="83" t="s">
        <v>467</v>
      </c>
      <c r="C121" s="66" t="s">
        <v>95</v>
      </c>
      <c r="D121" s="66" t="s">
        <v>95</v>
      </c>
      <c r="E121" s="80"/>
      <c r="F121" s="93" t="str">
        <f t="shared" si="0"/>
        <v/>
      </c>
      <c r="G121" s="93" t="str">
        <f t="shared" si="1"/>
        <v/>
      </c>
    </row>
    <row r="122" spans="1:7" x14ac:dyDescent="0.25">
      <c r="A122" s="66" t="s">
        <v>950</v>
      </c>
      <c r="B122" s="83" t="s">
        <v>467</v>
      </c>
      <c r="C122" s="66" t="s">
        <v>95</v>
      </c>
      <c r="D122" s="66" t="s">
        <v>95</v>
      </c>
      <c r="E122" s="80"/>
      <c r="F122" s="93" t="str">
        <f t="shared" si="0"/>
        <v/>
      </c>
      <c r="G122" s="93" t="str">
        <f t="shared" si="1"/>
        <v/>
      </c>
    </row>
    <row r="123" spans="1:7" x14ac:dyDescent="0.25">
      <c r="A123" s="66" t="s">
        <v>951</v>
      </c>
      <c r="B123" s="83" t="s">
        <v>467</v>
      </c>
      <c r="C123" s="66" t="s">
        <v>95</v>
      </c>
      <c r="D123" s="66" t="s">
        <v>95</v>
      </c>
      <c r="E123" s="80"/>
      <c r="F123" s="93" t="str">
        <f t="shared" si="0"/>
        <v/>
      </c>
      <c r="G123" s="93" t="str">
        <f t="shared" si="1"/>
        <v/>
      </c>
    </row>
    <row r="124" spans="1:7" x14ac:dyDescent="0.25">
      <c r="A124" s="66" t="s">
        <v>952</v>
      </c>
      <c r="B124" s="83" t="s">
        <v>467</v>
      </c>
      <c r="C124" s="66" t="s">
        <v>95</v>
      </c>
      <c r="D124" s="66" t="s">
        <v>95</v>
      </c>
      <c r="E124" s="80"/>
      <c r="F124" s="93" t="str">
        <f t="shared" si="0"/>
        <v/>
      </c>
      <c r="G124" s="93" t="str">
        <f t="shared" si="1"/>
        <v/>
      </c>
    </row>
    <row r="125" spans="1:7" x14ac:dyDescent="0.25">
      <c r="A125" s="66" t="s">
        <v>953</v>
      </c>
      <c r="B125" s="83" t="s">
        <v>467</v>
      </c>
      <c r="C125" s="66" t="s">
        <v>95</v>
      </c>
      <c r="D125" s="66" t="s">
        <v>95</v>
      </c>
      <c r="E125" s="80"/>
      <c r="F125" s="93" t="str">
        <f t="shared" si="0"/>
        <v/>
      </c>
      <c r="G125" s="93" t="str">
        <f t="shared" si="1"/>
        <v/>
      </c>
    </row>
    <row r="126" spans="1:7" x14ac:dyDescent="0.25">
      <c r="A126" s="66" t="s">
        <v>954</v>
      </c>
      <c r="B126" s="83" t="s">
        <v>467</v>
      </c>
      <c r="C126" s="66" t="s">
        <v>95</v>
      </c>
      <c r="D126" s="66" t="s">
        <v>95</v>
      </c>
      <c r="E126" s="80"/>
      <c r="F126" s="93" t="str">
        <f t="shared" si="0"/>
        <v/>
      </c>
      <c r="G126" s="93" t="str">
        <f t="shared" si="1"/>
        <v/>
      </c>
    </row>
    <row r="127" spans="1:7" x14ac:dyDescent="0.25">
      <c r="A127" s="66" t="s">
        <v>955</v>
      </c>
      <c r="B127" s="83" t="s">
        <v>467</v>
      </c>
      <c r="C127" s="66" t="s">
        <v>95</v>
      </c>
      <c r="D127" s="66" t="s">
        <v>95</v>
      </c>
      <c r="E127" s="80"/>
      <c r="F127" s="93" t="str">
        <f t="shared" si="0"/>
        <v/>
      </c>
      <c r="G127" s="93" t="str">
        <f t="shared" si="1"/>
        <v/>
      </c>
    </row>
    <row r="128" spans="1:7" x14ac:dyDescent="0.25">
      <c r="A128" s="66" t="s">
        <v>956</v>
      </c>
      <c r="B128" s="83" t="s">
        <v>467</v>
      </c>
      <c r="C128" s="66" t="s">
        <v>95</v>
      </c>
      <c r="D128" s="66" t="s">
        <v>95</v>
      </c>
      <c r="E128" s="80"/>
      <c r="F128" s="93" t="str">
        <f t="shared" si="0"/>
        <v/>
      </c>
      <c r="G128" s="93" t="str">
        <f t="shared" si="1"/>
        <v/>
      </c>
    </row>
    <row r="129" spans="1:7" x14ac:dyDescent="0.25">
      <c r="A129" s="66" t="s">
        <v>957</v>
      </c>
      <c r="B129" s="83" t="s">
        <v>467</v>
      </c>
      <c r="C129" s="66" t="s">
        <v>95</v>
      </c>
      <c r="D129" s="66" t="s">
        <v>95</v>
      </c>
      <c r="E129" s="83"/>
      <c r="F129" s="93" t="str">
        <f t="shared" si="0"/>
        <v/>
      </c>
      <c r="G129" s="93" t="str">
        <f t="shared" si="1"/>
        <v/>
      </c>
    </row>
    <row r="130" spans="1:7" x14ac:dyDescent="0.25">
      <c r="A130" s="66" t="s">
        <v>958</v>
      </c>
      <c r="B130" s="83" t="s">
        <v>467</v>
      </c>
      <c r="C130" s="66" t="s">
        <v>95</v>
      </c>
      <c r="D130" s="66" t="s">
        <v>95</v>
      </c>
      <c r="E130" s="83"/>
      <c r="F130" s="93" t="str">
        <f t="shared" si="0"/>
        <v/>
      </c>
      <c r="G130" s="93" t="str">
        <f t="shared" si="1"/>
        <v/>
      </c>
    </row>
    <row r="131" spans="1:7" x14ac:dyDescent="0.25">
      <c r="A131" s="66" t="s">
        <v>959</v>
      </c>
      <c r="B131" s="83" t="s">
        <v>467</v>
      </c>
      <c r="C131" s="66" t="s">
        <v>95</v>
      </c>
      <c r="D131" s="66" t="s">
        <v>95</v>
      </c>
      <c r="E131" s="83"/>
      <c r="F131" s="93" t="str">
        <f t="shared" si="0"/>
        <v/>
      </c>
      <c r="G131" s="93" t="str">
        <f t="shared" si="1"/>
        <v/>
      </c>
    </row>
    <row r="132" spans="1:7" x14ac:dyDescent="0.25">
      <c r="A132" s="66" t="s">
        <v>960</v>
      </c>
      <c r="B132" s="83" t="s">
        <v>467</v>
      </c>
      <c r="C132" s="66" t="s">
        <v>95</v>
      </c>
      <c r="D132" s="66" t="s">
        <v>95</v>
      </c>
      <c r="E132" s="83"/>
      <c r="F132" s="93" t="str">
        <f t="shared" si="0"/>
        <v/>
      </c>
      <c r="G132" s="93" t="str">
        <f t="shared" si="1"/>
        <v/>
      </c>
    </row>
    <row r="133" spans="1:7" x14ac:dyDescent="0.25">
      <c r="A133" s="66" t="s">
        <v>961</v>
      </c>
      <c r="B133" s="83" t="s">
        <v>467</v>
      </c>
      <c r="C133" s="66" t="s">
        <v>95</v>
      </c>
      <c r="D133" s="66" t="s">
        <v>95</v>
      </c>
      <c r="E133" s="83"/>
      <c r="F133" s="93" t="str">
        <f t="shared" si="0"/>
        <v/>
      </c>
      <c r="G133" s="93" t="str">
        <f t="shared" si="1"/>
        <v/>
      </c>
    </row>
    <row r="134" spans="1:7" x14ac:dyDescent="0.25">
      <c r="A134" s="66" t="s">
        <v>962</v>
      </c>
      <c r="B134" s="83" t="s">
        <v>467</v>
      </c>
      <c r="C134" s="66" t="s">
        <v>95</v>
      </c>
      <c r="D134" s="66" t="s">
        <v>95</v>
      </c>
      <c r="E134" s="83"/>
      <c r="F134" s="93" t="str">
        <f t="shared" si="0"/>
        <v/>
      </c>
      <c r="G134" s="93" t="str">
        <f t="shared" si="1"/>
        <v/>
      </c>
    </row>
    <row r="135" spans="1:7" x14ac:dyDescent="0.25">
      <c r="A135" s="66" t="s">
        <v>963</v>
      </c>
      <c r="B135" s="83" t="s">
        <v>467</v>
      </c>
      <c r="C135" s="66" t="s">
        <v>95</v>
      </c>
      <c r="D135" s="66" t="s">
        <v>95</v>
      </c>
      <c r="F135" s="93" t="str">
        <f t="shared" si="0"/>
        <v/>
      </c>
      <c r="G135" s="93" t="str">
        <f t="shared" si="1"/>
        <v/>
      </c>
    </row>
    <row r="136" spans="1:7" x14ac:dyDescent="0.25">
      <c r="A136" s="66" t="s">
        <v>964</v>
      </c>
      <c r="B136" s="83" t="s">
        <v>467</v>
      </c>
      <c r="C136" s="66" t="s">
        <v>95</v>
      </c>
      <c r="D136" s="66" t="s">
        <v>95</v>
      </c>
      <c r="E136" s="103"/>
      <c r="F136" s="93" t="str">
        <f t="shared" si="0"/>
        <v/>
      </c>
      <c r="G136" s="93" t="str">
        <f t="shared" si="1"/>
        <v/>
      </c>
    </row>
    <row r="137" spans="1:7" x14ac:dyDescent="0.25">
      <c r="A137" s="66" t="s">
        <v>965</v>
      </c>
      <c r="B137" s="83" t="s">
        <v>467</v>
      </c>
      <c r="C137" s="66" t="s">
        <v>95</v>
      </c>
      <c r="D137" s="66" t="s">
        <v>95</v>
      </c>
      <c r="E137" s="103"/>
      <c r="F137" s="93" t="str">
        <f t="shared" si="0"/>
        <v/>
      </c>
      <c r="G137" s="93" t="str">
        <f t="shared" si="1"/>
        <v/>
      </c>
    </row>
    <row r="138" spans="1:7" x14ac:dyDescent="0.25">
      <c r="A138" s="66" t="s">
        <v>966</v>
      </c>
      <c r="B138" s="83" t="s">
        <v>467</v>
      </c>
      <c r="C138" s="66" t="s">
        <v>95</v>
      </c>
      <c r="D138" s="66" t="s">
        <v>95</v>
      </c>
      <c r="E138" s="103"/>
      <c r="F138" s="93" t="str">
        <f t="shared" si="0"/>
        <v/>
      </c>
      <c r="G138" s="93" t="str">
        <f t="shared" si="1"/>
        <v/>
      </c>
    </row>
    <row r="139" spans="1:7" x14ac:dyDescent="0.25">
      <c r="A139" s="66" t="s">
        <v>967</v>
      </c>
      <c r="B139" s="83" t="s">
        <v>467</v>
      </c>
      <c r="C139" s="66" t="s">
        <v>95</v>
      </c>
      <c r="D139" s="66" t="s">
        <v>95</v>
      </c>
      <c r="E139" s="103"/>
      <c r="F139" s="93" t="str">
        <f t="shared" si="0"/>
        <v/>
      </c>
      <c r="G139" s="93" t="str">
        <f t="shared" si="1"/>
        <v/>
      </c>
    </row>
    <row r="140" spans="1:7" x14ac:dyDescent="0.25">
      <c r="A140" s="66" t="s">
        <v>968</v>
      </c>
      <c r="B140" s="83" t="s">
        <v>467</v>
      </c>
      <c r="C140" s="66" t="s">
        <v>95</v>
      </c>
      <c r="D140" s="66" t="s">
        <v>95</v>
      </c>
      <c r="E140" s="103"/>
      <c r="F140" s="93" t="str">
        <f t="shared" si="0"/>
        <v/>
      </c>
      <c r="G140" s="93" t="str">
        <f t="shared" si="1"/>
        <v/>
      </c>
    </row>
    <row r="141" spans="1:7" x14ac:dyDescent="0.25">
      <c r="A141" s="66" t="s">
        <v>969</v>
      </c>
      <c r="B141" s="83" t="s">
        <v>467</v>
      </c>
      <c r="C141" s="66" t="s">
        <v>95</v>
      </c>
      <c r="D141" s="66" t="s">
        <v>95</v>
      </c>
      <c r="E141" s="103"/>
      <c r="F141" s="93" t="str">
        <f t="shared" si="0"/>
        <v/>
      </c>
      <c r="G141" s="93" t="str">
        <f t="shared" si="1"/>
        <v/>
      </c>
    </row>
    <row r="142" spans="1:7" x14ac:dyDescent="0.25">
      <c r="A142" s="66" t="s">
        <v>970</v>
      </c>
      <c r="B142" s="83" t="s">
        <v>467</v>
      </c>
      <c r="C142" s="66" t="s">
        <v>95</v>
      </c>
      <c r="D142" s="66" t="s">
        <v>95</v>
      </c>
      <c r="E142" s="103"/>
      <c r="F142" s="93" t="str">
        <f t="shared" si="0"/>
        <v/>
      </c>
      <c r="G142" s="93" t="str">
        <f t="shared" si="1"/>
        <v/>
      </c>
    </row>
    <row r="143" spans="1:7" x14ac:dyDescent="0.25">
      <c r="A143" s="66" t="s">
        <v>971</v>
      </c>
      <c r="B143" s="83" t="s">
        <v>467</v>
      </c>
      <c r="C143" s="66" t="s">
        <v>95</v>
      </c>
      <c r="D143" s="66" t="s">
        <v>95</v>
      </c>
      <c r="E143" s="103"/>
      <c r="F143" s="93" t="str">
        <f t="shared" si="0"/>
        <v/>
      </c>
      <c r="G143" s="93" t="str">
        <f t="shared" si="1"/>
        <v/>
      </c>
    </row>
    <row r="144" spans="1:7" x14ac:dyDescent="0.25">
      <c r="A144" s="66" t="s">
        <v>972</v>
      </c>
      <c r="B144" s="94" t="s">
        <v>142</v>
      </c>
      <c r="C144" s="83">
        <f>SUM(C120:C143)</f>
        <v>0</v>
      </c>
      <c r="D144" s="83">
        <f>SUM(D120:D143)</f>
        <v>0</v>
      </c>
      <c r="E144" s="103"/>
      <c r="F144" s="95">
        <f>SUM(F120:F143)</f>
        <v>0</v>
      </c>
      <c r="G144" s="95">
        <f>SUM(G120:G143)</f>
        <v>0</v>
      </c>
    </row>
    <row r="145" spans="1:7" ht="15" customHeight="1" x14ac:dyDescent="0.25">
      <c r="A145" s="85"/>
      <c r="B145" s="86" t="s">
        <v>973</v>
      </c>
      <c r="C145" s="85" t="s">
        <v>503</v>
      </c>
      <c r="D145" s="85" t="s">
        <v>504</v>
      </c>
      <c r="E145" s="87"/>
      <c r="F145" s="85" t="s">
        <v>847</v>
      </c>
      <c r="G145" s="85" t="s">
        <v>505</v>
      </c>
    </row>
    <row r="146" spans="1:7" x14ac:dyDescent="0.25">
      <c r="A146" s="66" t="s">
        <v>974</v>
      </c>
      <c r="B146" s="66" t="s">
        <v>518</v>
      </c>
      <c r="C146" s="123" t="s">
        <v>95</v>
      </c>
      <c r="G146" s="66"/>
    </row>
    <row r="147" spans="1:7" x14ac:dyDescent="0.25">
      <c r="G147" s="66"/>
    </row>
    <row r="148" spans="1:7" x14ac:dyDescent="0.25">
      <c r="B148" s="83" t="s">
        <v>519</v>
      </c>
      <c r="G148" s="66"/>
    </row>
    <row r="149" spans="1:7" x14ac:dyDescent="0.25">
      <c r="A149" s="66" t="s">
        <v>975</v>
      </c>
      <c r="B149" s="66" t="s">
        <v>521</v>
      </c>
      <c r="C149" s="66" t="s">
        <v>95</v>
      </c>
      <c r="D149" s="66" t="s">
        <v>95</v>
      </c>
      <c r="F149" s="93" t="str">
        <f t="shared" ref="F149:F163" si="2">IF($C$157=0,"",IF(C149="[for completion]","",C149/$C$157))</f>
        <v/>
      </c>
      <c r="G149" s="93" t="str">
        <f t="shared" ref="G149:G163" si="3">IF($D$157=0,"",IF(D149="[for completion]","",D149/$D$157))</f>
        <v/>
      </c>
    </row>
    <row r="150" spans="1:7" x14ac:dyDescent="0.25">
      <c r="A150" s="66" t="s">
        <v>976</v>
      </c>
      <c r="B150" s="66" t="s">
        <v>523</v>
      </c>
      <c r="C150" s="66" t="s">
        <v>95</v>
      </c>
      <c r="D150" s="66" t="s">
        <v>95</v>
      </c>
      <c r="F150" s="93" t="str">
        <f t="shared" si="2"/>
        <v/>
      </c>
      <c r="G150" s="93" t="str">
        <f t="shared" si="3"/>
        <v/>
      </c>
    </row>
    <row r="151" spans="1:7" x14ac:dyDescent="0.25">
      <c r="A151" s="66" t="s">
        <v>977</v>
      </c>
      <c r="B151" s="66" t="s">
        <v>525</v>
      </c>
      <c r="C151" s="66" t="s">
        <v>95</v>
      </c>
      <c r="D151" s="66" t="s">
        <v>95</v>
      </c>
      <c r="F151" s="93" t="str">
        <f t="shared" si="2"/>
        <v/>
      </c>
      <c r="G151" s="93" t="str">
        <f t="shared" si="3"/>
        <v/>
      </c>
    </row>
    <row r="152" spans="1:7" x14ac:dyDescent="0.25">
      <c r="A152" s="66" t="s">
        <v>978</v>
      </c>
      <c r="B152" s="66" t="s">
        <v>527</v>
      </c>
      <c r="C152" s="66" t="s">
        <v>95</v>
      </c>
      <c r="D152" s="66" t="s">
        <v>95</v>
      </c>
      <c r="F152" s="93" t="str">
        <f t="shared" si="2"/>
        <v/>
      </c>
      <c r="G152" s="93" t="str">
        <f t="shared" si="3"/>
        <v/>
      </c>
    </row>
    <row r="153" spans="1:7" x14ac:dyDescent="0.25">
      <c r="A153" s="66" t="s">
        <v>979</v>
      </c>
      <c r="B153" s="66" t="s">
        <v>529</v>
      </c>
      <c r="C153" s="66" t="s">
        <v>95</v>
      </c>
      <c r="D153" s="66" t="s">
        <v>95</v>
      </c>
      <c r="F153" s="93" t="str">
        <f t="shared" si="2"/>
        <v/>
      </c>
      <c r="G153" s="93" t="str">
        <f t="shared" si="3"/>
        <v/>
      </c>
    </row>
    <row r="154" spans="1:7" x14ac:dyDescent="0.25">
      <c r="A154" s="66" t="s">
        <v>980</v>
      </c>
      <c r="B154" s="66" t="s">
        <v>531</v>
      </c>
      <c r="C154" s="66" t="s">
        <v>95</v>
      </c>
      <c r="D154" s="66" t="s">
        <v>95</v>
      </c>
      <c r="F154" s="93" t="str">
        <f t="shared" si="2"/>
        <v/>
      </c>
      <c r="G154" s="93" t="str">
        <f t="shared" si="3"/>
        <v/>
      </c>
    </row>
    <row r="155" spans="1:7" x14ac:dyDescent="0.25">
      <c r="A155" s="66" t="s">
        <v>981</v>
      </c>
      <c r="B155" s="66" t="s">
        <v>533</v>
      </c>
      <c r="C155" s="66" t="s">
        <v>95</v>
      </c>
      <c r="D155" s="66" t="s">
        <v>95</v>
      </c>
      <c r="F155" s="93" t="str">
        <f t="shared" si="2"/>
        <v/>
      </c>
      <c r="G155" s="93" t="str">
        <f t="shared" si="3"/>
        <v/>
      </c>
    </row>
    <row r="156" spans="1:7" x14ac:dyDescent="0.25">
      <c r="A156" s="66" t="s">
        <v>982</v>
      </c>
      <c r="B156" s="66" t="s">
        <v>535</v>
      </c>
      <c r="C156" s="66" t="s">
        <v>95</v>
      </c>
      <c r="D156" s="66" t="s">
        <v>95</v>
      </c>
      <c r="F156" s="93" t="str">
        <f t="shared" si="2"/>
        <v/>
      </c>
      <c r="G156" s="93" t="str">
        <f t="shared" si="3"/>
        <v/>
      </c>
    </row>
    <row r="157" spans="1:7" x14ac:dyDescent="0.25">
      <c r="A157" s="66" t="s">
        <v>983</v>
      </c>
      <c r="B157" s="94" t="s">
        <v>142</v>
      </c>
      <c r="C157" s="66">
        <f>SUM(C149:C156)</f>
        <v>0</v>
      </c>
      <c r="D157" s="66">
        <f>SUM(D149:D156)</f>
        <v>0</v>
      </c>
      <c r="F157" s="103">
        <f>SUM(F149:F156)</f>
        <v>0</v>
      </c>
      <c r="G157" s="103">
        <f>SUM(G149:G156)</f>
        <v>0</v>
      </c>
    </row>
    <row r="158" spans="1:7" outlineLevel="1" x14ac:dyDescent="0.25">
      <c r="A158" s="66" t="s">
        <v>984</v>
      </c>
      <c r="B158" s="96" t="s">
        <v>537</v>
      </c>
      <c r="F158" s="93" t="str">
        <f t="shared" si="2"/>
        <v/>
      </c>
      <c r="G158" s="93" t="str">
        <f t="shared" si="3"/>
        <v/>
      </c>
    </row>
    <row r="159" spans="1:7" outlineLevel="1" x14ac:dyDescent="0.25">
      <c r="A159" s="66" t="s">
        <v>985</v>
      </c>
      <c r="B159" s="96" t="s">
        <v>538</v>
      </c>
      <c r="F159" s="93" t="str">
        <f t="shared" si="2"/>
        <v/>
      </c>
      <c r="G159" s="93" t="str">
        <f t="shared" si="3"/>
        <v/>
      </c>
    </row>
    <row r="160" spans="1:7" outlineLevel="1" x14ac:dyDescent="0.25">
      <c r="A160" s="66" t="s">
        <v>986</v>
      </c>
      <c r="B160" s="96" t="s">
        <v>539</v>
      </c>
      <c r="F160" s="93" t="str">
        <f t="shared" si="2"/>
        <v/>
      </c>
      <c r="G160" s="93" t="str">
        <f t="shared" si="3"/>
        <v/>
      </c>
    </row>
    <row r="161" spans="1:7" outlineLevel="1" x14ac:dyDescent="0.25">
      <c r="A161" s="66" t="s">
        <v>987</v>
      </c>
      <c r="B161" s="96" t="s">
        <v>540</v>
      </c>
      <c r="F161" s="93" t="str">
        <f t="shared" si="2"/>
        <v/>
      </c>
      <c r="G161" s="93" t="str">
        <f t="shared" si="3"/>
        <v/>
      </c>
    </row>
    <row r="162" spans="1:7" outlineLevel="1" x14ac:dyDescent="0.25">
      <c r="A162" s="66" t="s">
        <v>988</v>
      </c>
      <c r="B162" s="96" t="s">
        <v>541</v>
      </c>
      <c r="F162" s="93" t="str">
        <f t="shared" si="2"/>
        <v/>
      </c>
      <c r="G162" s="93" t="str">
        <f t="shared" si="3"/>
        <v/>
      </c>
    </row>
    <row r="163" spans="1:7" outlineLevel="1" x14ac:dyDescent="0.25">
      <c r="A163" s="66" t="s">
        <v>989</v>
      </c>
      <c r="B163" s="96" t="s">
        <v>542</v>
      </c>
      <c r="F163" s="93" t="str">
        <f t="shared" si="2"/>
        <v/>
      </c>
      <c r="G163" s="93" t="str">
        <f t="shared" si="3"/>
        <v/>
      </c>
    </row>
    <row r="164" spans="1:7" outlineLevel="1" x14ac:dyDescent="0.25">
      <c r="A164" s="66" t="s">
        <v>990</v>
      </c>
      <c r="B164" s="96"/>
      <c r="F164" s="93"/>
      <c r="G164" s="93"/>
    </row>
    <row r="165" spans="1:7" outlineLevel="1" x14ac:dyDescent="0.25">
      <c r="A165" s="66" t="s">
        <v>991</v>
      </c>
      <c r="B165" s="96"/>
      <c r="F165" s="93"/>
      <c r="G165" s="93"/>
    </row>
    <row r="166" spans="1:7" outlineLevel="1" x14ac:dyDescent="0.25">
      <c r="A166" s="66" t="s">
        <v>992</v>
      </c>
      <c r="B166" s="96"/>
      <c r="F166" s="93"/>
      <c r="G166" s="93"/>
    </row>
    <row r="167" spans="1:7" ht="15" customHeight="1" x14ac:dyDescent="0.25">
      <c r="A167" s="85"/>
      <c r="B167" s="86" t="s">
        <v>993</v>
      </c>
      <c r="C167" s="85" t="s">
        <v>503</v>
      </c>
      <c r="D167" s="85" t="s">
        <v>504</v>
      </c>
      <c r="E167" s="87"/>
      <c r="F167" s="85" t="s">
        <v>847</v>
      </c>
      <c r="G167" s="85" t="s">
        <v>505</v>
      </c>
    </row>
    <row r="168" spans="1:7" x14ac:dyDescent="0.25">
      <c r="A168" s="66" t="s">
        <v>994</v>
      </c>
      <c r="B168" s="66" t="s">
        <v>518</v>
      </c>
      <c r="C168" s="123" t="s">
        <v>117</v>
      </c>
      <c r="G168" s="66"/>
    </row>
    <row r="169" spans="1:7" x14ac:dyDescent="0.25">
      <c r="G169" s="66"/>
    </row>
    <row r="170" spans="1:7" x14ac:dyDescent="0.25">
      <c r="B170" s="83" t="s">
        <v>519</v>
      </c>
      <c r="G170" s="66"/>
    </row>
    <row r="171" spans="1:7" x14ac:dyDescent="0.25">
      <c r="A171" s="66" t="s">
        <v>995</v>
      </c>
      <c r="B171" s="66" t="s">
        <v>521</v>
      </c>
      <c r="C171" s="66" t="s">
        <v>117</v>
      </c>
      <c r="D171" s="66" t="s">
        <v>117</v>
      </c>
      <c r="F171" s="93" t="str">
        <f>IF($C$179=0,"",IF(C171="[Mark as ND1 if not relevant]","",C171/$C$179))</f>
        <v/>
      </c>
      <c r="G171" s="93" t="str">
        <f>IF($D$179=0,"",IF(D171="[Mark as ND1 if not relevant]","",D171/$D$179))</f>
        <v/>
      </c>
    </row>
    <row r="172" spans="1:7" x14ac:dyDescent="0.25">
      <c r="A172" s="66" t="s">
        <v>996</v>
      </c>
      <c r="B172" s="66" t="s">
        <v>523</v>
      </c>
      <c r="C172" s="66" t="s">
        <v>117</v>
      </c>
      <c r="D172" s="66" t="s">
        <v>117</v>
      </c>
      <c r="F172" s="93" t="str">
        <f t="shared" ref="F172:F178" si="4">IF($C$179=0,"",IF(C172="[Mark as ND1 if not relevant]","",C172/$C$179))</f>
        <v/>
      </c>
      <c r="G172" s="93" t="str">
        <f t="shared" ref="G172:G178" si="5">IF($D$179=0,"",IF(D172="[Mark as ND1 if not relevant]","",D172/$D$179))</f>
        <v/>
      </c>
    </row>
    <row r="173" spans="1:7" x14ac:dyDescent="0.25">
      <c r="A173" s="66" t="s">
        <v>997</v>
      </c>
      <c r="B173" s="66" t="s">
        <v>525</v>
      </c>
      <c r="C173" s="66" t="s">
        <v>117</v>
      </c>
      <c r="D173" s="66" t="s">
        <v>117</v>
      </c>
      <c r="F173" s="93" t="str">
        <f t="shared" si="4"/>
        <v/>
      </c>
      <c r="G173" s="93" t="str">
        <f t="shared" si="5"/>
        <v/>
      </c>
    </row>
    <row r="174" spans="1:7" x14ac:dyDescent="0.25">
      <c r="A174" s="66" t="s">
        <v>998</v>
      </c>
      <c r="B174" s="66" t="s">
        <v>527</v>
      </c>
      <c r="C174" s="66" t="s">
        <v>117</v>
      </c>
      <c r="D174" s="66" t="s">
        <v>117</v>
      </c>
      <c r="F174" s="93" t="str">
        <f t="shared" si="4"/>
        <v/>
      </c>
      <c r="G174" s="93" t="str">
        <f t="shared" si="5"/>
        <v/>
      </c>
    </row>
    <row r="175" spans="1:7" x14ac:dyDescent="0.25">
      <c r="A175" s="66" t="s">
        <v>999</v>
      </c>
      <c r="B175" s="66" t="s">
        <v>529</v>
      </c>
      <c r="C175" s="66" t="s">
        <v>117</v>
      </c>
      <c r="D175" s="66" t="s">
        <v>117</v>
      </c>
      <c r="F175" s="93" t="str">
        <f t="shared" si="4"/>
        <v/>
      </c>
      <c r="G175" s="93" t="str">
        <f t="shared" si="5"/>
        <v/>
      </c>
    </row>
    <row r="176" spans="1:7" x14ac:dyDescent="0.25">
      <c r="A176" s="66" t="s">
        <v>1000</v>
      </c>
      <c r="B176" s="66" t="s">
        <v>531</v>
      </c>
      <c r="C176" s="66" t="s">
        <v>117</v>
      </c>
      <c r="D176" s="66" t="s">
        <v>117</v>
      </c>
      <c r="F176" s="93" t="str">
        <f t="shared" si="4"/>
        <v/>
      </c>
      <c r="G176" s="93" t="str">
        <f t="shared" si="5"/>
        <v/>
      </c>
    </row>
    <row r="177" spans="1:7" x14ac:dyDescent="0.25">
      <c r="A177" s="66" t="s">
        <v>1001</v>
      </c>
      <c r="B177" s="66" t="s">
        <v>533</v>
      </c>
      <c r="C177" s="66" t="s">
        <v>117</v>
      </c>
      <c r="D177" s="66" t="s">
        <v>117</v>
      </c>
      <c r="F177" s="93" t="str">
        <f t="shared" si="4"/>
        <v/>
      </c>
      <c r="G177" s="93" t="str">
        <f t="shared" si="5"/>
        <v/>
      </c>
    </row>
    <row r="178" spans="1:7" x14ac:dyDescent="0.25">
      <c r="A178" s="66" t="s">
        <v>1002</v>
      </c>
      <c r="B178" s="66" t="s">
        <v>535</v>
      </c>
      <c r="C178" s="66" t="s">
        <v>117</v>
      </c>
      <c r="D178" s="66" t="s">
        <v>117</v>
      </c>
      <c r="F178" s="93" t="str">
        <f t="shared" si="4"/>
        <v/>
      </c>
      <c r="G178" s="93" t="str">
        <f t="shared" si="5"/>
        <v/>
      </c>
    </row>
    <row r="179" spans="1:7" x14ac:dyDescent="0.25">
      <c r="A179" s="66" t="s">
        <v>1003</v>
      </c>
      <c r="B179" s="94" t="s">
        <v>142</v>
      </c>
      <c r="C179" s="66">
        <f>SUM(C171:C178)</f>
        <v>0</v>
      </c>
      <c r="D179" s="66">
        <f>SUM(D171:D178)</f>
        <v>0</v>
      </c>
      <c r="F179" s="103">
        <f>SUM(F171:F178)</f>
        <v>0</v>
      </c>
      <c r="G179" s="103">
        <f>SUM(G171:G178)</f>
        <v>0</v>
      </c>
    </row>
    <row r="180" spans="1:7" outlineLevel="1" x14ac:dyDescent="0.25">
      <c r="A180" s="66" t="s">
        <v>1004</v>
      </c>
      <c r="B180" s="96" t="s">
        <v>537</v>
      </c>
      <c r="F180" s="93" t="str">
        <f t="shared" ref="F180:F185" si="6">IF($C$179=0,"",IF(C180="[for completion]","",C180/$C$179))</f>
        <v/>
      </c>
      <c r="G180" s="93" t="str">
        <f t="shared" ref="G180:G185" si="7">IF($D$179=0,"",IF(D180="[for completion]","",D180/$D$179))</f>
        <v/>
      </c>
    </row>
    <row r="181" spans="1:7" outlineLevel="1" x14ac:dyDescent="0.25">
      <c r="A181" s="66" t="s">
        <v>1005</v>
      </c>
      <c r="B181" s="96" t="s">
        <v>538</v>
      </c>
      <c r="F181" s="93" t="str">
        <f t="shared" si="6"/>
        <v/>
      </c>
      <c r="G181" s="93" t="str">
        <f t="shared" si="7"/>
        <v/>
      </c>
    </row>
    <row r="182" spans="1:7" outlineLevel="1" x14ac:dyDescent="0.25">
      <c r="A182" s="66" t="s">
        <v>1006</v>
      </c>
      <c r="B182" s="96" t="s">
        <v>539</v>
      </c>
      <c r="F182" s="93" t="str">
        <f t="shared" si="6"/>
        <v/>
      </c>
      <c r="G182" s="93" t="str">
        <f t="shared" si="7"/>
        <v/>
      </c>
    </row>
    <row r="183" spans="1:7" outlineLevel="1" x14ac:dyDescent="0.25">
      <c r="A183" s="66" t="s">
        <v>1007</v>
      </c>
      <c r="B183" s="96" t="s">
        <v>540</v>
      </c>
      <c r="F183" s="93" t="str">
        <f t="shared" si="6"/>
        <v/>
      </c>
      <c r="G183" s="93" t="str">
        <f t="shared" si="7"/>
        <v/>
      </c>
    </row>
    <row r="184" spans="1:7" outlineLevel="1" x14ac:dyDescent="0.25">
      <c r="A184" s="66" t="s">
        <v>1008</v>
      </c>
      <c r="B184" s="96" t="s">
        <v>541</v>
      </c>
      <c r="F184" s="93" t="str">
        <f t="shared" si="6"/>
        <v/>
      </c>
      <c r="G184" s="93" t="str">
        <f t="shared" si="7"/>
        <v/>
      </c>
    </row>
    <row r="185" spans="1:7" outlineLevel="1" x14ac:dyDescent="0.25">
      <c r="A185" s="66" t="s">
        <v>1009</v>
      </c>
      <c r="B185" s="96" t="s">
        <v>542</v>
      </c>
      <c r="F185" s="93" t="str">
        <f t="shared" si="6"/>
        <v/>
      </c>
      <c r="G185" s="93" t="str">
        <f t="shared" si="7"/>
        <v/>
      </c>
    </row>
    <row r="186" spans="1:7" outlineLevel="1" x14ac:dyDescent="0.25">
      <c r="A186" s="66" t="s">
        <v>1010</v>
      </c>
      <c r="B186" s="96"/>
      <c r="F186" s="93"/>
      <c r="G186" s="93"/>
    </row>
    <row r="187" spans="1:7" outlineLevel="1" x14ac:dyDescent="0.25">
      <c r="A187" s="66" t="s">
        <v>1011</v>
      </c>
      <c r="B187" s="96"/>
      <c r="F187" s="93"/>
      <c r="G187" s="93"/>
    </row>
    <row r="188" spans="1:7" outlineLevel="1" x14ac:dyDescent="0.25">
      <c r="A188" s="66" t="s">
        <v>1012</v>
      </c>
      <c r="B188" s="96"/>
      <c r="F188" s="93"/>
      <c r="G188" s="93"/>
    </row>
    <row r="189" spans="1:7" ht="15" customHeight="1" x14ac:dyDescent="0.25">
      <c r="A189" s="85"/>
      <c r="B189" s="86" t="s">
        <v>1013</v>
      </c>
      <c r="C189" s="85" t="s">
        <v>847</v>
      </c>
      <c r="D189" s="85"/>
      <c r="E189" s="87"/>
      <c r="F189" s="85"/>
      <c r="G189" s="85"/>
    </row>
    <row r="190" spans="1:7" x14ac:dyDescent="0.25">
      <c r="A190" s="66" t="s">
        <v>1014</v>
      </c>
      <c r="B190" s="83" t="s">
        <v>467</v>
      </c>
      <c r="C190" s="66" t="s">
        <v>95</v>
      </c>
      <c r="E190" s="103"/>
      <c r="F190" s="103"/>
      <c r="G190" s="103"/>
    </row>
    <row r="191" spans="1:7" x14ac:dyDescent="0.25">
      <c r="A191" s="66" t="s">
        <v>1015</v>
      </c>
      <c r="B191" s="83" t="s">
        <v>467</v>
      </c>
      <c r="C191" s="66" t="s">
        <v>95</v>
      </c>
      <c r="E191" s="103"/>
      <c r="F191" s="103"/>
      <c r="G191" s="103"/>
    </row>
    <row r="192" spans="1:7" x14ac:dyDescent="0.25">
      <c r="A192" s="66" t="s">
        <v>1016</v>
      </c>
      <c r="B192" s="83" t="s">
        <v>467</v>
      </c>
      <c r="C192" s="66" t="s">
        <v>95</v>
      </c>
      <c r="E192" s="103"/>
      <c r="F192" s="103"/>
      <c r="G192" s="103"/>
    </row>
    <row r="193" spans="1:7" x14ac:dyDescent="0.25">
      <c r="A193" s="66" t="s">
        <v>1017</v>
      </c>
      <c r="B193" s="83" t="s">
        <v>467</v>
      </c>
      <c r="C193" s="66" t="s">
        <v>95</v>
      </c>
      <c r="E193" s="103"/>
      <c r="F193" s="103"/>
      <c r="G193" s="103"/>
    </row>
    <row r="194" spans="1:7" x14ac:dyDescent="0.25">
      <c r="A194" s="66" t="s">
        <v>1018</v>
      </c>
      <c r="B194" s="83" t="s">
        <v>467</v>
      </c>
      <c r="C194" s="66" t="s">
        <v>95</v>
      </c>
      <c r="E194" s="103"/>
      <c r="F194" s="103"/>
      <c r="G194" s="103"/>
    </row>
    <row r="195" spans="1:7" x14ac:dyDescent="0.25">
      <c r="A195" s="66" t="s">
        <v>1019</v>
      </c>
      <c r="B195" s="83" t="s">
        <v>467</v>
      </c>
      <c r="C195" s="66" t="s">
        <v>95</v>
      </c>
      <c r="E195" s="103"/>
      <c r="F195" s="103"/>
      <c r="G195" s="103"/>
    </row>
    <row r="196" spans="1:7" x14ac:dyDescent="0.25">
      <c r="A196" s="66" t="s">
        <v>1020</v>
      </c>
      <c r="B196" s="83" t="s">
        <v>467</v>
      </c>
      <c r="C196" s="66" t="s">
        <v>95</v>
      </c>
      <c r="E196" s="103"/>
      <c r="F196" s="103"/>
      <c r="G196" s="103"/>
    </row>
    <row r="197" spans="1:7" x14ac:dyDescent="0.25">
      <c r="A197" s="66" t="s">
        <v>1021</v>
      </c>
      <c r="B197" s="83" t="s">
        <v>467</v>
      </c>
      <c r="C197" s="66" t="s">
        <v>95</v>
      </c>
      <c r="E197" s="103"/>
      <c r="F197" s="103"/>
    </row>
    <row r="198" spans="1:7" x14ac:dyDescent="0.25">
      <c r="A198" s="66" t="s">
        <v>1022</v>
      </c>
      <c r="B198" s="83" t="s">
        <v>467</v>
      </c>
      <c r="C198" s="66" t="s">
        <v>95</v>
      </c>
      <c r="E198" s="103"/>
      <c r="F198" s="103"/>
    </row>
    <row r="199" spans="1:7" x14ac:dyDescent="0.25">
      <c r="A199" s="66" t="s">
        <v>1023</v>
      </c>
      <c r="B199" s="83" t="s">
        <v>467</v>
      </c>
      <c r="C199" s="66" t="s">
        <v>95</v>
      </c>
      <c r="E199" s="103"/>
      <c r="F199" s="103"/>
    </row>
    <row r="200" spans="1:7" x14ac:dyDescent="0.25">
      <c r="A200" s="66" t="s">
        <v>1024</v>
      </c>
      <c r="B200" s="83" t="s">
        <v>467</v>
      </c>
      <c r="C200" s="66" t="s">
        <v>95</v>
      </c>
      <c r="E200" s="103"/>
      <c r="F200" s="103"/>
    </row>
    <row r="201" spans="1:7" x14ac:dyDescent="0.25">
      <c r="A201" s="66" t="s">
        <v>1025</v>
      </c>
      <c r="B201" s="83" t="s">
        <v>467</v>
      </c>
      <c r="C201" s="66" t="s">
        <v>95</v>
      </c>
      <c r="E201" s="103"/>
      <c r="F201" s="103"/>
    </row>
    <row r="202" spans="1:7" x14ac:dyDescent="0.25">
      <c r="A202" s="66" t="s">
        <v>1026</v>
      </c>
      <c r="B202" s="83" t="s">
        <v>467</v>
      </c>
      <c r="C202" s="66" t="s">
        <v>95</v>
      </c>
    </row>
    <row r="203" spans="1:7" x14ac:dyDescent="0.25">
      <c r="A203" s="66" t="s">
        <v>1027</v>
      </c>
      <c r="B203" s="83" t="s">
        <v>467</v>
      </c>
      <c r="C203" s="66" t="s">
        <v>95</v>
      </c>
    </row>
    <row r="204" spans="1:7" x14ac:dyDescent="0.25">
      <c r="A204" s="66" t="s">
        <v>1028</v>
      </c>
      <c r="B204" s="83" t="s">
        <v>467</v>
      </c>
      <c r="C204" s="66" t="s">
        <v>95</v>
      </c>
    </row>
    <row r="205" spans="1:7" x14ac:dyDescent="0.25">
      <c r="A205" s="66" t="s">
        <v>1029</v>
      </c>
      <c r="B205" s="83" t="s">
        <v>467</v>
      </c>
      <c r="C205" s="66" t="s">
        <v>95</v>
      </c>
    </row>
    <row r="206" spans="1:7" x14ac:dyDescent="0.25">
      <c r="A206" s="66" t="s">
        <v>1030</v>
      </c>
      <c r="B206" s="83" t="s">
        <v>467</v>
      </c>
      <c r="C206" s="66" t="s">
        <v>95</v>
      </c>
    </row>
    <row r="207" spans="1:7" outlineLevel="1" x14ac:dyDescent="0.25">
      <c r="A207" s="66" t="s">
        <v>1031</v>
      </c>
    </row>
    <row r="208" spans="1:7" outlineLevel="1" x14ac:dyDescent="0.25">
      <c r="A208" s="66" t="s">
        <v>1032</v>
      </c>
    </row>
    <row r="209" spans="1:1" outlineLevel="1" x14ac:dyDescent="0.25">
      <c r="A209" s="66" t="s">
        <v>1033</v>
      </c>
    </row>
    <row r="210" spans="1:1" outlineLevel="1" x14ac:dyDescent="0.25">
      <c r="A210" s="66" t="s">
        <v>1034</v>
      </c>
    </row>
    <row r="211" spans="1:1" outlineLevel="1" x14ac:dyDescent="0.25">
      <c r="A211" s="66" t="s">
        <v>1035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5" zoomScaleNormal="75"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1036</v>
      </c>
      <c r="B1" s="63"/>
      <c r="C1" s="64"/>
    </row>
    <row r="2" spans="1:3" x14ac:dyDescent="0.25">
      <c r="B2" s="64"/>
      <c r="C2" s="64"/>
    </row>
    <row r="3" spans="1:3" x14ac:dyDescent="0.25">
      <c r="A3" s="128" t="s">
        <v>1037</v>
      </c>
      <c r="B3" s="129"/>
      <c r="C3" s="64"/>
    </row>
    <row r="4" spans="1:3" x14ac:dyDescent="0.25">
      <c r="C4" s="64"/>
    </row>
    <row r="5" spans="1:3" ht="37.5" x14ac:dyDescent="0.25">
      <c r="A5" s="77" t="s">
        <v>93</v>
      </c>
      <c r="B5" s="77" t="s">
        <v>1038</v>
      </c>
      <c r="C5" s="130" t="s">
        <v>1039</v>
      </c>
    </row>
    <row r="6" spans="1:3" x14ac:dyDescent="0.25">
      <c r="A6" s="1" t="s">
        <v>1040</v>
      </c>
      <c r="B6" s="80" t="s">
        <v>1041</v>
      </c>
      <c r="C6" s="148" t="s">
        <v>1286</v>
      </c>
    </row>
    <row r="7" spans="1:3" x14ac:dyDescent="0.25">
      <c r="A7" s="1" t="s">
        <v>1042</v>
      </c>
      <c r="B7" s="80" t="s">
        <v>1043</v>
      </c>
      <c r="C7" s="149" t="s">
        <v>1287</v>
      </c>
    </row>
    <row r="8" spans="1:3" x14ac:dyDescent="0.25">
      <c r="A8" s="1" t="s">
        <v>1044</v>
      </c>
      <c r="B8" s="80" t="s">
        <v>1045</v>
      </c>
      <c r="C8" s="150" t="s">
        <v>1079</v>
      </c>
    </row>
    <row r="9" spans="1:3" ht="409.5" customHeight="1" x14ac:dyDescent="0.25">
      <c r="A9" s="1" t="s">
        <v>1046</v>
      </c>
      <c r="B9" s="80" t="s">
        <v>1047</v>
      </c>
      <c r="C9" s="151" t="s">
        <v>1308</v>
      </c>
    </row>
    <row r="10" spans="1:3" ht="44.25" customHeight="1" x14ac:dyDescent="0.25">
      <c r="A10" s="1" t="s">
        <v>1048</v>
      </c>
      <c r="B10" s="80" t="s">
        <v>1049</v>
      </c>
      <c r="C10" s="152" t="s">
        <v>1288</v>
      </c>
    </row>
    <row r="11" spans="1:3" ht="75" x14ac:dyDescent="0.25">
      <c r="A11" s="1" t="s">
        <v>1050</v>
      </c>
      <c r="B11" s="80" t="s">
        <v>1051</v>
      </c>
      <c r="C11" s="153" t="s">
        <v>1303</v>
      </c>
    </row>
    <row r="12" spans="1:3" ht="30" x14ac:dyDescent="0.25">
      <c r="A12" s="1" t="s">
        <v>1052</v>
      </c>
      <c r="B12" s="80" t="s">
        <v>1053</v>
      </c>
      <c r="C12" s="154" t="s">
        <v>1289</v>
      </c>
    </row>
    <row r="13" spans="1:3" x14ac:dyDescent="0.25">
      <c r="A13" s="1" t="s">
        <v>1054</v>
      </c>
      <c r="B13" s="80" t="s">
        <v>1055</v>
      </c>
      <c r="C13" s="164" t="s">
        <v>1304</v>
      </c>
    </row>
    <row r="14" spans="1:3" ht="30" x14ac:dyDescent="0.25">
      <c r="A14" s="1" t="s">
        <v>1056</v>
      </c>
      <c r="B14" s="80" t="s">
        <v>1057</v>
      </c>
      <c r="C14" s="164" t="s">
        <v>1305</v>
      </c>
    </row>
    <row r="15" spans="1:3" x14ac:dyDescent="0.25">
      <c r="A15" s="1" t="s">
        <v>1058</v>
      </c>
      <c r="B15" s="80" t="s">
        <v>1059</v>
      </c>
      <c r="C15" s="156" t="s">
        <v>1290</v>
      </c>
    </row>
    <row r="16" spans="1:3" ht="30" x14ac:dyDescent="0.25">
      <c r="A16" s="1" t="s">
        <v>1060</v>
      </c>
      <c r="B16" s="84" t="s">
        <v>1061</v>
      </c>
      <c r="C16" s="155" t="s">
        <v>1291</v>
      </c>
    </row>
    <row r="17" spans="1:3" ht="30" customHeight="1" x14ac:dyDescent="0.25">
      <c r="A17" s="1" t="s">
        <v>1062</v>
      </c>
      <c r="B17" s="84" t="s">
        <v>1063</v>
      </c>
      <c r="C17" s="164" t="s">
        <v>1306</v>
      </c>
    </row>
    <row r="18" spans="1:3" ht="30" x14ac:dyDescent="0.25">
      <c r="A18" s="1" t="s">
        <v>1064</v>
      </c>
      <c r="B18" s="84" t="s">
        <v>1065</v>
      </c>
      <c r="C18" s="164" t="s">
        <v>1307</v>
      </c>
    </row>
    <row r="19" spans="1:3" outlineLevel="1" x14ac:dyDescent="0.25">
      <c r="A19" s="1" t="s">
        <v>1066</v>
      </c>
      <c r="B19" s="84" t="s">
        <v>1067</v>
      </c>
      <c r="C19" s="157" t="s">
        <v>1076</v>
      </c>
    </row>
    <row r="20" spans="1:3" outlineLevel="1" x14ac:dyDescent="0.25">
      <c r="A20" s="1" t="s">
        <v>1068</v>
      </c>
      <c r="B20" s="122"/>
      <c r="C20" s="66"/>
    </row>
    <row r="21" spans="1:3" outlineLevel="1" x14ac:dyDescent="0.25">
      <c r="A21" s="1" t="s">
        <v>1069</v>
      </c>
      <c r="B21" s="122"/>
      <c r="C21" s="66"/>
    </row>
    <row r="22" spans="1:3" outlineLevel="1" x14ac:dyDescent="0.25">
      <c r="A22" s="1" t="s">
        <v>1070</v>
      </c>
      <c r="B22" s="122"/>
      <c r="C22" s="66"/>
    </row>
    <row r="23" spans="1:3" outlineLevel="1" x14ac:dyDescent="0.25">
      <c r="A23" s="1" t="s">
        <v>1071</v>
      </c>
      <c r="B23" s="122"/>
      <c r="C23" s="66"/>
    </row>
    <row r="24" spans="1:3" ht="18.75" x14ac:dyDescent="0.25">
      <c r="A24" s="77"/>
      <c r="B24" s="77" t="s">
        <v>1072</v>
      </c>
      <c r="C24" s="130" t="s">
        <v>1073</v>
      </c>
    </row>
    <row r="25" spans="1:3" x14ac:dyDescent="0.25">
      <c r="A25" s="1" t="s">
        <v>1074</v>
      </c>
      <c r="B25" s="84" t="s">
        <v>1075</v>
      </c>
      <c r="C25" s="66" t="s">
        <v>1076</v>
      </c>
    </row>
    <row r="26" spans="1:3" x14ac:dyDescent="0.25">
      <c r="A26" s="1" t="s">
        <v>1077</v>
      </c>
      <c r="B26" s="84" t="s">
        <v>1078</v>
      </c>
      <c r="C26" s="66" t="s">
        <v>1079</v>
      </c>
    </row>
    <row r="27" spans="1:3" x14ac:dyDescent="0.25">
      <c r="A27" s="1" t="s">
        <v>1080</v>
      </c>
      <c r="B27" s="84" t="s">
        <v>1081</v>
      </c>
      <c r="C27" s="66" t="s">
        <v>1082</v>
      </c>
    </row>
    <row r="28" spans="1:3" outlineLevel="1" x14ac:dyDescent="0.25">
      <c r="A28" s="1" t="s">
        <v>1074</v>
      </c>
      <c r="B28" s="83"/>
      <c r="C28" s="66"/>
    </row>
    <row r="29" spans="1:3" outlineLevel="1" x14ac:dyDescent="0.25">
      <c r="A29" s="1" t="s">
        <v>1083</v>
      </c>
      <c r="B29" s="83"/>
      <c r="C29" s="66"/>
    </row>
    <row r="30" spans="1:3" outlineLevel="1" x14ac:dyDescent="0.25">
      <c r="A30" s="1" t="s">
        <v>1084</v>
      </c>
      <c r="B30" s="84"/>
      <c r="C30" s="66"/>
    </row>
    <row r="31" spans="1:3" ht="18.75" x14ac:dyDescent="0.25">
      <c r="A31" s="77"/>
      <c r="B31" s="77" t="s">
        <v>1085</v>
      </c>
      <c r="C31" s="130" t="s">
        <v>1039</v>
      </c>
    </row>
    <row r="32" spans="1:3" x14ac:dyDescent="0.25">
      <c r="A32" s="1" t="s">
        <v>1086</v>
      </c>
      <c r="B32" s="80" t="s">
        <v>1087</v>
      </c>
      <c r="C32" s="66" t="s">
        <v>95</v>
      </c>
    </row>
    <row r="33" spans="1:2" x14ac:dyDescent="0.25">
      <c r="A33" s="1" t="s">
        <v>1088</v>
      </c>
      <c r="B33" s="83"/>
    </row>
    <row r="34" spans="1:2" x14ac:dyDescent="0.25">
      <c r="A34" s="1" t="s">
        <v>1089</v>
      </c>
      <c r="B34" s="83"/>
    </row>
    <row r="35" spans="1:2" x14ac:dyDescent="0.25">
      <c r="A35" s="1" t="s">
        <v>1090</v>
      </c>
      <c r="B35" s="83"/>
    </row>
    <row r="36" spans="1:2" x14ac:dyDescent="0.25">
      <c r="A36" s="1" t="s">
        <v>1091</v>
      </c>
      <c r="B36" s="83"/>
    </row>
    <row r="37" spans="1:2" x14ac:dyDescent="0.25">
      <c r="A37" s="1" t="s">
        <v>1092</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heetViews>
  <sheetFormatPr defaultColWidth="9.140625" defaultRowHeight="15" x14ac:dyDescent="0.25"/>
  <cols>
    <col min="1" max="1" width="242" style="2" customWidth="1"/>
    <col min="2" max="16384" width="9.140625" style="2"/>
  </cols>
  <sheetData>
    <row r="1" spans="1:1" ht="31.5" x14ac:dyDescent="0.25">
      <c r="A1" s="63" t="s">
        <v>1093</v>
      </c>
    </row>
    <row r="3" spans="1:1" x14ac:dyDescent="0.25">
      <c r="A3" s="133"/>
    </row>
    <row r="4" spans="1:1" ht="34.5" x14ac:dyDescent="0.25">
      <c r="A4" s="134" t="s">
        <v>1094</v>
      </c>
    </row>
    <row r="5" spans="1:1" ht="34.5" x14ac:dyDescent="0.25">
      <c r="A5" s="134" t="s">
        <v>1095</v>
      </c>
    </row>
    <row r="6" spans="1:1" ht="34.5" x14ac:dyDescent="0.25">
      <c r="A6" s="134" t="s">
        <v>1096</v>
      </c>
    </row>
    <row r="7" spans="1:1" ht="17.25" x14ac:dyDescent="0.25">
      <c r="A7" s="134"/>
    </row>
    <row r="8" spans="1:1" ht="18.75" x14ac:dyDescent="0.25">
      <c r="A8" s="135" t="s">
        <v>1097</v>
      </c>
    </row>
    <row r="9" spans="1:1" ht="34.5" x14ac:dyDescent="0.3">
      <c r="A9" s="144" t="s">
        <v>1260</v>
      </c>
    </row>
    <row r="10" spans="1:1" ht="69" x14ac:dyDescent="0.25">
      <c r="A10" s="137" t="s">
        <v>1098</v>
      </c>
    </row>
    <row r="11" spans="1:1" ht="34.5" x14ac:dyDescent="0.25">
      <c r="A11" s="137" t="s">
        <v>1099</v>
      </c>
    </row>
    <row r="12" spans="1:1" ht="17.25" x14ac:dyDescent="0.25">
      <c r="A12" s="137" t="s">
        <v>1100</v>
      </c>
    </row>
    <row r="13" spans="1:1" ht="17.25" x14ac:dyDescent="0.25">
      <c r="A13" s="137" t="s">
        <v>1101</v>
      </c>
    </row>
    <row r="14" spans="1:1" ht="34.5" x14ac:dyDescent="0.25">
      <c r="A14" s="137" t="s">
        <v>1102</v>
      </c>
    </row>
    <row r="15" spans="1:1" ht="17.25" x14ac:dyDescent="0.25">
      <c r="A15" s="137"/>
    </row>
    <row r="16" spans="1:1" ht="18.75" x14ac:dyDescent="0.25">
      <c r="A16" s="135" t="s">
        <v>1103</v>
      </c>
    </row>
    <row r="17" spans="1:1" ht="17.25" x14ac:dyDescent="0.25">
      <c r="A17" s="138" t="s">
        <v>1104</v>
      </c>
    </row>
    <row r="18" spans="1:1" ht="34.5" x14ac:dyDescent="0.25">
      <c r="A18" s="139" t="s">
        <v>1105</v>
      </c>
    </row>
    <row r="19" spans="1:1" ht="34.5" x14ac:dyDescent="0.25">
      <c r="A19" s="139" t="s">
        <v>1106</v>
      </c>
    </row>
    <row r="20" spans="1:1" ht="51.75" x14ac:dyDescent="0.25">
      <c r="A20" s="139" t="s">
        <v>1107</v>
      </c>
    </row>
    <row r="21" spans="1:1" ht="86.25" x14ac:dyDescent="0.25">
      <c r="A21" s="139" t="s">
        <v>1108</v>
      </c>
    </row>
    <row r="22" spans="1:1" ht="51.75" x14ac:dyDescent="0.25">
      <c r="A22" s="139" t="s">
        <v>1109</v>
      </c>
    </row>
    <row r="23" spans="1:1" ht="34.5" x14ac:dyDescent="0.25">
      <c r="A23" s="139" t="s">
        <v>1110</v>
      </c>
    </row>
    <row r="24" spans="1:1" ht="17.25" x14ac:dyDescent="0.25">
      <c r="A24" s="139" t="s">
        <v>1111</v>
      </c>
    </row>
    <row r="25" spans="1:1" ht="17.25" x14ac:dyDescent="0.25">
      <c r="A25" s="138" t="s">
        <v>1112</v>
      </c>
    </row>
    <row r="26" spans="1:1" ht="51.75" x14ac:dyDescent="0.3">
      <c r="A26" s="140" t="s">
        <v>1113</v>
      </c>
    </row>
    <row r="27" spans="1:1" ht="17.25" x14ac:dyDescent="0.3">
      <c r="A27" s="140" t="s">
        <v>1114</v>
      </c>
    </row>
    <row r="28" spans="1:1" ht="17.25" x14ac:dyDescent="0.25">
      <c r="A28" s="138" t="s">
        <v>1115</v>
      </c>
    </row>
    <row r="29" spans="1:1" ht="34.5" x14ac:dyDescent="0.25">
      <c r="A29" s="139" t="s">
        <v>1116</v>
      </c>
    </row>
    <row r="30" spans="1:1" ht="34.5" x14ac:dyDescent="0.25">
      <c r="A30" s="139" t="s">
        <v>1117</v>
      </c>
    </row>
    <row r="31" spans="1:1" ht="34.5" x14ac:dyDescent="0.25">
      <c r="A31" s="139" t="s">
        <v>1118</v>
      </c>
    </row>
    <row r="32" spans="1:1" ht="34.5" x14ac:dyDescent="0.25">
      <c r="A32" s="139" t="s">
        <v>1119</v>
      </c>
    </row>
    <row r="33" spans="1:1" ht="17.25" x14ac:dyDescent="0.25">
      <c r="A33" s="139"/>
    </row>
    <row r="34" spans="1:1" ht="18.75" x14ac:dyDescent="0.25">
      <c r="A34" s="135" t="s">
        <v>1120</v>
      </c>
    </row>
    <row r="35" spans="1:1" ht="17.25" x14ac:dyDescent="0.25">
      <c r="A35" s="138" t="s">
        <v>1121</v>
      </c>
    </row>
    <row r="36" spans="1:1" ht="34.5" x14ac:dyDescent="0.25">
      <c r="A36" s="139" t="s">
        <v>1122</v>
      </c>
    </row>
    <row r="37" spans="1:1" ht="34.5" x14ac:dyDescent="0.25">
      <c r="A37" s="139" t="s">
        <v>1123</v>
      </c>
    </row>
    <row r="38" spans="1:1" ht="34.5" x14ac:dyDescent="0.25">
      <c r="A38" s="139" t="s">
        <v>1124</v>
      </c>
    </row>
    <row r="39" spans="1:1" ht="17.25" x14ac:dyDescent="0.25">
      <c r="A39" s="139" t="s">
        <v>1125</v>
      </c>
    </row>
    <row r="40" spans="1:1" ht="34.5" x14ac:dyDescent="0.25">
      <c r="A40" s="139" t="s">
        <v>1126</v>
      </c>
    </row>
    <row r="41" spans="1:1" ht="17.25" x14ac:dyDescent="0.25">
      <c r="A41" s="138" t="s">
        <v>1127</v>
      </c>
    </row>
    <row r="42" spans="1:1" ht="17.25" x14ac:dyDescent="0.25">
      <c r="A42" s="139" t="s">
        <v>1128</v>
      </c>
    </row>
    <row r="43" spans="1:1" ht="17.25" x14ac:dyDescent="0.3">
      <c r="A43" s="140" t="s">
        <v>1129</v>
      </c>
    </row>
    <row r="44" spans="1:1" ht="17.25" x14ac:dyDescent="0.25">
      <c r="A44" s="138" t="s">
        <v>1130</v>
      </c>
    </row>
    <row r="45" spans="1:1" ht="34.5" x14ac:dyDescent="0.3">
      <c r="A45" s="140" t="s">
        <v>1131</v>
      </c>
    </row>
    <row r="46" spans="1:1" ht="34.5" x14ac:dyDescent="0.25">
      <c r="A46" s="139" t="s">
        <v>1132</v>
      </c>
    </row>
    <row r="47" spans="1:1" ht="34.5" x14ac:dyDescent="0.25">
      <c r="A47" s="139" t="s">
        <v>1133</v>
      </c>
    </row>
    <row r="48" spans="1:1" ht="17.25" x14ac:dyDescent="0.25">
      <c r="A48" s="139" t="s">
        <v>1134</v>
      </c>
    </row>
    <row r="49" spans="1:1" ht="17.25" x14ac:dyDescent="0.3">
      <c r="A49" s="140" t="s">
        <v>1135</v>
      </c>
    </row>
    <row r="50" spans="1:1" ht="17.25" x14ac:dyDescent="0.25">
      <c r="A50" s="138" t="s">
        <v>1136</v>
      </c>
    </row>
    <row r="51" spans="1:1" ht="34.5" x14ac:dyDescent="0.3">
      <c r="A51" s="140" t="s">
        <v>1137</v>
      </c>
    </row>
    <row r="52" spans="1:1" ht="17.25" x14ac:dyDescent="0.25">
      <c r="A52" s="139" t="s">
        <v>1138</v>
      </c>
    </row>
    <row r="53" spans="1:1" ht="34.5" x14ac:dyDescent="0.3">
      <c r="A53" s="140" t="s">
        <v>1139</v>
      </c>
    </row>
    <row r="54" spans="1:1" ht="17.25" x14ac:dyDescent="0.25">
      <c r="A54" s="138" t="s">
        <v>1140</v>
      </c>
    </row>
    <row r="55" spans="1:1" ht="17.25" x14ac:dyDescent="0.3">
      <c r="A55" s="140" t="s">
        <v>1141</v>
      </c>
    </row>
    <row r="56" spans="1:1" ht="34.5" x14ac:dyDescent="0.25">
      <c r="A56" s="139" t="s">
        <v>1142</v>
      </c>
    </row>
    <row r="57" spans="1:1" ht="17.25" x14ac:dyDescent="0.25">
      <c r="A57" s="139" t="s">
        <v>1143</v>
      </c>
    </row>
    <row r="58" spans="1:1" ht="17.25" x14ac:dyDescent="0.25">
      <c r="A58" s="139" t="s">
        <v>1144</v>
      </c>
    </row>
    <row r="59" spans="1:1" ht="17.25" x14ac:dyDescent="0.25">
      <c r="A59" s="138" t="s">
        <v>1145</v>
      </c>
    </row>
    <row r="60" spans="1:1" ht="34.5" x14ac:dyDescent="0.25">
      <c r="A60" s="139" t="s">
        <v>1146</v>
      </c>
    </row>
    <row r="61" spans="1:1" ht="17.25" x14ac:dyDescent="0.25">
      <c r="A61" s="141"/>
    </row>
    <row r="62" spans="1:1" ht="18.75" x14ac:dyDescent="0.25">
      <c r="A62" s="135" t="s">
        <v>1147</v>
      </c>
    </row>
    <row r="63" spans="1:1" ht="17.25" x14ac:dyDescent="0.25">
      <c r="A63" s="138" t="s">
        <v>1148</v>
      </c>
    </row>
    <row r="64" spans="1:1" ht="34.5" x14ac:dyDescent="0.25">
      <c r="A64" s="139" t="s">
        <v>1149</v>
      </c>
    </row>
    <row r="65" spans="1:1" ht="17.25" x14ac:dyDescent="0.25">
      <c r="A65" s="139" t="s">
        <v>1150</v>
      </c>
    </row>
    <row r="66" spans="1:1" ht="34.5" x14ac:dyDescent="0.25">
      <c r="A66" s="137" t="s">
        <v>1151</v>
      </c>
    </row>
    <row r="67" spans="1:1" ht="34.5" x14ac:dyDescent="0.25">
      <c r="A67" s="137" t="s">
        <v>1152</v>
      </c>
    </row>
    <row r="68" spans="1:1" ht="34.5" x14ac:dyDescent="0.25">
      <c r="A68" s="137" t="s">
        <v>1153</v>
      </c>
    </row>
    <row r="69" spans="1:1" ht="17.25" x14ac:dyDescent="0.25">
      <c r="A69" s="142" t="s">
        <v>1154</v>
      </c>
    </row>
    <row r="70" spans="1:1" ht="51.75" x14ac:dyDescent="0.25">
      <c r="A70" s="137" t="s">
        <v>1155</v>
      </c>
    </row>
    <row r="71" spans="1:1" ht="17.25" x14ac:dyDescent="0.25">
      <c r="A71" s="137" t="s">
        <v>1156</v>
      </c>
    </row>
    <row r="72" spans="1:1" ht="17.25" x14ac:dyDescent="0.25">
      <c r="A72" s="142" t="s">
        <v>1157</v>
      </c>
    </row>
    <row r="73" spans="1:1" ht="17.25" x14ac:dyDescent="0.25">
      <c r="A73" s="137" t="s">
        <v>1158</v>
      </c>
    </row>
    <row r="74" spans="1:1" ht="17.25" x14ac:dyDescent="0.25">
      <c r="A74" s="142" t="s">
        <v>1159</v>
      </c>
    </row>
    <row r="75" spans="1:1" ht="34.5" x14ac:dyDescent="0.25">
      <c r="A75" s="137" t="s">
        <v>1160</v>
      </c>
    </row>
    <row r="76" spans="1:1" ht="17.25" x14ac:dyDescent="0.25">
      <c r="A76" s="137" t="s">
        <v>1161</v>
      </c>
    </row>
    <row r="77" spans="1:1" ht="51.75" x14ac:dyDescent="0.25">
      <c r="A77" s="137" t="s">
        <v>1162</v>
      </c>
    </row>
    <row r="78" spans="1:1" ht="17.25" x14ac:dyDescent="0.25">
      <c r="A78" s="142" t="s">
        <v>1163</v>
      </c>
    </row>
    <row r="79" spans="1:1" ht="17.25" x14ac:dyDescent="0.3">
      <c r="A79" s="136" t="s">
        <v>1164</v>
      </c>
    </row>
    <row r="80" spans="1:1" ht="17.25" x14ac:dyDescent="0.25">
      <c r="A80" s="142" t="s">
        <v>1165</v>
      </c>
    </row>
    <row r="81" spans="1:1" ht="34.5" x14ac:dyDescent="0.25">
      <c r="A81" s="137" t="s">
        <v>1166</v>
      </c>
    </row>
    <row r="82" spans="1:1" ht="34.5" x14ac:dyDescent="0.25">
      <c r="A82" s="137" t="s">
        <v>1167</v>
      </c>
    </row>
    <row r="83" spans="1:1" ht="34.5" x14ac:dyDescent="0.25">
      <c r="A83" s="137" t="s">
        <v>1168</v>
      </c>
    </row>
    <row r="84" spans="1:1" ht="34.5" x14ac:dyDescent="0.25">
      <c r="A84" s="137" t="s">
        <v>1169</v>
      </c>
    </row>
    <row r="85" spans="1:1" ht="34.5" x14ac:dyDescent="0.25">
      <c r="A85" s="137" t="s">
        <v>1170</v>
      </c>
    </row>
    <row r="86" spans="1:1" ht="17.25" x14ac:dyDescent="0.25">
      <c r="A86" s="142" t="s">
        <v>1171</v>
      </c>
    </row>
    <row r="87" spans="1:1" ht="17.25" x14ac:dyDescent="0.25">
      <c r="A87" s="137" t="s">
        <v>1172</v>
      </c>
    </row>
    <row r="88" spans="1:1" ht="34.5" x14ac:dyDescent="0.25">
      <c r="A88" s="137" t="s">
        <v>1173</v>
      </c>
    </row>
    <row r="89" spans="1:1" ht="17.25" x14ac:dyDescent="0.25">
      <c r="A89" s="142" t="s">
        <v>1174</v>
      </c>
    </row>
    <row r="90" spans="1:1" ht="34.5" x14ac:dyDescent="0.25">
      <c r="A90" s="137" t="s">
        <v>1175</v>
      </c>
    </row>
    <row r="91" spans="1:1" ht="17.25" x14ac:dyDescent="0.25">
      <c r="A91" s="142" t="s">
        <v>1176</v>
      </c>
    </row>
    <row r="92" spans="1:1" ht="17.25" x14ac:dyDescent="0.3">
      <c r="A92" s="136" t="s">
        <v>1177</v>
      </c>
    </row>
    <row r="93" spans="1:1" ht="17.25" x14ac:dyDescent="0.25">
      <c r="A93" s="137" t="s">
        <v>1178</v>
      </c>
    </row>
    <row r="94" spans="1:1" ht="17.25" x14ac:dyDescent="0.25">
      <c r="A94" s="137"/>
    </row>
    <row r="95" spans="1:1" ht="18.75" x14ac:dyDescent="0.25">
      <c r="A95" s="135" t="s">
        <v>1179</v>
      </c>
    </row>
    <row r="96" spans="1:1" ht="34.5" x14ac:dyDescent="0.3">
      <c r="A96" s="136" t="s">
        <v>1180</v>
      </c>
    </row>
    <row r="97" spans="1:1" ht="17.25" x14ac:dyDescent="0.3">
      <c r="A97" s="136" t="s">
        <v>1181</v>
      </c>
    </row>
    <row r="98" spans="1:1" ht="17.25" x14ac:dyDescent="0.25">
      <c r="A98" s="142" t="s">
        <v>1182</v>
      </c>
    </row>
    <row r="99" spans="1:1" ht="17.25" x14ac:dyDescent="0.25">
      <c r="A99" s="134" t="s">
        <v>1183</v>
      </c>
    </row>
    <row r="100" spans="1:1" ht="17.25" x14ac:dyDescent="0.25">
      <c r="A100" s="137" t="s">
        <v>1184</v>
      </c>
    </row>
    <row r="101" spans="1:1" ht="17.25" x14ac:dyDescent="0.25">
      <c r="A101" s="137" t="s">
        <v>1185</v>
      </c>
    </row>
    <row r="102" spans="1:1" ht="17.25" x14ac:dyDescent="0.25">
      <c r="A102" s="137" t="s">
        <v>1186</v>
      </c>
    </row>
    <row r="103" spans="1:1" ht="17.25" x14ac:dyDescent="0.25">
      <c r="A103" s="137" t="s">
        <v>1187</v>
      </c>
    </row>
    <row r="104" spans="1:1" ht="34.5" x14ac:dyDescent="0.25">
      <c r="A104" s="137" t="s">
        <v>1188</v>
      </c>
    </row>
    <row r="105" spans="1:1" ht="17.25" x14ac:dyDescent="0.25">
      <c r="A105" s="134" t="s">
        <v>1189</v>
      </c>
    </row>
    <row r="106" spans="1:1" ht="17.25" x14ac:dyDescent="0.25">
      <c r="A106" s="137" t="s">
        <v>1190</v>
      </c>
    </row>
    <row r="107" spans="1:1" ht="17.25" x14ac:dyDescent="0.25">
      <c r="A107" s="137" t="s">
        <v>1191</v>
      </c>
    </row>
    <row r="108" spans="1:1" ht="17.25" x14ac:dyDescent="0.25">
      <c r="A108" s="137" t="s">
        <v>1192</v>
      </c>
    </row>
    <row r="109" spans="1:1" ht="17.25" x14ac:dyDescent="0.25">
      <c r="A109" s="137" t="s">
        <v>1193</v>
      </c>
    </row>
    <row r="110" spans="1:1" ht="17.25" x14ac:dyDescent="0.25">
      <c r="A110" s="137" t="s">
        <v>1194</v>
      </c>
    </row>
    <row r="111" spans="1:1" ht="17.25" x14ac:dyDescent="0.25">
      <c r="A111" s="137" t="s">
        <v>1195</v>
      </c>
    </row>
    <row r="112" spans="1:1" ht="17.25" x14ac:dyDescent="0.25">
      <c r="A112" s="142" t="s">
        <v>1196</v>
      </c>
    </row>
    <row r="113" spans="1:1" ht="17.25" x14ac:dyDescent="0.25">
      <c r="A113" s="137" t="s">
        <v>1197</v>
      </c>
    </row>
    <row r="114" spans="1:1" ht="17.25" x14ac:dyDescent="0.25">
      <c r="A114" s="134" t="s">
        <v>1198</v>
      </c>
    </row>
    <row r="115" spans="1:1" ht="17.25" x14ac:dyDescent="0.25">
      <c r="A115" s="137" t="s">
        <v>1199</v>
      </c>
    </row>
    <row r="116" spans="1:1" ht="17.25" x14ac:dyDescent="0.25">
      <c r="A116" s="137" t="s">
        <v>1200</v>
      </c>
    </row>
    <row r="117" spans="1:1" ht="17.25" x14ac:dyDescent="0.25">
      <c r="A117" s="134" t="s">
        <v>1201</v>
      </c>
    </row>
    <row r="118" spans="1:1" ht="17.25" x14ac:dyDescent="0.25">
      <c r="A118" s="137" t="s">
        <v>1202</v>
      </c>
    </row>
    <row r="119" spans="1:1" ht="17.25" x14ac:dyDescent="0.25">
      <c r="A119" s="137" t="s">
        <v>1203</v>
      </c>
    </row>
    <row r="120" spans="1:1" ht="17.25" x14ac:dyDescent="0.25">
      <c r="A120" s="137" t="s">
        <v>1204</v>
      </c>
    </row>
    <row r="121" spans="1:1" ht="17.25" x14ac:dyDescent="0.25">
      <c r="A121" s="142" t="s">
        <v>1205</v>
      </c>
    </row>
    <row r="122" spans="1:1" ht="17.25" x14ac:dyDescent="0.25">
      <c r="A122" s="134" t="s">
        <v>1206</v>
      </c>
    </row>
    <row r="123" spans="1:1" ht="17.25" x14ac:dyDescent="0.25">
      <c r="A123" s="134" t="s">
        <v>1207</v>
      </c>
    </row>
    <row r="124" spans="1:1" ht="17.25" x14ac:dyDescent="0.25">
      <c r="A124" s="137" t="s">
        <v>1208</v>
      </c>
    </row>
    <row r="125" spans="1:1" ht="17.25" x14ac:dyDescent="0.25">
      <c r="A125" s="137" t="s">
        <v>1209</v>
      </c>
    </row>
    <row r="126" spans="1:1" ht="17.25" x14ac:dyDescent="0.25">
      <c r="A126" s="137" t="s">
        <v>1210</v>
      </c>
    </row>
    <row r="127" spans="1:1" ht="17.25" x14ac:dyDescent="0.25">
      <c r="A127" s="137" t="s">
        <v>1211</v>
      </c>
    </row>
    <row r="128" spans="1:1" ht="17.25" x14ac:dyDescent="0.25">
      <c r="A128" s="137" t="s">
        <v>1212</v>
      </c>
    </row>
    <row r="129" spans="1:1" ht="17.25" x14ac:dyDescent="0.25">
      <c r="A129" s="142" t="s">
        <v>1213</v>
      </c>
    </row>
    <row r="130" spans="1:1" ht="34.5" x14ac:dyDescent="0.25">
      <c r="A130" s="137" t="s">
        <v>1214</v>
      </c>
    </row>
    <row r="131" spans="1:1" ht="69" x14ac:dyDescent="0.25">
      <c r="A131" s="137" t="s">
        <v>1215</v>
      </c>
    </row>
    <row r="132" spans="1:1" ht="34.5" x14ac:dyDescent="0.25">
      <c r="A132" s="137" t="s">
        <v>1216</v>
      </c>
    </row>
    <row r="133" spans="1:1" ht="17.25" x14ac:dyDescent="0.25">
      <c r="A133" s="142" t="s">
        <v>1217</v>
      </c>
    </row>
    <row r="134" spans="1:1" ht="34.5" x14ac:dyDescent="0.25">
      <c r="A134" s="134" t="s">
        <v>1218</v>
      </c>
    </row>
    <row r="135" spans="1:1" ht="17.25" x14ac:dyDescent="0.25">
      <c r="A135" s="134"/>
    </row>
    <row r="136" spans="1:1" ht="18.75" x14ac:dyDescent="0.25">
      <c r="A136" s="135" t="s">
        <v>1219</v>
      </c>
    </row>
    <row r="137" spans="1:1" ht="17.25" x14ac:dyDescent="0.25">
      <c r="A137" s="137" t="s">
        <v>1220</v>
      </c>
    </row>
    <row r="138" spans="1:1" ht="34.5" x14ac:dyDescent="0.25">
      <c r="A138" s="139" t="s">
        <v>1221</v>
      </c>
    </row>
    <row r="139" spans="1:1" ht="34.5" x14ac:dyDescent="0.25">
      <c r="A139" s="139" t="s">
        <v>1222</v>
      </c>
    </row>
    <row r="140" spans="1:1" ht="17.25" x14ac:dyDescent="0.25">
      <c r="A140" s="138" t="s">
        <v>1223</v>
      </c>
    </row>
    <row r="141" spans="1:1" ht="17.25" x14ac:dyDescent="0.25">
      <c r="A141" s="143" t="s">
        <v>1224</v>
      </c>
    </row>
    <row r="142" spans="1:1" ht="34.5" x14ac:dyDescent="0.3">
      <c r="A142" s="140" t="s">
        <v>1225</v>
      </c>
    </row>
    <row r="143" spans="1:1" ht="17.25" x14ac:dyDescent="0.25">
      <c r="A143" s="139" t="s">
        <v>1226</v>
      </c>
    </row>
    <row r="144" spans="1:1" ht="17.25" x14ac:dyDescent="0.25">
      <c r="A144" s="139" t="s">
        <v>1227</v>
      </c>
    </row>
    <row r="145" spans="1:1" ht="17.25" x14ac:dyDescent="0.25">
      <c r="A145" s="143" t="s">
        <v>1228</v>
      </c>
    </row>
    <row r="146" spans="1:1" ht="17.25" x14ac:dyDescent="0.25">
      <c r="A146" s="138" t="s">
        <v>1229</v>
      </c>
    </row>
    <row r="147" spans="1:1" ht="17.25" x14ac:dyDescent="0.25">
      <c r="A147" s="143" t="s">
        <v>1230</v>
      </c>
    </row>
    <row r="148" spans="1:1" ht="17.25" x14ac:dyDescent="0.25">
      <c r="A148" s="139" t="s">
        <v>1231</v>
      </c>
    </row>
    <row r="149" spans="1:1" ht="17.25" x14ac:dyDescent="0.25">
      <c r="A149" s="139" t="s">
        <v>1232</v>
      </c>
    </row>
    <row r="150" spans="1:1" ht="17.25" x14ac:dyDescent="0.25">
      <c r="A150" s="139" t="s">
        <v>1233</v>
      </c>
    </row>
    <row r="151" spans="1:1" ht="34.5" x14ac:dyDescent="0.25">
      <c r="A151" s="143" t="s">
        <v>1234</v>
      </c>
    </row>
    <row r="152" spans="1:1" ht="17.25" x14ac:dyDescent="0.25">
      <c r="A152" s="138" t="s">
        <v>1235</v>
      </c>
    </row>
    <row r="153" spans="1:1" ht="17.25" x14ac:dyDescent="0.25">
      <c r="A153" s="139" t="s">
        <v>1236</v>
      </c>
    </row>
    <row r="154" spans="1:1" ht="17.25" x14ac:dyDescent="0.25">
      <c r="A154" s="139" t="s">
        <v>1237</v>
      </c>
    </row>
    <row r="155" spans="1:1" ht="17.25" x14ac:dyDescent="0.25">
      <c r="A155" s="139" t="s">
        <v>1238</v>
      </c>
    </row>
    <row r="156" spans="1:1" ht="17.25" x14ac:dyDescent="0.25">
      <c r="A156" s="139" t="s">
        <v>1239</v>
      </c>
    </row>
    <row r="157" spans="1:1" ht="34.5" x14ac:dyDescent="0.25">
      <c r="A157" s="139" t="s">
        <v>1240</v>
      </c>
    </row>
    <row r="158" spans="1:1" ht="34.5" x14ac:dyDescent="0.25">
      <c r="A158" s="139" t="s">
        <v>1241</v>
      </c>
    </row>
    <row r="159" spans="1:1" ht="17.25" x14ac:dyDescent="0.25">
      <c r="A159" s="138" t="s">
        <v>1242</v>
      </c>
    </row>
    <row r="160" spans="1:1" ht="34.5" x14ac:dyDescent="0.25">
      <c r="A160" s="139" t="s">
        <v>1243</v>
      </c>
    </row>
    <row r="161" spans="1:1" ht="34.5" x14ac:dyDescent="0.25">
      <c r="A161" s="139" t="s">
        <v>1244</v>
      </c>
    </row>
    <row r="162" spans="1:1" ht="17.25" x14ac:dyDescent="0.25">
      <c r="A162" s="139" t="s">
        <v>1245</v>
      </c>
    </row>
    <row r="163" spans="1:1" ht="17.25" x14ac:dyDescent="0.25">
      <c r="A163" s="138" t="s">
        <v>1246</v>
      </c>
    </row>
    <row r="164" spans="1:1" ht="34.5" x14ac:dyDescent="0.3">
      <c r="A164" s="145" t="s">
        <v>1261</v>
      </c>
    </row>
    <row r="165" spans="1:1" ht="34.5" x14ac:dyDescent="0.25">
      <c r="A165" s="139" t="s">
        <v>1247</v>
      </c>
    </row>
    <row r="166" spans="1:1" ht="17.25" x14ac:dyDescent="0.25">
      <c r="A166" s="138" t="s">
        <v>1248</v>
      </c>
    </row>
    <row r="167" spans="1:1" ht="17.25" x14ac:dyDescent="0.25">
      <c r="A167" s="139" t="s">
        <v>1249</v>
      </c>
    </row>
    <row r="168" spans="1:1" ht="17.25" x14ac:dyDescent="0.25">
      <c r="A168" s="138" t="s">
        <v>1250</v>
      </c>
    </row>
    <row r="169" spans="1:1" ht="17.25" x14ac:dyDescent="0.3">
      <c r="A169" s="140" t="s">
        <v>1251</v>
      </c>
    </row>
    <row r="170" spans="1:1" ht="17.25" x14ac:dyDescent="0.3">
      <c r="A170" s="140"/>
    </row>
    <row r="171" spans="1:1" ht="17.25" x14ac:dyDescent="0.3">
      <c r="A171" s="140"/>
    </row>
    <row r="172" spans="1:1" ht="17.25" x14ac:dyDescent="0.3">
      <c r="A172" s="140"/>
    </row>
    <row r="173" spans="1:1" ht="17.25" x14ac:dyDescent="0.3">
      <c r="A173" s="140"/>
    </row>
    <row r="174" spans="1:1" ht="17.25" x14ac:dyDescent="0.3">
      <c r="A174" s="14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20</vt:i4>
      </vt:variant>
      <vt:variant>
        <vt:lpstr>Navngivne områder</vt:lpstr>
      </vt:variant>
      <vt:variant>
        <vt:i4>18</vt:i4>
      </vt:variant>
    </vt:vector>
  </HeadingPairs>
  <TitlesOfParts>
    <vt:vector size="38"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NTT 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FAQ!Print_Area</vt:lpstr>
      <vt:lpstr>Introduction!Print_Area</vt:lpstr>
      <vt:lpstr>Disclaimer!Print_Titles</vt:lpstr>
      <vt:lpstr>FAQ!Print_Titles</vt:lpstr>
      <vt:lpstr>Disclaimer!privacy_policy</vt:lpstr>
      <vt:lpstr>Contents!Udskriftsområde</vt:lpstr>
      <vt:lpstr>'D. NTT Frontpage'!Udskriftsområde</vt:lpstr>
      <vt:lpstr>'Table 4 - LTV'!Udskriftsområde</vt:lpstr>
      <vt:lpstr>'Table 6-8 - Lending by loan'!Udskriftsområde</vt:lpstr>
      <vt:lpstr>'Table 9-13 - Lending'!Udskriftsområde</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Pernille Lohmann</cp:lastModifiedBy>
  <cp:lastPrinted>2016-05-20T08:25:54Z</cp:lastPrinted>
  <dcterms:created xsi:type="dcterms:W3CDTF">2016-04-21T08:07:20Z</dcterms:created>
  <dcterms:modified xsi:type="dcterms:W3CDTF">2017-06-16T10:13:05Z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D104448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DRAFT - DK Label Template 2017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24-11-2016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ies>
</file>