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27090" windowHeight="1432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3">'G1-G4 - Cover pool inform.'!$B$60:$K$88</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M81" i="5" l="1"/>
  <c r="D85" i="7" l="1"/>
  <c r="E85" i="7"/>
  <c r="C85" i="7"/>
  <c r="F85" i="7"/>
  <c r="J14" i="7" l="1"/>
  <c r="I14" i="7"/>
  <c r="H14" i="7"/>
  <c r="D60" i="16" l="1"/>
  <c r="E60" i="16"/>
  <c r="F60" i="16"/>
  <c r="G60" i="16"/>
  <c r="H60" i="16"/>
  <c r="I60" i="16"/>
  <c r="J60" i="16"/>
  <c r="K60" i="16"/>
  <c r="L60" i="16"/>
  <c r="C60" i="16"/>
  <c r="C40" i="16"/>
  <c r="D40" i="16"/>
  <c r="E40" i="16"/>
  <c r="F40" i="16"/>
  <c r="G40" i="16"/>
  <c r="H40" i="16"/>
  <c r="I40" i="16"/>
  <c r="J40" i="16"/>
  <c r="K40" i="16"/>
  <c r="L40" i="16"/>
  <c r="C20" i="16"/>
  <c r="D20" i="16" l="1"/>
  <c r="E20" i="16"/>
  <c r="F20" i="16"/>
  <c r="G20" i="16"/>
  <c r="H20" i="16"/>
  <c r="I20" i="16"/>
  <c r="J20" i="16"/>
  <c r="K20" i="16"/>
  <c r="L20" i="16"/>
  <c r="M11" i="1" l="1"/>
  <c r="C40" i="6" l="1"/>
  <c r="C24" i="6" l="1"/>
  <c r="M72" i="5" l="1"/>
  <c r="I12" i="15"/>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2" i="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<sst xmlns="http://schemas.openxmlformats.org/spreadsheetml/2006/main" count="858" uniqueCount="451">
  <si>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</si>
  <si>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</si>
  <si>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</si>
  <si>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</si>
  <si>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</si>
  <si>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</si>
  <si>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</si>
  <si>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</si>
  <si>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</si>
  <si>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</si>
  <si>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</si>
  <si>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</si>
  <si>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</si>
  <si>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</si>
  <si>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</si>
  <si>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</si>
  <si>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</si>
  <si>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</si>
  <si>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</si>
  <si>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</si>
  <si>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</si>
  <si>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</si>
  <si>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</si>
  <si>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</si>
  <si>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</si>
  <si>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</si>
  <si>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</si>
  <si>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</si>
  <si>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</si>
  <si>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</si>
  <si>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</si>
  <si>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</si>
  <si>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</si>
  <si>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</si>
  <si>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</si>
  <si>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</si>
  <si>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</si>
  <si>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</si>
  <si>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</si>
  <si>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</si>
  <si>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</si>
  <si>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</si>
  <si>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</si>
  <si>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</si>
  <si>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</si>
  <si>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</si>
  <si>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</si>
  <si>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</si>
  <si>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</si>
  <si>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</si>
  <si>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</si>
  <si>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</si>
  <si>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</si>
  <si>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</si>
  <si>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</si>
  <si>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</si>
  <si>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</si>
  <si>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</si>
  <si>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</si>
  <si>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</si>
  <si>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</si>
  <si>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</si>
  <si>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</si>
  <si>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</si>
  <si>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</si>
  <si>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</si>
  <si>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</si>
  <si>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</si>
  <si>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</si>
  <si>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</si>
  <si>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</si>
  <si>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</si>
  <si>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</si>
  <si>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</si>
  <si>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</si>
  <si>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</si>
  <si>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</si>
  <si>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</si>
  <si>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</si>
  <si>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</si>
  <si>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</si>
  <si>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</si>
  <si>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</si>
  <si>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</si>
  <si>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</si>
  <si>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</si>
  <si>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</si>
  <si>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</si>
  <si>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</si>
  <si>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</si>
  <si>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</si>
  <si>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</si>
  <si>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</si>
  <si>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</si>
  <si>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</si>
  <si>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</si>
  <si>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</si>
  <si>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</si>
  <si>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</si>
  <si>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</si>
  <si>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</si>
  <si>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</si>
  <si>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</si>
  <si>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</si>
  <si>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</si>
  <si>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</si>
  <si>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</si>
  <si>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</si>
  <si>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</si>
  <si>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</si>
  <si>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</si>
  <si>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</si>
  <si>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</si>
  <si>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</si>
  <si>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</si>
  <si>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</si>
  <si>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</si>
  <si>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</si>
  <si>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</si>
  <si>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</si>
  <si>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</si>
  <si>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</si>
  <si>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</si>
  <si>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</si>
  <si>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</si>
  <si>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</si>
  <si>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</si>
  <si>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</si>
  <si>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</si>
  <si>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</si>
  <si>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</si>
  <si>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</si>
  <si>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</si>
  <si>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</si>
  <si>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</si>
  <si>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</si>
  <si>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</si>
  <si>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</si>
  <si>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</si>
  <si>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</si>
  <si>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</si>
  <si>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</si>
  <si>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</si>
  <si>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</si>
  <si>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</si>
  <si>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</si>
  <si>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</si>
  <si>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</si>
  <si>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</si>
  <si>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</si>
  <si>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</si>
  <si>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</si>
  <si>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</si>
  <si>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</si>
  <si>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</si>
  <si>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</si>
  <si>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</si>
  <si>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</si>
  <si>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</si>
  <si>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</si>
  <si>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</si>
  <si>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</si>
  <si>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</si>
  <si>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</si>
  <si>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</si>
  <si>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</si>
  <si>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</si>
  <si>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</si>
  <si>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</si>
  <si>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</si>
  <si>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</si>
  <si>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</si>
  <si>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</si>
  <si>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</si>
  <si>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</si>
  <si>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</si>
  <si>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</si>
  <si>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</si>
  <si>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</si>
  <si>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</si>
  <si>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</si>
  <si>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</si>
  <si>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</si>
  <si>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</si>
  <si>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</si>
  <si>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</si>
  <si>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</si>
  <si>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</si>
  <si>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</si>
  <si>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</si>
  <si>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</si>
  <si>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</si>
  <si>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</si>
  <si>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</si>
  <si>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</si>
  <si>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</si>
  <si>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</si>
  <si>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</si>
  <si>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</si>
  <si>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</si>
  <si>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</si>
  <si>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</si>
  <si>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</si>
  <si>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</si>
  <si>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</si>
  <si>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</si>
  <si>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</si>
  <si>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</si>
  <si>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</si>
  <si>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</si>
  <si>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</si>
  <si>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</si>
  <si>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</si>
  <si>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</si>
  <si>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</si>
  <si>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</si>
  <si>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</si>
  <si>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</si>
  <si>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</si>
  <si>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</si>
  <si>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</si>
  <si>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</si>
  <si>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</si>
  <si>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</si>
  <si>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</si>
  <si>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</si>
  <si>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</si>
  <si>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</si>
  <si>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</si>
  <si>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</si>
  <si>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</si>
  <si>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</si>
  <si>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</si>
  <si>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</si>
  <si>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</si>
  <si>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</si>
  <si>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</si>
  <si>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</si>
  <si>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</si>
  <si>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</si>
  <si>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</si>
  <si>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</si>
  <si>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</si>
  <si>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</si>
  <si>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</si>
  <si>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</si>
  <si>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</si>
  <si>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</si>
  <si>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</si>
  <si>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</si>
  <si>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</si>
  <si>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</si>
  <si>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</si>
  <si>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</si>
  <si>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</si>
  <si>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</si>
  <si>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</si>
  <si>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</si>
  <si>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</si>
  <si>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</si>
  <si>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</si>
  <si>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</si>
  <si>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</si>
  <si>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</si>
  <si>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</si>
  <si>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</si>
  <si>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</si>
  <si>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</si>
  <si>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</si>
  <si>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</si>
  <si>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</si>
  <si>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</si>
  <si>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</si>
  <si>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</si>
  <si>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</si>
  <si>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</si>
  <si>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</si>
  <si>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</si>
  <si>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</si>
  <si>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r>
      <t>Table G1.1 – DLR Capital Centre B, General cover pool information</t>
    </r>
    <r>
      <rPr>
        <b/>
        <sz val="12"/>
        <color theme="1"/>
        <rFont val="Calibri"/>
        <family val="2"/>
        <scheme val="minor"/>
      </rPr>
      <t xml:space="preserve"> </t>
    </r>
  </si>
  <si>
    <t>DLR Capital center B</t>
  </si>
  <si>
    <t>Table G2 – DLR Capital Centre B, Outstanding CBs</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</si>
  <si>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</si>
  <si>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</si>
  <si>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</si>
  <si>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</si>
  <si>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</si>
  <si>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</si>
  <si>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</si>
  <si>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</si>
  <si>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</si>
  <si>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</si>
  <si>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</si>
  <si>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</si>
  <si>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</si>
  <si>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</si>
  <si>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</si>
  <si>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</si>
  <si>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</si>
  <si>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</si>
  <si>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</si>
  <si>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</si>
  <si>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</si>
  <si>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</si>
  <si>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</si>
  <si>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</si>
  <si>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</si>
  <si>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</si>
  <si>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</si>
  <si>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</si>
  <si>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</si>
  <si>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</si>
  <si>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</si>
  <si>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</si>
  <si>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</si>
  <si>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</si>
  <si>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</si>
  <si>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</si>
  <si>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</si>
  <si>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</si>
  <si>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</si>
  <si>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</si>
  <si>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</si>
  <si>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</si>
  <si>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</si>
  <si>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</si>
  <si>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</si>
  <si>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</si>
  <si>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</si>
  <si>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</si>
  <si>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</si>
  <si>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</si>
  <si>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</si>
  <si>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</si>
  <si>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</si>
  <si>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</si>
  <si>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</si>
  <si>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</si>
  <si>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</si>
  <si>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</si>
  <si>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</si>
  <si>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</si>
  <si>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</si>
  <si>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</si>
  <si>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</si>
  <si>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</si>
  <si>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</si>
  <si>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</si>
  <si>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</si>
  <si>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</si>
  <si>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</si>
  <si>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</si>
  <si>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</si>
  <si>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</si>
  <si>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</si>
  <si>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</si>
  <si>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</si>
  <si>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</si>
  <si>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</si>
  <si>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</si>
  <si>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</si>
  <si>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</si>
  <si>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</si>
  <si>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</si>
  <si>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</si>
  <si>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</si>
  <si>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</si>
  <si>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</si>
  <si>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</si>
  <si>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</si>
  <si>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</si>
  <si>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</si>
  <si>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</si>
  <si>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</si>
  <si>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</si>
  <si>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</si>
  <si>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</si>
  <si>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</si>
  <si>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</si>
  <si>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</si>
  <si>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</si>
  <si>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</si>
  <si>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</si>
  <si>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</si>
  <si>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</si>
  <si>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</si>
  <si>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</si>
  <si>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</si>
  <si>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</si>
  <si>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</si>
  <si>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</si>
  <si>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</si>
  <si>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</si>
  <si>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</si>
  <si>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</si>
  <si>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</si>
  <si>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</si>
  <si>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</si>
  <si>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</si>
  <si>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</si>
  <si>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</si>
  <si>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</si>
  <si>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</si>
  <si>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</si>
  <si>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</si>
  <si>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</si>
  <si>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</si>
  <si>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</si>
  <si>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</si>
  <si>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</si>
  <si>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</si>
  <si>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</si>
  <si>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</si>
  <si>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</si>
  <si>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</si>
  <si>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</si>
  <si>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</si>
  <si>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t>63.4%</t>
  </si>
  <si>
    <t>36.6%</t>
  </si>
  <si>
    <t>79.6%</t>
  </si>
  <si>
    <t>20.4%</t>
  </si>
  <si>
    <t>91.4%</t>
  </si>
  <si>
    <t>8.62%</t>
  </si>
  <si>
    <t>67.1%</t>
  </si>
  <si>
    <t>32.9%</t>
  </si>
  <si>
    <t>77.2%</t>
  </si>
  <si>
    <t>22.8%</t>
  </si>
  <si>
    <t>82.4%</t>
  </si>
  <si>
    <t>17.6%</t>
  </si>
  <si>
    <t>82.1%</t>
  </si>
  <si>
    <t>17.9%</t>
  </si>
  <si>
    <t>86.8%</t>
  </si>
  <si>
    <t>13.2%</t>
  </si>
  <si>
    <t>93.0%</t>
  </si>
  <si>
    <t>6.99%</t>
  </si>
  <si>
    <t>89.0%</t>
  </si>
  <si>
    <t>11.0%</t>
  </si>
  <si>
    <t>81.4%</t>
  </si>
  <si>
    <t>18.6%</t>
  </si>
  <si>
    <t>Q2 2015</t>
  </si>
  <si>
    <t>Q1 2015</t>
  </si>
  <si>
    <t>Q4 2014</t>
  </si>
  <si>
    <t>Q3 2014</t>
  </si>
  <si>
    <t>Overcollateralisation after correction for non-eligible</t>
  </si>
  <si>
    <t>DKKbn</t>
  </si>
  <si>
    <t>*Note: Securities maturing shortly, plus prepaid funds</t>
  </si>
  <si>
    <t>*Note: Securities portfolio, less securities maturing shortly</t>
  </si>
  <si>
    <t>DKK 117.8 bn</t>
  </si>
  <si>
    <t>Other assets, total* (distributed pro rata after total assets in credit institution and cover pool)</t>
  </si>
  <si>
    <t>.</t>
  </si>
  <si>
    <t>Note: Losses are reported on a company level, as the quarterly loss as percentage of total  lending within each property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</si>
</sst>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3">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165" fontId="9" fillId="3" borderId="1"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0" borderId="1" xfId="1" applyNumberFormat="1" applyFont="1" applyFill="1" applyBorder="1" applyAlignment="1">
      <alignment horizontal="right"/>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66" fontId="0" fillId="3" borderId="0" xfId="0" applyNumberFormat="1" applyFill="1" applyBorder="1"/>
    <xf numFmtId="166" fontId="0" fillId="3" borderId="0" xfId="1" applyNumberFormat="1" applyFont="1" applyFill="1" applyBorder="1" applyAlignment="1">
      <alignment vertical="center"/>
    </xf>
    <xf numFmtId="166" fontId="0" fillId="3" borderId="0" xfId="1" applyNumberFormat="1" applyFont="1" applyFill="1" applyBorder="1"/>
    <xf numFmtId="166" fontId="0" fillId="3" borderId="1" xfId="1" applyNumberFormat="1" applyFont="1" applyFill="1" applyBorder="1" applyAlignment="1">
      <alignment horizontal="right"/>
    </xf>
    <xf numFmtId="166" fontId="0" fillId="3" borderId="1" xfId="1" applyNumberFormat="1" applyFont="1" applyFill="1" applyBorder="1"/>
    <xf numFmtId="166" fontId="0" fillId="3" borderId="1" xfId="0" applyNumberFormat="1" applyFill="1" applyBorder="1" applyAlignment="1">
      <alignment horizontal="right"/>
    </xf>
    <xf numFmtId="166" fontId="0" fillId="3" borderId="1" xfId="0" applyNumberForma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0"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3" borderId="1" xfId="0" applyFont="1" applyFill="1"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center"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5" borderId="0" xfId="0" applyFont="1" applyFill="1" applyBorder="1" applyAlignment="1">
      <alignment horizontal="left" vertical="top"/>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wrapText="1"/>
    </xf>
    <xf numFmtId="0" fontId="43" fillId="5" borderId="0" xfId="0" applyFont="1" applyFill="1" applyBorder="1" applyAlignment="1">
      <alignment horizontal="left" vertical="center" wrapText="1"/>
    </xf>
    <xf numFmtId="166" fontId="0" fillId="3" borderId="0" xfId="1" applyNumberFormat="1" applyFont="1" applyFill="1"/>
    <xf numFmtId="166" fontId="0" fillId="3" borderId="1" xfId="0" applyNumberFormat="1" applyFont="1" applyFill="1" applyBorder="1" applyAlignment="1">
      <alignment horizontal="right"/>
    </xf>
    <xf numFmtId="165" fontId="1" fillId="3" borderId="2" xfId="1" applyNumberFormat="1" applyFont="1" applyFill="1" applyBorder="1" applyAlignment="1">
      <alignment horizontal="right"/>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21 August 2015 </a:t>
          </a:r>
          <a:r>
            <a:rPr lang="da-DK" sz="1100" b="1">
              <a:latin typeface="Arial"/>
              <a:cs typeface="Arial"/>
            </a:rPr>
            <a:t>●</a:t>
          </a:r>
          <a:r>
            <a:rPr lang="da-DK" sz="1600" b="1">
              <a:latin typeface="Arial"/>
              <a:cs typeface="Arial"/>
            </a:rPr>
            <a:t>  Data per 30</a:t>
          </a:r>
          <a:r>
            <a:rPr lang="da-DK" sz="1600" b="1" baseline="0">
              <a:latin typeface="Arial"/>
              <a:cs typeface="Arial"/>
            </a:rPr>
            <a:t> June 2015</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4"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 Q2 2015</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62</xdr:row>
      <xdr:rowOff>179295</xdr:rowOff>
    </xdr:to>
    <xdr:sp macro="" textlink="">
      <xdr:nvSpPr>
        <xdr:cNvPr id="8" name="Tekstboks 7"/>
        <xdr:cNvSpPr txBox="1"/>
      </xdr:nvSpPr>
      <xdr:spPr>
        <a:xfrm>
          <a:off x="224118" y="8863853"/>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G2-G4, B1-B1, X1-X3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of voluntary</a:t>
          </a:r>
          <a:r>
            <a:rPr lang="en-GB" sz="1100" baseline="0">
              <a:solidFill>
                <a:schemeClr val="dk1"/>
              </a:solidFill>
              <a:latin typeface="Arial" pitchFamily="34" charset="0"/>
              <a:ea typeface="+mn-ea"/>
              <a:cs typeface="Arial" pitchFamily="34" charset="0"/>
            </a:rPr>
            <a:t> </a:t>
          </a:r>
          <a:r>
            <a:rPr lang="en-GB" sz="1100">
              <a:solidFill>
                <a:schemeClr val="dk1"/>
              </a:solidFill>
              <a:latin typeface="Arial" pitchFamily="34" charset="0"/>
              <a:ea typeface="+mn-ea"/>
              <a:cs typeface="Arial" pitchFamily="34" charset="0"/>
            </a:rPr>
            <a:t>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 the mandatory tables in the Danish ECBC label tamplate.</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10</xdr:col>
      <xdr:colOff>336176</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10" sqref="C10"/>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3"/>
      <c r="C4" s="110"/>
    </row>
    <row r="5" spans="2:4" ht="191.25" customHeight="1" x14ac:dyDescent="0.25">
      <c r="B5" s="111"/>
      <c r="C5" s="245" t="s">
        <v>278</v>
      </c>
      <c r="D5" s="245"/>
    </row>
    <row r="6" spans="2:4" ht="191.25" customHeight="1" x14ac:dyDescent="0.25">
      <c r="B6" s="111"/>
      <c r="C6" s="112"/>
      <c r="D6" s="112"/>
    </row>
    <row r="7" spans="2:4" ht="124.5" customHeight="1" x14ac:dyDescent="0.25">
      <c r="C7" s="113"/>
    </row>
    <row r="8" spans="2:4" ht="27.75" customHeight="1" x14ac:dyDescent="0.25">
      <c r="B8" s="114"/>
      <c r="C8" s="115"/>
    </row>
    <row r="9" spans="2:4" ht="27.75" customHeight="1" x14ac:dyDescent="0.25">
      <c r="C9" s="115"/>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topLeftCell="A13" zoomScale="85" zoomScaleNormal="85" workbookViewId="0">
      <selection activeCell="D44" sqref="D44:E44"/>
    </sheetView>
  </sheetViews>
  <sheetFormatPr defaultRowHeight="15" x14ac:dyDescent="0.25"/>
  <cols>
    <col min="1" max="1" width="4.7109375" style="45" customWidth="1"/>
    <col min="2" max="2" width="71.140625" style="45" customWidth="1"/>
    <col min="3" max="3" width="1.7109375" style="45" customWidth="1"/>
    <col min="4" max="4" width="97.42578125" style="45" customWidth="1"/>
    <col min="5" max="5" width="49.5703125" style="45" customWidth="1"/>
    <col min="6" max="16384" width="9.140625" style="45"/>
  </cols>
  <sheetData>
    <row r="5" spans="2:5" ht="15.75" x14ac:dyDescent="0.25">
      <c r="B5" s="90" t="s">
        <v>139</v>
      </c>
      <c r="C5" s="90"/>
      <c r="D5" s="59"/>
      <c r="E5" s="59"/>
    </row>
    <row r="6" spans="2:5" ht="25.5" customHeight="1" x14ac:dyDescent="0.25">
      <c r="B6" s="91" t="s">
        <v>140</v>
      </c>
      <c r="C6" s="91"/>
      <c r="D6" s="92" t="s">
        <v>141</v>
      </c>
      <c r="E6" s="93" t="s">
        <v>142</v>
      </c>
    </row>
    <row r="7" spans="2:5" x14ac:dyDescent="0.25">
      <c r="B7" s="94"/>
      <c r="C7" s="94"/>
      <c r="D7" s="95"/>
      <c r="E7" s="96"/>
    </row>
    <row r="8" spans="2:5" x14ac:dyDescent="0.25">
      <c r="B8" s="72" t="s">
        <v>143</v>
      </c>
      <c r="C8" s="72"/>
      <c r="D8" s="97"/>
      <c r="E8" s="97"/>
    </row>
    <row r="9" spans="2:5" ht="30" x14ac:dyDescent="0.25">
      <c r="B9" s="10" t="s">
        <v>144</v>
      </c>
      <c r="C9" s="148"/>
      <c r="D9" s="10" t="s">
        <v>145</v>
      </c>
      <c r="E9" s="263"/>
    </row>
    <row r="10" spans="2:5" ht="6" customHeight="1" x14ac:dyDescent="0.25">
      <c r="B10" s="26"/>
      <c r="C10" s="26"/>
      <c r="D10" s="10"/>
      <c r="E10" s="263"/>
    </row>
    <row r="11" spans="2:5" ht="59.25" customHeight="1" x14ac:dyDescent="0.25">
      <c r="B11" s="26"/>
      <c r="C11" s="26"/>
      <c r="D11" s="10" t="s">
        <v>146</v>
      </c>
      <c r="E11" s="263"/>
    </row>
    <row r="12" spans="2:5" ht="30" x14ac:dyDescent="0.25">
      <c r="B12" s="174" t="s">
        <v>147</v>
      </c>
      <c r="C12" s="147"/>
      <c r="D12" s="175" t="s">
        <v>148</v>
      </c>
      <c r="E12" s="263"/>
    </row>
    <row r="13" spans="2:5" ht="15" customHeight="1" x14ac:dyDescent="0.25">
      <c r="B13" s="272" t="s">
        <v>149</v>
      </c>
      <c r="C13" s="147"/>
      <c r="D13" s="98" t="s">
        <v>265</v>
      </c>
      <c r="E13" s="263"/>
    </row>
    <row r="14" spans="2:5" x14ac:dyDescent="0.25">
      <c r="B14" s="272"/>
      <c r="C14" s="147"/>
      <c r="D14" s="98" t="s">
        <v>266</v>
      </c>
      <c r="E14" s="263"/>
    </row>
    <row r="15" spans="2:5" x14ac:dyDescent="0.25">
      <c r="B15" s="99"/>
      <c r="C15" s="99"/>
      <c r="D15" s="98" t="s">
        <v>267</v>
      </c>
      <c r="E15" s="263"/>
    </row>
    <row r="16" spans="2:5" x14ac:dyDescent="0.25">
      <c r="B16" s="99"/>
      <c r="C16" s="99"/>
      <c r="D16" s="98" t="s">
        <v>268</v>
      </c>
      <c r="E16" s="263"/>
    </row>
    <row r="17" spans="2:5" x14ac:dyDescent="0.25">
      <c r="B17" s="99"/>
      <c r="C17" s="99"/>
      <c r="D17" s="98" t="s">
        <v>269</v>
      </c>
      <c r="E17" s="263"/>
    </row>
    <row r="18" spans="2:5" x14ac:dyDescent="0.25">
      <c r="B18" s="99"/>
      <c r="C18" s="99"/>
      <c r="D18" s="98" t="s">
        <v>270</v>
      </c>
      <c r="E18" s="263"/>
    </row>
    <row r="19" spans="2:5" x14ac:dyDescent="0.25">
      <c r="B19" s="99"/>
      <c r="C19" s="99"/>
      <c r="D19" s="98" t="s">
        <v>271</v>
      </c>
      <c r="E19" s="263"/>
    </row>
    <row r="20" spans="2:5" x14ac:dyDescent="0.25">
      <c r="B20" s="99"/>
      <c r="C20" s="99"/>
      <c r="D20" s="98" t="s">
        <v>272</v>
      </c>
      <c r="E20" s="263"/>
    </row>
    <row r="21" spans="2:5" x14ac:dyDescent="0.25">
      <c r="B21" s="99"/>
      <c r="C21" s="99"/>
      <c r="D21" s="98" t="s">
        <v>273</v>
      </c>
      <c r="E21" s="263"/>
    </row>
    <row r="22" spans="2:5" x14ac:dyDescent="0.25">
      <c r="B22" s="99"/>
      <c r="C22" s="99"/>
      <c r="D22" s="98"/>
      <c r="E22" s="10"/>
    </row>
    <row r="23" spans="2:5" x14ac:dyDescent="0.25">
      <c r="B23" s="72" t="s">
        <v>150</v>
      </c>
      <c r="C23" s="72"/>
      <c r="D23" s="53"/>
      <c r="E23" s="53"/>
    </row>
    <row r="24" spans="2:5" ht="30" x14ac:dyDescent="0.25">
      <c r="B24" s="271" t="s">
        <v>151</v>
      </c>
      <c r="C24" s="174"/>
      <c r="D24" s="10" t="s">
        <v>152</v>
      </c>
      <c r="E24" s="263"/>
    </row>
    <row r="25" spans="2:5" x14ac:dyDescent="0.25">
      <c r="B25" s="262"/>
      <c r="C25" s="174"/>
      <c r="D25" s="10"/>
      <c r="E25" s="263"/>
    </row>
    <row r="26" spans="2:5" ht="30" x14ac:dyDescent="0.25">
      <c r="B26" s="262"/>
      <c r="C26" s="174"/>
      <c r="D26" s="10" t="s">
        <v>153</v>
      </c>
      <c r="E26" s="263"/>
    </row>
    <row r="27" spans="2:5" x14ac:dyDescent="0.25">
      <c r="B27" s="262"/>
      <c r="C27" s="174"/>
      <c r="D27" s="11"/>
      <c r="E27" s="263"/>
    </row>
    <row r="28" spans="2:5" x14ac:dyDescent="0.25">
      <c r="B28" s="262" t="s">
        <v>154</v>
      </c>
      <c r="C28" s="174"/>
      <c r="D28" s="10" t="s">
        <v>264</v>
      </c>
      <c r="E28" s="263"/>
    </row>
    <row r="29" spans="2:5" x14ac:dyDescent="0.25">
      <c r="B29" s="262"/>
      <c r="C29" s="174"/>
      <c r="D29" s="10"/>
      <c r="E29" s="263"/>
    </row>
    <row r="30" spans="2:5" x14ac:dyDescent="0.25">
      <c r="B30" s="262" t="s">
        <v>155</v>
      </c>
      <c r="C30" s="174"/>
      <c r="D30" s="10" t="s">
        <v>302</v>
      </c>
      <c r="E30" s="263"/>
    </row>
    <row r="31" spans="2:5" x14ac:dyDescent="0.25">
      <c r="B31" s="262"/>
      <c r="C31" s="174"/>
      <c r="D31" s="10"/>
      <c r="E31" s="263"/>
    </row>
    <row r="32" spans="2:5" ht="30" x14ac:dyDescent="0.25">
      <c r="B32" s="262" t="s">
        <v>156</v>
      </c>
      <c r="C32" s="174"/>
      <c r="D32" s="10" t="s">
        <v>303</v>
      </c>
      <c r="E32" s="263"/>
    </row>
    <row r="33" spans="2:5" x14ac:dyDescent="0.25">
      <c r="B33" s="262"/>
      <c r="C33" s="174"/>
      <c r="D33" s="10"/>
      <c r="E33" s="263"/>
    </row>
    <row r="34" spans="2:5" ht="45" x14ac:dyDescent="0.25">
      <c r="B34" s="17" t="s">
        <v>157</v>
      </c>
      <c r="C34" s="147"/>
      <c r="D34" s="175" t="s">
        <v>304</v>
      </c>
      <c r="E34" s="10"/>
    </row>
    <row r="35" spans="2:5" x14ac:dyDescent="0.25">
      <c r="B35" s="6"/>
      <c r="C35" s="6"/>
      <c r="D35" s="6"/>
      <c r="E35" s="6"/>
    </row>
    <row r="37" spans="2:5" ht="15.75" x14ac:dyDescent="0.25">
      <c r="B37" s="90" t="s">
        <v>208</v>
      </c>
      <c r="C37" s="90"/>
      <c r="D37" s="59"/>
      <c r="E37" s="59"/>
    </row>
    <row r="38" spans="2:5" x14ac:dyDescent="0.25">
      <c r="B38" s="265" t="s">
        <v>209</v>
      </c>
      <c r="C38" s="149"/>
      <c r="D38" s="266" t="s">
        <v>210</v>
      </c>
      <c r="E38" s="266"/>
    </row>
    <row r="39" spans="2:5" x14ac:dyDescent="0.25">
      <c r="B39" s="265"/>
      <c r="C39" s="149"/>
      <c r="D39" s="267" t="s">
        <v>211</v>
      </c>
      <c r="E39" s="267"/>
    </row>
    <row r="40" spans="2:5" x14ac:dyDescent="0.25">
      <c r="B40" s="127"/>
      <c r="C40" s="149"/>
      <c r="D40" s="128"/>
      <c r="E40" s="128"/>
    </row>
    <row r="41" spans="2:5" x14ac:dyDescent="0.25">
      <c r="B41" s="100" t="s">
        <v>212</v>
      </c>
      <c r="C41" s="100"/>
      <c r="D41" s="268"/>
      <c r="E41" s="268"/>
    </row>
    <row r="42" spans="2:5" ht="64.5" customHeight="1" x14ac:dyDescent="0.25">
      <c r="B42" s="104" t="s">
        <v>213</v>
      </c>
      <c r="C42" s="148"/>
      <c r="D42" s="269" t="s">
        <v>375</v>
      </c>
      <c r="E42" s="269"/>
    </row>
    <row r="43" spans="2:5" ht="85.5" customHeight="1" x14ac:dyDescent="0.25">
      <c r="B43" s="105" t="s">
        <v>214</v>
      </c>
      <c r="C43" s="147"/>
      <c r="D43" s="261" t="s">
        <v>376</v>
      </c>
      <c r="E43" s="261"/>
    </row>
    <row r="44" spans="2:5" x14ac:dyDescent="0.25">
      <c r="B44" s="105"/>
      <c r="C44" s="147"/>
      <c r="D44" s="270" t="s">
        <v>351</v>
      </c>
      <c r="E44" s="270"/>
    </row>
    <row r="45" spans="2:5" ht="15" customHeight="1" x14ac:dyDescent="0.25">
      <c r="B45" s="100" t="s">
        <v>158</v>
      </c>
      <c r="C45" s="100"/>
      <c r="D45" s="264" t="s">
        <v>159</v>
      </c>
      <c r="E45" s="264"/>
    </row>
    <row r="46" spans="2:5" ht="36" customHeight="1" x14ac:dyDescent="0.25">
      <c r="B46" s="174" t="s">
        <v>160</v>
      </c>
      <c r="C46" s="147"/>
      <c r="D46" s="261" t="s">
        <v>298</v>
      </c>
      <c r="E46" s="261"/>
    </row>
    <row r="47" spans="2:5" ht="179.25" customHeight="1" x14ac:dyDescent="0.25">
      <c r="C47" s="147"/>
      <c r="D47" s="261" t="s">
        <v>300</v>
      </c>
      <c r="E47" s="261"/>
    </row>
    <row r="48" spans="2:5" ht="15.75" x14ac:dyDescent="0.25">
      <c r="B48" s="101"/>
      <c r="C48" s="101"/>
      <c r="D48" s="201" t="s">
        <v>299</v>
      </c>
      <c r="E48" s="102"/>
    </row>
    <row r="49" spans="2:5" x14ac:dyDescent="0.25">
      <c r="D49" s="45" t="s">
        <v>301</v>
      </c>
    </row>
    <row r="50" spans="2:5" ht="13.5" customHeight="1" x14ac:dyDescent="0.25">
      <c r="E50" s="125" t="s">
        <v>247</v>
      </c>
    </row>
    <row r="51" spans="2:5" ht="69" customHeight="1" x14ac:dyDescent="0.25">
      <c r="B51" s="174" t="s">
        <v>161</v>
      </c>
      <c r="D51" s="259" t="s">
        <v>305</v>
      </c>
      <c r="E51" s="259"/>
    </row>
    <row r="52" spans="2:5" ht="33.75" customHeight="1" x14ac:dyDescent="0.25">
      <c r="D52" s="260" t="s">
        <v>306</v>
      </c>
      <c r="E52" s="260"/>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6" customWidth="1"/>
    <col min="2" max="2" width="71.140625" style="46" customWidth="1"/>
    <col min="3" max="3" width="68.140625" style="46" customWidth="1"/>
    <col min="4" max="4" width="80.28515625" style="46" customWidth="1"/>
    <col min="5" max="16384" width="9.140625" style="46"/>
  </cols>
  <sheetData>
    <row r="1" spans="2:4" s="129" customFormat="1" x14ac:dyDescent="0.25"/>
    <row r="2" spans="2:4" s="129" customFormat="1" x14ac:dyDescent="0.25"/>
    <row r="3" spans="2:4" s="129" customFormat="1" x14ac:dyDescent="0.25"/>
    <row r="4" spans="2:4" s="129" customFormat="1" x14ac:dyDescent="0.25"/>
    <row r="5" spans="2:4" s="129" customFormat="1" ht="15.75" x14ac:dyDescent="0.25">
      <c r="B5" s="130" t="s">
        <v>193</v>
      </c>
    </row>
    <row r="6" spans="2:4" s="129" customFormat="1" x14ac:dyDescent="0.25">
      <c r="B6" s="202" t="s">
        <v>194</v>
      </c>
      <c r="C6" s="276" t="s">
        <v>141</v>
      </c>
      <c r="D6" s="276"/>
    </row>
    <row r="7" spans="2:4" s="129" customFormat="1" x14ac:dyDescent="0.25">
      <c r="B7" s="202" t="s">
        <v>195</v>
      </c>
      <c r="C7" s="276"/>
      <c r="D7" s="276"/>
    </row>
    <row r="8" spans="2:4" s="129" customFormat="1" x14ac:dyDescent="0.25">
      <c r="B8" s="136" t="s">
        <v>54</v>
      </c>
      <c r="C8" s="274" t="s">
        <v>221</v>
      </c>
      <c r="D8" s="274"/>
    </row>
    <row r="9" spans="2:4" s="129" customFormat="1" x14ac:dyDescent="0.25">
      <c r="B9" s="136" t="s">
        <v>122</v>
      </c>
      <c r="C9" s="273" t="s">
        <v>307</v>
      </c>
      <c r="D9" s="273"/>
    </row>
    <row r="10" spans="2:4" s="129" customFormat="1" x14ac:dyDescent="0.25">
      <c r="B10" s="136" t="s">
        <v>56</v>
      </c>
      <c r="C10" s="274" t="s">
        <v>222</v>
      </c>
      <c r="D10" s="274"/>
    </row>
    <row r="11" spans="2:4" s="129" customFormat="1" x14ac:dyDescent="0.25">
      <c r="B11" s="136" t="s">
        <v>57</v>
      </c>
      <c r="C11" s="274" t="s">
        <v>223</v>
      </c>
      <c r="D11" s="274"/>
    </row>
    <row r="12" spans="2:4" s="129" customFormat="1" x14ac:dyDescent="0.25">
      <c r="B12" s="136" t="s">
        <v>123</v>
      </c>
      <c r="C12" s="274" t="s">
        <v>224</v>
      </c>
      <c r="D12" s="274"/>
    </row>
    <row r="13" spans="2:4" s="129" customFormat="1" x14ac:dyDescent="0.25">
      <c r="B13" s="136" t="s">
        <v>58</v>
      </c>
      <c r="C13" s="274" t="s">
        <v>225</v>
      </c>
      <c r="D13" s="274"/>
    </row>
    <row r="14" spans="2:4" s="129" customFormat="1" x14ac:dyDescent="0.25">
      <c r="B14" s="136" t="s">
        <v>196</v>
      </c>
      <c r="C14" s="274" t="s">
        <v>308</v>
      </c>
      <c r="D14" s="274"/>
    </row>
    <row r="15" spans="2:4" s="129" customFormat="1" x14ac:dyDescent="0.25">
      <c r="B15" s="136" t="s">
        <v>124</v>
      </c>
      <c r="C15" s="274" t="s">
        <v>226</v>
      </c>
      <c r="D15" s="274"/>
    </row>
    <row r="16" spans="2:4" s="129" customFormat="1" x14ac:dyDescent="0.25">
      <c r="B16" s="135" t="s">
        <v>125</v>
      </c>
      <c r="C16" s="274" t="s">
        <v>227</v>
      </c>
      <c r="D16" s="274"/>
    </row>
    <row r="17" spans="2:4" s="129" customFormat="1" ht="30" customHeight="1" x14ac:dyDescent="0.25">
      <c r="B17" s="203" t="s">
        <v>126</v>
      </c>
      <c r="C17" s="275" t="s">
        <v>228</v>
      </c>
      <c r="D17" s="275"/>
    </row>
    <row r="18" spans="2:4" s="129" customFormat="1" x14ac:dyDescent="0.25">
      <c r="B18" s="134" t="s">
        <v>127</v>
      </c>
      <c r="C18" s="273" t="s">
        <v>309</v>
      </c>
      <c r="D18" s="273"/>
    </row>
    <row r="19" spans="2:4" s="129" customFormat="1" x14ac:dyDescent="0.25">
      <c r="B19" s="136" t="s">
        <v>61</v>
      </c>
      <c r="C19" s="274" t="s">
        <v>229</v>
      </c>
      <c r="D19" s="274"/>
    </row>
    <row r="20" spans="2:4" s="129" customFormat="1" x14ac:dyDescent="0.25">
      <c r="B20" s="136" t="s">
        <v>129</v>
      </c>
      <c r="C20" s="274" t="s">
        <v>230</v>
      </c>
      <c r="D20" s="274"/>
    </row>
    <row r="21" spans="2:4" s="129" customFormat="1" ht="30" x14ac:dyDescent="0.25">
      <c r="B21" s="136" t="s">
        <v>130</v>
      </c>
      <c r="C21" s="274" t="s">
        <v>310</v>
      </c>
      <c r="D21" s="274"/>
    </row>
    <row r="22" spans="2:4" s="129" customFormat="1" x14ac:dyDescent="0.25">
      <c r="B22" s="131"/>
      <c r="C22" s="132"/>
      <c r="D22" s="133"/>
    </row>
    <row r="23" spans="2:4" s="129" customFormat="1" x14ac:dyDescent="0.25">
      <c r="B23" s="202" t="s">
        <v>194</v>
      </c>
      <c r="C23" s="277" t="s">
        <v>141</v>
      </c>
      <c r="D23" s="277"/>
    </row>
    <row r="24" spans="2:4" s="129" customFormat="1" x14ac:dyDescent="0.25">
      <c r="B24" s="202" t="s">
        <v>197</v>
      </c>
      <c r="C24" s="277"/>
      <c r="D24" s="277"/>
    </row>
    <row r="25" spans="2:4" s="129" customFormat="1" x14ac:dyDescent="0.25">
      <c r="B25" s="137" t="s">
        <v>131</v>
      </c>
      <c r="C25" s="275" t="s">
        <v>231</v>
      </c>
      <c r="D25" s="275"/>
    </row>
    <row r="26" spans="2:4" s="129" customFormat="1" ht="36" customHeight="1" x14ac:dyDescent="0.25">
      <c r="B26" s="136" t="s">
        <v>132</v>
      </c>
      <c r="C26" s="278" t="s">
        <v>251</v>
      </c>
      <c r="D26" s="278"/>
    </row>
    <row r="27" spans="2:4" s="129" customFormat="1" x14ac:dyDescent="0.25">
      <c r="B27" s="137" t="s">
        <v>65</v>
      </c>
      <c r="C27" s="275" t="s">
        <v>311</v>
      </c>
      <c r="D27" s="275"/>
    </row>
    <row r="28" spans="2:4" s="129" customFormat="1" x14ac:dyDescent="0.25">
      <c r="B28" s="137" t="s">
        <v>198</v>
      </c>
      <c r="C28" s="275" t="s">
        <v>237</v>
      </c>
      <c r="D28" s="275"/>
    </row>
    <row r="29" spans="2:4" s="129" customFormat="1" x14ac:dyDescent="0.25">
      <c r="B29" s="137" t="s">
        <v>199</v>
      </c>
      <c r="C29" s="273" t="s">
        <v>312</v>
      </c>
      <c r="D29" s="273"/>
    </row>
    <row r="30" spans="2:4" s="129" customFormat="1" x14ac:dyDescent="0.25">
      <c r="B30" s="137" t="s">
        <v>68</v>
      </c>
      <c r="C30" s="278" t="s">
        <v>238</v>
      </c>
      <c r="D30" s="278"/>
    </row>
    <row r="31" spans="2:4" s="129" customFormat="1" x14ac:dyDescent="0.25">
      <c r="B31" s="137" t="s">
        <v>133</v>
      </c>
      <c r="C31" s="275" t="s">
        <v>232</v>
      </c>
      <c r="D31" s="275"/>
    </row>
    <row r="32" spans="2:4" s="129" customFormat="1" x14ac:dyDescent="0.25">
      <c r="B32" s="137" t="s">
        <v>69</v>
      </c>
      <c r="C32" s="275" t="s">
        <v>233</v>
      </c>
      <c r="D32" s="275"/>
    </row>
    <row r="33" spans="2:4" s="129" customFormat="1" x14ac:dyDescent="0.25">
      <c r="B33" s="134"/>
      <c r="C33" s="135"/>
      <c r="D33" s="136"/>
    </row>
    <row r="34" spans="2:4" s="129" customFormat="1" x14ac:dyDescent="0.25">
      <c r="B34" s="202" t="s">
        <v>194</v>
      </c>
      <c r="C34" s="276" t="s">
        <v>141</v>
      </c>
      <c r="D34" s="276"/>
    </row>
    <row r="35" spans="2:4" s="129" customFormat="1" x14ac:dyDescent="0.25">
      <c r="B35" s="202" t="s">
        <v>200</v>
      </c>
      <c r="C35" s="276"/>
      <c r="D35" s="276"/>
    </row>
    <row r="36" spans="2:4" s="129" customFormat="1" ht="52.5" customHeight="1" x14ac:dyDescent="0.25">
      <c r="B36" s="204" t="s">
        <v>93</v>
      </c>
      <c r="C36" s="275" t="s">
        <v>234</v>
      </c>
      <c r="D36" s="275"/>
    </row>
    <row r="37" spans="2:4" s="129" customFormat="1" ht="169.5" customHeight="1" x14ac:dyDescent="0.25">
      <c r="B37" s="204" t="s">
        <v>95</v>
      </c>
      <c r="C37" s="275" t="s">
        <v>235</v>
      </c>
      <c r="D37" s="275"/>
    </row>
    <row r="38" spans="2:4" s="129" customFormat="1" x14ac:dyDescent="0.25">
      <c r="B38" s="137"/>
      <c r="C38" s="136"/>
      <c r="D38" s="136"/>
    </row>
    <row r="39" spans="2:4" s="129" customFormat="1" x14ac:dyDescent="0.25">
      <c r="B39" s="202" t="s">
        <v>194</v>
      </c>
      <c r="C39" s="276" t="s">
        <v>141</v>
      </c>
      <c r="D39" s="276"/>
    </row>
    <row r="40" spans="2:4" s="129" customFormat="1" x14ac:dyDescent="0.25">
      <c r="B40" s="202" t="s">
        <v>201</v>
      </c>
      <c r="C40" s="276"/>
      <c r="D40" s="276"/>
    </row>
    <row r="41" spans="2:4" s="129" customFormat="1" ht="75" customHeight="1" x14ac:dyDescent="0.25">
      <c r="B41" s="131" t="s">
        <v>98</v>
      </c>
      <c r="C41" s="275" t="s">
        <v>313</v>
      </c>
      <c r="D41" s="275"/>
    </row>
    <row r="42" spans="2:4" s="129" customFormat="1" ht="32.25" customHeight="1" x14ac:dyDescent="0.25">
      <c r="B42" s="204" t="s">
        <v>99</v>
      </c>
      <c r="C42" s="275" t="s">
        <v>217</v>
      </c>
      <c r="D42" s="275"/>
    </row>
    <row r="43" spans="2:4" s="129" customFormat="1" x14ac:dyDescent="0.25">
      <c r="B43" s="204" t="s">
        <v>100</v>
      </c>
      <c r="C43" s="275" t="s">
        <v>216</v>
      </c>
      <c r="D43" s="275"/>
    </row>
    <row r="44" spans="2:4" s="129" customFormat="1" x14ac:dyDescent="0.25">
      <c r="B44" s="138"/>
      <c r="C44" s="139"/>
      <c r="D44" s="136"/>
    </row>
    <row r="45" spans="2:4" s="129" customFormat="1" x14ac:dyDescent="0.25">
      <c r="B45" s="202" t="s">
        <v>194</v>
      </c>
      <c r="C45" s="276" t="s">
        <v>141</v>
      </c>
      <c r="D45" s="276"/>
    </row>
    <row r="46" spans="2:4" s="129" customFormat="1" x14ac:dyDescent="0.25">
      <c r="B46" s="202" t="s">
        <v>202</v>
      </c>
      <c r="C46" s="276"/>
      <c r="D46" s="276"/>
    </row>
    <row r="47" spans="2:4" s="129" customFormat="1" x14ac:dyDescent="0.25">
      <c r="B47" s="135" t="s">
        <v>1</v>
      </c>
      <c r="C47" s="279" t="s">
        <v>316</v>
      </c>
      <c r="D47" s="279"/>
    </row>
    <row r="48" spans="2:4" s="129" customFormat="1" x14ac:dyDescent="0.25">
      <c r="B48" s="138" t="s">
        <v>2</v>
      </c>
      <c r="C48" s="279" t="s">
        <v>315</v>
      </c>
      <c r="D48" s="279"/>
    </row>
    <row r="49" spans="2:4" s="129" customFormat="1" ht="15.75" customHeight="1" x14ac:dyDescent="0.25">
      <c r="B49" s="138" t="s">
        <v>3</v>
      </c>
      <c r="C49" s="279" t="s">
        <v>317</v>
      </c>
      <c r="D49" s="279"/>
    </row>
    <row r="50" spans="2:4" s="129" customFormat="1" ht="14.25" customHeight="1" x14ac:dyDescent="0.25">
      <c r="B50" s="138" t="s">
        <v>4</v>
      </c>
      <c r="C50" s="279" t="s">
        <v>314</v>
      </c>
      <c r="D50" s="279"/>
    </row>
    <row r="51" spans="2:4" s="129" customFormat="1" x14ac:dyDescent="0.25">
      <c r="B51" s="138" t="s">
        <v>5</v>
      </c>
      <c r="C51" s="279" t="s">
        <v>318</v>
      </c>
      <c r="D51" s="279"/>
    </row>
    <row r="52" spans="2:4" s="129" customFormat="1" x14ac:dyDescent="0.25">
      <c r="B52" s="138" t="s">
        <v>6</v>
      </c>
      <c r="C52" s="279" t="s">
        <v>319</v>
      </c>
      <c r="D52" s="279"/>
    </row>
    <row r="53" spans="2:4" s="129" customFormat="1" x14ac:dyDescent="0.25">
      <c r="B53" s="138" t="s">
        <v>7</v>
      </c>
      <c r="C53" s="279" t="s">
        <v>320</v>
      </c>
      <c r="D53" s="279"/>
    </row>
    <row r="54" spans="2:4" s="129" customFormat="1" x14ac:dyDescent="0.25">
      <c r="B54" s="138" t="s">
        <v>52</v>
      </c>
      <c r="C54" s="279" t="s">
        <v>321</v>
      </c>
      <c r="D54" s="279"/>
    </row>
    <row r="55" spans="2:4" s="129" customFormat="1" x14ac:dyDescent="0.25">
      <c r="B55" s="138" t="s">
        <v>8</v>
      </c>
      <c r="C55" s="279" t="s">
        <v>322</v>
      </c>
      <c r="D55" s="279"/>
    </row>
    <row r="56" spans="2:4" s="129" customFormat="1" x14ac:dyDescent="0.25">
      <c r="B56" s="129" t="s">
        <v>9</v>
      </c>
      <c r="C56" s="279" t="s">
        <v>323</v>
      </c>
      <c r="D56" s="279"/>
    </row>
    <row r="57" spans="2:4" s="129" customFormat="1" x14ac:dyDescent="0.25"/>
    <row r="58" spans="2:4" s="129" customFormat="1" x14ac:dyDescent="0.25">
      <c r="B58" s="202" t="s">
        <v>194</v>
      </c>
      <c r="C58" s="140" t="s">
        <v>141</v>
      </c>
      <c r="D58" s="205"/>
    </row>
    <row r="59" spans="2:4" s="129" customFormat="1" x14ac:dyDescent="0.25">
      <c r="B59" s="202" t="s">
        <v>203</v>
      </c>
      <c r="C59" s="140"/>
      <c r="D59" s="205"/>
    </row>
    <row r="60" spans="2:4" s="129" customFormat="1" ht="53.25" customHeight="1" x14ac:dyDescent="0.25">
      <c r="B60" s="204" t="s">
        <v>36</v>
      </c>
      <c r="C60" s="279" t="s">
        <v>325</v>
      </c>
      <c r="D60" s="279"/>
    </row>
    <row r="61" spans="2:4" s="129" customFormat="1" ht="64.5" customHeight="1" x14ac:dyDescent="0.25">
      <c r="B61" s="204" t="s">
        <v>37</v>
      </c>
      <c r="C61" s="279" t="s">
        <v>326</v>
      </c>
      <c r="D61" s="279"/>
    </row>
    <row r="62" spans="2:4" s="129" customFormat="1" ht="101.25" customHeight="1" x14ac:dyDescent="0.25">
      <c r="B62" s="204" t="s">
        <v>236</v>
      </c>
      <c r="C62" s="279" t="s">
        <v>327</v>
      </c>
      <c r="D62" s="279"/>
    </row>
    <row r="63" spans="2:4" s="129" customFormat="1" ht="49.5" customHeight="1" x14ac:dyDescent="0.25">
      <c r="B63" s="204" t="s">
        <v>38</v>
      </c>
      <c r="C63" s="279" t="s">
        <v>328</v>
      </c>
      <c r="D63" s="279"/>
    </row>
    <row r="64" spans="2:4" s="129" customFormat="1" ht="15" customHeight="1" x14ac:dyDescent="0.25">
      <c r="B64" s="204" t="s">
        <v>39</v>
      </c>
      <c r="C64" s="279" t="s">
        <v>218</v>
      </c>
      <c r="D64" s="279"/>
    </row>
    <row r="65" spans="1:4" s="129" customFormat="1" x14ac:dyDescent="0.25">
      <c r="B65" s="204" t="s">
        <v>40</v>
      </c>
      <c r="C65" s="279" t="s">
        <v>219</v>
      </c>
      <c r="D65" s="279"/>
    </row>
    <row r="66" spans="1:4" s="129" customFormat="1" x14ac:dyDescent="0.25">
      <c r="B66" s="204" t="s">
        <v>9</v>
      </c>
      <c r="C66" s="279" t="s">
        <v>215</v>
      </c>
      <c r="D66" s="279"/>
    </row>
    <row r="67" spans="1:4" s="129" customFormat="1" x14ac:dyDescent="0.25"/>
    <row r="68" spans="1:4" s="129" customFormat="1" x14ac:dyDescent="0.25">
      <c r="B68" s="202" t="s">
        <v>194</v>
      </c>
      <c r="C68" s="276" t="s">
        <v>141</v>
      </c>
      <c r="D68" s="276"/>
    </row>
    <row r="69" spans="1:4" s="129" customFormat="1" x14ac:dyDescent="0.25">
      <c r="B69" s="202" t="s">
        <v>204</v>
      </c>
      <c r="C69" s="276"/>
      <c r="D69" s="276"/>
    </row>
    <row r="70" spans="1:4" s="129" customFormat="1" x14ac:dyDescent="0.25">
      <c r="B70" s="138" t="s">
        <v>205</v>
      </c>
      <c r="C70" s="279" t="s">
        <v>242</v>
      </c>
      <c r="D70" s="279"/>
    </row>
    <row r="71" spans="1:4" s="129" customFormat="1" x14ac:dyDescent="0.25">
      <c r="B71" s="138"/>
      <c r="C71" s="136"/>
      <c r="D71" s="136"/>
    </row>
    <row r="72" spans="1:4" s="129" customFormat="1" x14ac:dyDescent="0.25">
      <c r="B72" s="141"/>
      <c r="C72" s="142"/>
      <c r="D72" s="142"/>
    </row>
    <row r="73" spans="1:4" s="129" customFormat="1" x14ac:dyDescent="0.25">
      <c r="B73" s="141"/>
      <c r="C73" s="142"/>
      <c r="D73" s="143" t="s">
        <v>162</v>
      </c>
    </row>
    <row r="74" spans="1:4" s="129" customFormat="1" x14ac:dyDescent="0.25">
      <c r="B74" s="138"/>
      <c r="C74" s="142"/>
      <c r="D74" s="142"/>
    </row>
    <row r="75" spans="1:4" x14ac:dyDescent="0.25">
      <c r="A75" s="45"/>
      <c r="B75" s="6"/>
      <c r="C75" s="6"/>
      <c r="D75" s="6"/>
    </row>
    <row r="76" spans="1:4" x14ac:dyDescent="0.25">
      <c r="A76" s="45"/>
      <c r="B76" s="45"/>
      <c r="C76" s="45"/>
      <c r="D76" s="45"/>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D7" sqref="D7"/>
    </sheetView>
  </sheetViews>
  <sheetFormatPr defaultColWidth="15.85546875" defaultRowHeight="15.75" x14ac:dyDescent="0.25"/>
  <cols>
    <col min="1" max="1" width="3.42578125" style="3" customWidth="1"/>
    <col min="2" max="2" width="33.7109375" style="119" bestFit="1" customWidth="1"/>
    <col min="3" max="3" width="1.5703125" style="120" customWidth="1"/>
    <col min="4" max="4" width="71" style="119" customWidth="1"/>
    <col min="5" max="6" width="23.5703125" style="119" customWidth="1"/>
    <col min="7" max="7" width="1.85546875" style="119" customWidth="1"/>
    <col min="8" max="8" width="15.85546875" style="119"/>
    <col min="9" max="9" width="6.140625" style="119" customWidth="1"/>
    <col min="10" max="16384" width="15.85546875" style="119"/>
  </cols>
  <sheetData>
    <row r="1" spans="2:6" s="3" customFormat="1" ht="12" customHeight="1" x14ac:dyDescent="0.25">
      <c r="C1" s="116"/>
    </row>
    <row r="2" spans="2:6" s="3" customFormat="1" ht="12" customHeight="1" x14ac:dyDescent="0.25">
      <c r="C2" s="116"/>
    </row>
    <row r="3" spans="2:6" s="3" customFormat="1" ht="12" customHeight="1" x14ac:dyDescent="0.25">
      <c r="C3" s="116"/>
    </row>
    <row r="4" spans="2:6" s="3" customFormat="1" ht="15.75" customHeight="1" x14ac:dyDescent="0.25">
      <c r="C4" s="116"/>
    </row>
    <row r="5" spans="2:6" s="3" customFormat="1" ht="24" customHeight="1" x14ac:dyDescent="0.4">
      <c r="B5" s="246" t="s">
        <v>176</v>
      </c>
      <c r="C5" s="246"/>
      <c r="D5" s="246"/>
    </row>
    <row r="6" spans="2:6" s="3" customFormat="1" ht="6" customHeight="1" x14ac:dyDescent="0.25">
      <c r="C6" s="116"/>
    </row>
    <row r="7" spans="2:6" s="3" customFormat="1" ht="15.75" customHeight="1" x14ac:dyDescent="0.25">
      <c r="B7" s="117" t="s">
        <v>174</v>
      </c>
      <c r="C7" s="118"/>
      <c r="D7" s="237">
        <v>42185</v>
      </c>
    </row>
    <row r="8" spans="2:6" ht="11.25" customHeight="1" x14ac:dyDescent="0.25"/>
    <row r="10" spans="2:6" x14ac:dyDescent="0.25">
      <c r="B10" s="144" t="s">
        <v>374</v>
      </c>
      <c r="C10" s="121"/>
      <c r="D10" s="122"/>
      <c r="E10" s="122"/>
      <c r="F10" s="122"/>
    </row>
    <row r="11" spans="2:6" x14ac:dyDescent="0.25">
      <c r="B11" s="124" t="s">
        <v>177</v>
      </c>
      <c r="C11" s="124"/>
      <c r="D11" s="124"/>
      <c r="E11" s="122"/>
      <c r="F11" s="122"/>
    </row>
    <row r="12" spans="2:6" x14ac:dyDescent="0.25">
      <c r="B12" s="123" t="s">
        <v>175</v>
      </c>
      <c r="C12" s="121"/>
      <c r="D12" s="126" t="s">
        <v>177</v>
      </c>
      <c r="E12" s="122"/>
      <c r="F12" s="122"/>
    </row>
    <row r="13" spans="2:6" x14ac:dyDescent="0.25">
      <c r="B13" s="123"/>
      <c r="C13" s="121"/>
      <c r="D13" s="122"/>
      <c r="E13" s="122"/>
      <c r="F13" s="122"/>
    </row>
    <row r="14" spans="2:6" x14ac:dyDescent="0.25">
      <c r="B14" s="124" t="s">
        <v>179</v>
      </c>
      <c r="C14" s="124"/>
      <c r="D14" s="122"/>
      <c r="E14" s="122"/>
      <c r="F14" s="122"/>
    </row>
    <row r="15" spans="2:6" x14ac:dyDescent="0.25">
      <c r="B15" s="123" t="s">
        <v>178</v>
      </c>
      <c r="C15" s="121"/>
      <c r="D15" s="126" t="s">
        <v>182</v>
      </c>
      <c r="E15" s="122"/>
      <c r="F15" s="122"/>
    </row>
    <row r="16" spans="2:6" x14ac:dyDescent="0.25">
      <c r="B16" s="123" t="s">
        <v>180</v>
      </c>
      <c r="C16" s="121"/>
      <c r="D16" s="126" t="s">
        <v>181</v>
      </c>
      <c r="E16" s="122"/>
      <c r="F16" s="122"/>
    </row>
    <row r="17" spans="2:6" x14ac:dyDescent="0.25">
      <c r="B17" s="123" t="s">
        <v>371</v>
      </c>
      <c r="C17" s="121"/>
      <c r="D17" s="126" t="s">
        <v>372</v>
      </c>
      <c r="E17" s="122"/>
      <c r="F17" s="122"/>
    </row>
    <row r="18" spans="2:6" x14ac:dyDescent="0.25">
      <c r="B18" s="123" t="s">
        <v>370</v>
      </c>
      <c r="C18" s="121"/>
      <c r="D18" s="126" t="s">
        <v>373</v>
      </c>
      <c r="E18" s="122"/>
      <c r="F18" s="122"/>
    </row>
    <row r="19" spans="2:6" x14ac:dyDescent="0.25">
      <c r="B19" s="123" t="s">
        <v>183</v>
      </c>
      <c r="C19" s="121"/>
      <c r="D19" s="126" t="s">
        <v>185</v>
      </c>
      <c r="E19" s="122"/>
      <c r="F19" s="122"/>
    </row>
    <row r="20" spans="2:6" x14ac:dyDescent="0.25">
      <c r="B20" s="123" t="s">
        <v>184</v>
      </c>
      <c r="C20" s="121"/>
      <c r="D20" s="126" t="s">
        <v>186</v>
      </c>
      <c r="E20" s="122"/>
      <c r="F20" s="122"/>
    </row>
    <row r="21" spans="2:6" x14ac:dyDescent="0.25">
      <c r="B21" s="123"/>
      <c r="C21" s="121"/>
      <c r="D21" s="122"/>
      <c r="E21" s="122"/>
      <c r="F21" s="122"/>
    </row>
    <row r="22" spans="2:6" x14ac:dyDescent="0.25">
      <c r="B22" s="123" t="s">
        <v>333</v>
      </c>
      <c r="C22" s="121"/>
      <c r="D22" s="126" t="s">
        <v>0</v>
      </c>
      <c r="E22" s="122"/>
      <c r="F22" s="122"/>
    </row>
    <row r="23" spans="2:6" x14ac:dyDescent="0.25">
      <c r="B23" s="123" t="s">
        <v>334</v>
      </c>
      <c r="C23" s="121"/>
      <c r="D23" s="126" t="s">
        <v>113</v>
      </c>
      <c r="E23" s="122"/>
      <c r="F23" s="122"/>
    </row>
    <row r="24" spans="2:6" x14ac:dyDescent="0.25">
      <c r="B24" s="123" t="s">
        <v>335</v>
      </c>
      <c r="C24" s="121"/>
      <c r="D24" s="126" t="s">
        <v>114</v>
      </c>
      <c r="E24" s="122"/>
      <c r="F24" s="122"/>
    </row>
    <row r="25" spans="2:6" x14ac:dyDescent="0.25">
      <c r="B25" s="123" t="s">
        <v>336</v>
      </c>
      <c r="C25" s="121"/>
      <c r="D25" s="126" t="s">
        <v>115</v>
      </c>
      <c r="E25" s="122"/>
      <c r="F25" s="122"/>
    </row>
    <row r="26" spans="2:6" x14ac:dyDescent="0.25">
      <c r="B26" s="123" t="s">
        <v>337</v>
      </c>
      <c r="C26" s="121"/>
      <c r="D26" s="126" t="s">
        <v>187</v>
      </c>
      <c r="E26" s="122"/>
      <c r="F26" s="122"/>
    </row>
    <row r="27" spans="2:6" x14ac:dyDescent="0.25">
      <c r="B27" s="123" t="s">
        <v>338</v>
      </c>
      <c r="C27" s="121"/>
      <c r="D27" s="126" t="s">
        <v>172</v>
      </c>
      <c r="E27" s="122"/>
      <c r="F27" s="122"/>
    </row>
    <row r="28" spans="2:6" x14ac:dyDescent="0.25">
      <c r="B28" s="123" t="s">
        <v>339</v>
      </c>
      <c r="C28" s="121"/>
      <c r="D28" s="126" t="s">
        <v>188</v>
      </c>
      <c r="E28" s="122"/>
      <c r="F28" s="122"/>
    </row>
    <row r="29" spans="2:6" x14ac:dyDescent="0.25">
      <c r="B29" s="123" t="s">
        <v>340</v>
      </c>
      <c r="C29" s="121"/>
      <c r="D29" s="126" t="s">
        <v>116</v>
      </c>
      <c r="E29" s="122"/>
      <c r="F29" s="122"/>
    </row>
    <row r="30" spans="2:6" x14ac:dyDescent="0.25">
      <c r="B30" s="123" t="s">
        <v>341</v>
      </c>
      <c r="C30" s="121"/>
      <c r="D30" s="126" t="s">
        <v>117</v>
      </c>
      <c r="E30" s="122"/>
      <c r="F30" s="122"/>
    </row>
    <row r="31" spans="2:6" x14ac:dyDescent="0.25">
      <c r="B31" s="123" t="s">
        <v>342</v>
      </c>
      <c r="C31" s="121"/>
      <c r="D31" s="126" t="s">
        <v>118</v>
      </c>
      <c r="E31" s="122"/>
      <c r="F31" s="122"/>
    </row>
    <row r="32" spans="2:6" x14ac:dyDescent="0.25">
      <c r="B32" s="123" t="s">
        <v>343</v>
      </c>
      <c r="C32" s="121"/>
      <c r="D32" s="126" t="s">
        <v>119</v>
      </c>
      <c r="E32" s="122"/>
      <c r="F32" s="122"/>
    </row>
    <row r="33" spans="2:6" x14ac:dyDescent="0.25">
      <c r="B33" s="123" t="s">
        <v>344</v>
      </c>
      <c r="C33" s="121"/>
      <c r="D33" s="126" t="s">
        <v>189</v>
      </c>
      <c r="E33" s="122"/>
      <c r="F33" s="122"/>
    </row>
    <row r="34" spans="2:6" x14ac:dyDescent="0.25">
      <c r="B34" s="123" t="s">
        <v>345</v>
      </c>
      <c r="C34" s="121"/>
      <c r="D34" s="126" t="s">
        <v>121</v>
      </c>
      <c r="E34" s="122"/>
      <c r="F34" s="122"/>
    </row>
    <row r="35" spans="2:6" x14ac:dyDescent="0.25">
      <c r="B35" s="123" t="s">
        <v>346</v>
      </c>
      <c r="C35" s="121"/>
      <c r="D35" s="126" t="s">
        <v>190</v>
      </c>
      <c r="E35" s="122"/>
      <c r="F35" s="122"/>
    </row>
    <row r="36" spans="2:6" x14ac:dyDescent="0.25">
      <c r="B36" s="123" t="s">
        <v>347</v>
      </c>
      <c r="C36" s="121"/>
      <c r="D36" s="126" t="s">
        <v>191</v>
      </c>
      <c r="E36" s="122"/>
      <c r="F36" s="122"/>
    </row>
    <row r="37" spans="2:6" x14ac:dyDescent="0.25">
      <c r="B37" s="123" t="s">
        <v>348</v>
      </c>
      <c r="C37" s="121"/>
      <c r="D37" s="126" t="s">
        <v>173</v>
      </c>
      <c r="E37" s="122"/>
      <c r="F37" s="122"/>
    </row>
    <row r="38" spans="2:6" x14ac:dyDescent="0.25">
      <c r="B38" s="123" t="s">
        <v>349</v>
      </c>
      <c r="C38" s="121"/>
      <c r="D38" s="126" t="s">
        <v>170</v>
      </c>
      <c r="E38" s="122"/>
      <c r="F38" s="122"/>
    </row>
    <row r="39" spans="2:6" x14ac:dyDescent="0.25">
      <c r="B39" s="123" t="s">
        <v>350</v>
      </c>
      <c r="C39" s="121"/>
      <c r="D39" s="126" t="s">
        <v>171</v>
      </c>
      <c r="E39" s="122"/>
      <c r="F39" s="122"/>
    </row>
    <row r="40" spans="2:6" x14ac:dyDescent="0.25">
      <c r="E40" s="120"/>
    </row>
    <row r="41" spans="2:6" x14ac:dyDescent="0.25">
      <c r="E41" s="120"/>
    </row>
    <row r="42" spans="2:6" x14ac:dyDescent="0.25">
      <c r="B42" s="144" t="s">
        <v>192</v>
      </c>
      <c r="C42" s="121"/>
      <c r="D42" s="122"/>
      <c r="E42" s="120"/>
    </row>
    <row r="43" spans="2:6" x14ac:dyDescent="0.25">
      <c r="B43" s="123" t="s">
        <v>207</v>
      </c>
      <c r="C43" s="121"/>
      <c r="D43" s="126" t="s">
        <v>140</v>
      </c>
      <c r="E43" s="120"/>
    </row>
    <row r="44" spans="2:6" x14ac:dyDescent="0.25">
      <c r="B44" s="123" t="s">
        <v>206</v>
      </c>
      <c r="C44" s="121"/>
      <c r="D44" s="126" t="s">
        <v>194</v>
      </c>
    </row>
    <row r="45" spans="2:6" x14ac:dyDescent="0.25">
      <c r="B45" s="122"/>
      <c r="C45" s="121"/>
      <c r="D45" s="12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C41" sqref="C41"/>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248</v>
      </c>
      <c r="C4" s="247"/>
      <c r="D4" s="247"/>
    </row>
    <row r="5" spans="2:6" ht="15.75" x14ac:dyDescent="0.25">
      <c r="B5" s="43"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283</v>
      </c>
      <c r="C9" s="62" t="s">
        <v>439</v>
      </c>
      <c r="D9" s="62" t="s">
        <v>440</v>
      </c>
      <c r="E9" s="62" t="s">
        <v>441</v>
      </c>
      <c r="F9" s="62" t="s">
        <v>442</v>
      </c>
    </row>
    <row r="10" spans="2:6" x14ac:dyDescent="0.25">
      <c r="B10" s="10" t="s">
        <v>54</v>
      </c>
      <c r="C10" s="78">
        <v>144.19999999999999</v>
      </c>
      <c r="D10" s="78">
        <v>149.4</v>
      </c>
      <c r="E10" s="78">
        <v>157.6</v>
      </c>
      <c r="F10" s="78">
        <v>146.69999999999999</v>
      </c>
    </row>
    <row r="11" spans="2:6" x14ac:dyDescent="0.25">
      <c r="B11" s="10" t="s">
        <v>284</v>
      </c>
      <c r="C11" s="78">
        <v>132.6</v>
      </c>
      <c r="D11" s="78">
        <v>133.5</v>
      </c>
      <c r="E11" s="78">
        <v>133.19999999999999</v>
      </c>
      <c r="F11" s="78">
        <v>133.6</v>
      </c>
    </row>
    <row r="12" spans="2:6" x14ac:dyDescent="0.25">
      <c r="B12" s="13" t="s">
        <v>55</v>
      </c>
      <c r="C12" s="79">
        <v>132.6</v>
      </c>
      <c r="D12" s="79">
        <v>133.5</v>
      </c>
      <c r="E12" s="79">
        <v>133.19999999999999</v>
      </c>
      <c r="F12" s="79">
        <v>133.6</v>
      </c>
    </row>
    <row r="13" spans="2:6" x14ac:dyDescent="0.25">
      <c r="B13" s="14" t="s">
        <v>56</v>
      </c>
      <c r="C13" s="80">
        <v>0.124</v>
      </c>
      <c r="D13" s="80">
        <v>0.126</v>
      </c>
      <c r="E13" s="80">
        <v>0.123</v>
      </c>
      <c r="F13" s="80">
        <v>0.128</v>
      </c>
    </row>
    <row r="14" spans="2:6" x14ac:dyDescent="0.25">
      <c r="B14" s="10" t="s">
        <v>57</v>
      </c>
      <c r="C14" s="81">
        <v>0.124</v>
      </c>
      <c r="D14" s="81">
        <v>0.126</v>
      </c>
      <c r="E14" s="81">
        <v>0.123</v>
      </c>
      <c r="F14" s="81">
        <v>0.128</v>
      </c>
    </row>
    <row r="15" spans="2:6" x14ac:dyDescent="0.25">
      <c r="B15" s="10" t="s">
        <v>123</v>
      </c>
      <c r="C15" s="78">
        <v>135.80000000000001</v>
      </c>
      <c r="D15" s="78">
        <v>132.6</v>
      </c>
      <c r="E15" s="78">
        <v>138.5</v>
      </c>
      <c r="F15" s="78">
        <v>155.4</v>
      </c>
    </row>
    <row r="16" spans="2:6" x14ac:dyDescent="0.25">
      <c r="B16" s="10" t="s">
        <v>58</v>
      </c>
      <c r="C16" s="78">
        <v>0</v>
      </c>
      <c r="D16" s="78">
        <v>0</v>
      </c>
      <c r="E16" s="78">
        <v>0</v>
      </c>
      <c r="F16" s="78">
        <v>0</v>
      </c>
    </row>
    <row r="17" spans="2:6" x14ac:dyDescent="0.25">
      <c r="B17" s="151" t="s">
        <v>285</v>
      </c>
      <c r="C17" s="78">
        <v>6</v>
      </c>
      <c r="D17" s="78">
        <v>6</v>
      </c>
      <c r="E17" s="78">
        <v>6</v>
      </c>
      <c r="F17" s="78">
        <v>6</v>
      </c>
    </row>
    <row r="18" spans="2:6" x14ac:dyDescent="0.25">
      <c r="B18" s="15" t="s">
        <v>124</v>
      </c>
      <c r="C18" s="77">
        <v>16.8</v>
      </c>
      <c r="D18" s="77">
        <v>17.3</v>
      </c>
      <c r="E18" s="77">
        <v>18.2</v>
      </c>
      <c r="F18" s="77">
        <v>18.3</v>
      </c>
    </row>
    <row r="19" spans="2:6" x14ac:dyDescent="0.25">
      <c r="B19" s="16" t="s">
        <v>125</v>
      </c>
      <c r="C19" s="77">
        <v>-4.8599999999999997E-2</v>
      </c>
      <c r="D19" s="77">
        <v>-3.9E-2</v>
      </c>
      <c r="E19" s="77">
        <v>0</v>
      </c>
      <c r="F19" s="77">
        <v>0</v>
      </c>
    </row>
    <row r="20" spans="2:6" x14ac:dyDescent="0.25">
      <c r="B20" s="10" t="s">
        <v>126</v>
      </c>
      <c r="C20" s="78">
        <v>2.3699999999999999E-2</v>
      </c>
      <c r="D20" s="78">
        <v>2.8000000000000001E-2</v>
      </c>
      <c r="E20" s="78">
        <v>3.1E-2</v>
      </c>
      <c r="F20" s="78">
        <v>3.6999999999999998E-2</v>
      </c>
    </row>
    <row r="21" spans="2:6" s="6" customFormat="1" ht="9.75" customHeight="1" x14ac:dyDescent="0.25">
      <c r="B21" s="4"/>
      <c r="C21" s="5"/>
      <c r="D21" s="5"/>
      <c r="E21" s="5"/>
      <c r="F21" s="5"/>
    </row>
    <row r="22" spans="2:6" s="6" customFormat="1" ht="15.75" x14ac:dyDescent="0.25">
      <c r="B22" s="76"/>
      <c r="C22" s="5"/>
      <c r="D22" s="5"/>
      <c r="E22" s="5"/>
      <c r="F22" s="5"/>
    </row>
    <row r="23" spans="2:6" x14ac:dyDescent="0.25">
      <c r="B23" s="20" t="s">
        <v>59</v>
      </c>
      <c r="C23" s="2"/>
      <c r="D23" s="2"/>
      <c r="E23" s="2"/>
      <c r="F23" s="2"/>
    </row>
    <row r="24" spans="2:6" x14ac:dyDescent="0.25">
      <c r="B24" s="17" t="s">
        <v>127</v>
      </c>
      <c r="C24" s="87">
        <f>SUM(C28:C30)</f>
        <v>133.24637392819</v>
      </c>
      <c r="D24" s="87">
        <v>133.67366111413</v>
      </c>
      <c r="E24" s="87">
        <v>133.58605950455001</v>
      </c>
      <c r="F24" s="87">
        <v>133.72672916161</v>
      </c>
    </row>
    <row r="25" spans="2:6" x14ac:dyDescent="0.25">
      <c r="B25" s="20" t="s">
        <v>60</v>
      </c>
      <c r="C25" s="2"/>
      <c r="D25" s="2"/>
      <c r="E25" s="2"/>
      <c r="F25" s="2"/>
    </row>
    <row r="26" spans="2:6" ht="3" customHeight="1" x14ac:dyDescent="0.25">
      <c r="B26" s="19"/>
      <c r="C26" s="2"/>
      <c r="D26" s="2"/>
      <c r="E26" s="2"/>
      <c r="F26" s="2"/>
    </row>
    <row r="27" spans="2:6" x14ac:dyDescent="0.25">
      <c r="B27" s="13" t="s">
        <v>61</v>
      </c>
      <c r="C27" s="12"/>
      <c r="D27" s="12"/>
      <c r="E27" s="12"/>
      <c r="F27" s="12"/>
    </row>
    <row r="28" spans="2:6" x14ac:dyDescent="0.25">
      <c r="B28" s="18" t="s">
        <v>103</v>
      </c>
      <c r="C28" s="21">
        <v>7.1628483960000003E-2</v>
      </c>
      <c r="D28" s="21">
        <v>8.7658565219999998E-2</v>
      </c>
      <c r="E28" s="21">
        <v>9.4401594739999997E-2</v>
      </c>
      <c r="F28" s="21">
        <v>8.4696141109999998E-2</v>
      </c>
    </row>
    <row r="29" spans="2:6" x14ac:dyDescent="0.25">
      <c r="B29" s="18" t="s">
        <v>104</v>
      </c>
      <c r="C29" s="21">
        <v>0.30208387178000001</v>
      </c>
      <c r="D29" s="21">
        <v>0.38962243816999997</v>
      </c>
      <c r="E29" s="21">
        <v>0.37941183825000002</v>
      </c>
      <c r="F29" s="21">
        <v>0.47398767978</v>
      </c>
    </row>
    <row r="30" spans="2:6" x14ac:dyDescent="0.25">
      <c r="B30" s="18" t="s">
        <v>105</v>
      </c>
      <c r="C30" s="21">
        <v>132.87266157245</v>
      </c>
      <c r="D30" s="21">
        <v>133.19638011073999</v>
      </c>
      <c r="E30" s="21">
        <v>133.11224607156001</v>
      </c>
      <c r="F30" s="21">
        <v>133.16804534072</v>
      </c>
    </row>
    <row r="31" spans="2:6" x14ac:dyDescent="0.25">
      <c r="B31" s="13" t="s">
        <v>62</v>
      </c>
      <c r="C31" s="22"/>
      <c r="D31" s="22"/>
      <c r="E31" s="22"/>
      <c r="F31" s="22"/>
    </row>
    <row r="32" spans="2:6" x14ac:dyDescent="0.25">
      <c r="B32" s="18" t="s">
        <v>106</v>
      </c>
      <c r="C32" s="21">
        <v>114.20596772115999</v>
      </c>
      <c r="D32" s="21">
        <v>114.21807333123</v>
      </c>
      <c r="E32" s="21">
        <v>111.7933805</v>
      </c>
      <c r="F32" s="21">
        <v>101.05724744353</v>
      </c>
    </row>
    <row r="33" spans="2:9" x14ac:dyDescent="0.25">
      <c r="B33" s="18" t="s">
        <v>107</v>
      </c>
      <c r="C33" s="21">
        <v>19.040406207029999</v>
      </c>
      <c r="D33" s="21">
        <v>19.4555877829</v>
      </c>
      <c r="E33" s="21">
        <v>21.792678970000001</v>
      </c>
      <c r="F33" s="21">
        <v>32.66948171808</v>
      </c>
    </row>
    <row r="34" spans="2:9" x14ac:dyDescent="0.25">
      <c r="B34" s="18" t="s">
        <v>108</v>
      </c>
      <c r="C34" s="23">
        <v>0</v>
      </c>
      <c r="D34" s="23">
        <v>0</v>
      </c>
      <c r="E34" s="23">
        <v>0</v>
      </c>
      <c r="F34" s="23">
        <v>0</v>
      </c>
    </row>
    <row r="35" spans="2:9" x14ac:dyDescent="0.25">
      <c r="B35" s="18" t="s">
        <v>109</v>
      </c>
      <c r="C35" s="23">
        <v>0</v>
      </c>
      <c r="D35" s="23">
        <v>0</v>
      </c>
      <c r="E35" s="23">
        <v>0</v>
      </c>
      <c r="F35" s="23">
        <v>0</v>
      </c>
    </row>
    <row r="36" spans="2:9" x14ac:dyDescent="0.25">
      <c r="B36" s="13" t="s">
        <v>355</v>
      </c>
      <c r="C36" s="22"/>
      <c r="D36" s="22"/>
      <c r="E36" s="22"/>
      <c r="F36" s="22"/>
    </row>
    <row r="37" spans="2:9" ht="30" x14ac:dyDescent="0.25">
      <c r="B37" s="18" t="s">
        <v>128</v>
      </c>
      <c r="C37" s="21">
        <v>23.65688024948</v>
      </c>
      <c r="D37" s="21">
        <v>23.617383503380001</v>
      </c>
      <c r="E37" s="21">
        <v>23.694847581440001</v>
      </c>
      <c r="F37" s="21">
        <v>24.096012290099999</v>
      </c>
    </row>
    <row r="38" spans="2:9" ht="30" x14ac:dyDescent="0.25">
      <c r="B38" s="18" t="s">
        <v>110</v>
      </c>
      <c r="C38" s="21">
        <v>108.98251648976</v>
      </c>
      <c r="D38" s="21">
        <v>109.44673839793001</v>
      </c>
      <c r="E38" s="21">
        <v>109.25891972757999</v>
      </c>
      <c r="F38" s="21">
        <v>108.97252092028</v>
      </c>
      <c r="I38" s="218"/>
    </row>
    <row r="39" spans="2:9" x14ac:dyDescent="0.25">
      <c r="B39" s="18" t="s">
        <v>111</v>
      </c>
      <c r="C39" s="21">
        <v>0.60697718894999997</v>
      </c>
      <c r="D39" s="21">
        <v>0.60953921282000001</v>
      </c>
      <c r="E39" s="21">
        <v>0.63229219553000005</v>
      </c>
      <c r="F39" s="21">
        <v>0.65819595122999996</v>
      </c>
    </row>
    <row r="40" spans="2:9" x14ac:dyDescent="0.25">
      <c r="B40" s="13" t="s">
        <v>356</v>
      </c>
      <c r="C40" s="152">
        <f>SUM(C37:C39)</f>
        <v>133.24637392819</v>
      </c>
      <c r="D40" s="152">
        <v>133.67366111413003</v>
      </c>
      <c r="E40" s="152">
        <v>133.58605950455001</v>
      </c>
      <c r="F40" s="152">
        <v>133.72672916161</v>
      </c>
    </row>
    <row r="41" spans="2:9" x14ac:dyDescent="0.25">
      <c r="B41" s="10" t="s">
        <v>129</v>
      </c>
      <c r="C41" s="153">
        <v>2.7198312861599998</v>
      </c>
      <c r="D41" s="153">
        <v>2.2558094230100001</v>
      </c>
      <c r="E41" s="153">
        <v>1.7489464671799999</v>
      </c>
      <c r="F41" s="153">
        <v>1.7745960334399999</v>
      </c>
    </row>
    <row r="42" spans="2:9" ht="30" x14ac:dyDescent="0.25">
      <c r="B42" s="12" t="s">
        <v>286</v>
      </c>
      <c r="C42" s="154">
        <v>0.57699999999999996</v>
      </c>
      <c r="D42" s="154">
        <v>0.57099999999999995</v>
      </c>
      <c r="E42" s="154">
        <v>0.53100000000000003</v>
      </c>
      <c r="F42" s="154">
        <v>0.4</v>
      </c>
    </row>
    <row r="46" spans="2:9" x14ac:dyDescent="0.25">
      <c r="F46" s="125" t="s">
        <v>247</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S134"/>
  <sheetViews>
    <sheetView zoomScale="85" zoomScaleNormal="85" workbookViewId="0">
      <selection activeCell="R77" sqref="R77"/>
    </sheetView>
  </sheetViews>
  <sheetFormatPr defaultRowHeight="15" x14ac:dyDescent="0.25"/>
  <cols>
    <col min="1" max="1" width="3.28515625" style="3" customWidth="1"/>
    <col min="2" max="2" width="57.140625" style="3" customWidth="1"/>
    <col min="3" max="3" width="15.85546875" style="3" customWidth="1"/>
    <col min="4" max="5" width="10.7109375" style="3" customWidth="1"/>
    <col min="6" max="6" width="16.7109375" style="3" customWidth="1"/>
    <col min="7"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48" t="s">
        <v>279</v>
      </c>
      <c r="C4" s="249"/>
      <c r="D4" s="249"/>
      <c r="E4" s="249"/>
      <c r="F4" s="7"/>
      <c r="G4" s="7"/>
      <c r="H4" s="7"/>
      <c r="I4" s="7"/>
    </row>
    <row r="5" spans="2:10" ht="4.5" customHeight="1" x14ac:dyDescent="0.25">
      <c r="B5" s="252"/>
      <c r="C5" s="252"/>
      <c r="D5" s="252"/>
      <c r="E5" s="252"/>
      <c r="F5" s="252"/>
      <c r="G5" s="252"/>
      <c r="H5" s="252"/>
      <c r="I5" s="252"/>
    </row>
    <row r="6" spans="2:10" ht="5.25" customHeight="1" x14ac:dyDescent="0.25">
      <c r="B6" s="24"/>
      <c r="C6" s="24"/>
      <c r="D6" s="24"/>
      <c r="E6" s="24"/>
      <c r="F6" s="24"/>
      <c r="G6" s="24"/>
      <c r="H6" s="24"/>
      <c r="I6" s="24"/>
    </row>
    <row r="7" spans="2:10" x14ac:dyDescent="0.25">
      <c r="B7" s="29" t="s">
        <v>444</v>
      </c>
      <c r="C7" s="28"/>
      <c r="D7" s="28"/>
      <c r="E7" s="28"/>
      <c r="F7" s="28"/>
      <c r="G7" s="62" t="s">
        <v>439</v>
      </c>
      <c r="H7" s="62" t="s">
        <v>440</v>
      </c>
      <c r="I7" s="62" t="s">
        <v>441</v>
      </c>
      <c r="J7" s="62" t="s">
        <v>442</v>
      </c>
    </row>
    <row r="8" spans="2:10" x14ac:dyDescent="0.25">
      <c r="B8" s="26" t="s">
        <v>131</v>
      </c>
      <c r="C8" s="6"/>
      <c r="D8" s="6"/>
      <c r="E8" s="6"/>
      <c r="F8" s="6"/>
      <c r="G8" s="78">
        <v>142.1</v>
      </c>
      <c r="H8" s="78">
        <v>145.5</v>
      </c>
      <c r="I8" s="78">
        <v>158.80000000000001</v>
      </c>
      <c r="J8" s="78">
        <v>142.4</v>
      </c>
    </row>
    <row r="9" spans="2:10" x14ac:dyDescent="0.25">
      <c r="B9" s="26" t="s">
        <v>288</v>
      </c>
      <c r="C9" s="6"/>
      <c r="D9" s="6"/>
      <c r="E9" s="6"/>
      <c r="F9" s="6"/>
      <c r="G9" s="83">
        <v>3.3</v>
      </c>
      <c r="H9" s="83">
        <v>2.6</v>
      </c>
      <c r="I9" s="83">
        <v>3.3</v>
      </c>
      <c r="J9" s="83">
        <v>2.2999999999999998</v>
      </c>
    </row>
    <row r="10" spans="2:10" x14ac:dyDescent="0.25">
      <c r="B10" s="26" t="s">
        <v>443</v>
      </c>
      <c r="C10" s="6"/>
      <c r="D10" s="6"/>
      <c r="E10" s="6"/>
      <c r="F10" s="6"/>
      <c r="G10" s="83">
        <v>21.4</v>
      </c>
      <c r="H10" s="83">
        <v>21.2</v>
      </c>
      <c r="I10" s="83">
        <v>21.2</v>
      </c>
      <c r="J10" s="83">
        <v>20.6</v>
      </c>
    </row>
    <row r="11" spans="2:10" x14ac:dyDescent="0.25">
      <c r="B11" s="26" t="s">
        <v>289</v>
      </c>
      <c r="C11" s="26" t="s">
        <v>416</v>
      </c>
      <c r="D11" s="26"/>
      <c r="E11" s="26"/>
      <c r="F11" s="26"/>
      <c r="G11" s="85">
        <v>0.1804</v>
      </c>
      <c r="H11" s="85">
        <v>0.17480000000000001</v>
      </c>
      <c r="I11" s="85">
        <v>0.159</v>
      </c>
      <c r="J11" s="85">
        <v>0.154</v>
      </c>
    </row>
    <row r="12" spans="2:10" x14ac:dyDescent="0.25">
      <c r="B12" s="30"/>
      <c r="C12" s="31" t="s">
        <v>415</v>
      </c>
      <c r="D12" s="31"/>
      <c r="E12" s="31"/>
      <c r="F12" s="31"/>
      <c r="G12" s="84">
        <v>0.08</v>
      </c>
      <c r="H12" s="84">
        <v>0.08</v>
      </c>
      <c r="I12" s="84">
        <v>0.08</v>
      </c>
      <c r="J12" s="84">
        <v>0.08</v>
      </c>
    </row>
    <row r="13" spans="2:10" x14ac:dyDescent="0.25">
      <c r="B13" s="26" t="s">
        <v>66</v>
      </c>
      <c r="C13" s="6"/>
      <c r="D13" s="6"/>
      <c r="E13" s="6"/>
      <c r="F13" s="6"/>
      <c r="G13" s="82">
        <v>118.6</v>
      </c>
      <c r="H13" s="82">
        <v>131.1</v>
      </c>
      <c r="I13" s="82">
        <v>133.4</v>
      </c>
      <c r="J13" s="82">
        <v>133.80000000000001</v>
      </c>
    </row>
    <row r="14" spans="2:10" x14ac:dyDescent="0.25">
      <c r="B14" s="6"/>
      <c r="C14" s="26" t="s">
        <v>67</v>
      </c>
      <c r="D14" s="26"/>
      <c r="E14" s="26"/>
      <c r="F14" s="26"/>
      <c r="G14" s="82">
        <v>0</v>
      </c>
      <c r="H14" s="82">
        <f>H30</f>
        <v>13.561352894100001</v>
      </c>
      <c r="I14" s="82">
        <f>I30</f>
        <v>46.442105618669999</v>
      </c>
      <c r="J14" s="82">
        <f>J30</f>
        <v>18.875996036130001</v>
      </c>
    </row>
    <row r="15" spans="2:10" x14ac:dyDescent="0.25">
      <c r="B15" s="26" t="s">
        <v>166</v>
      </c>
      <c r="C15" s="6"/>
      <c r="D15" s="6"/>
      <c r="E15" s="6"/>
      <c r="F15" s="6"/>
      <c r="G15" s="82">
        <v>6</v>
      </c>
      <c r="H15" s="82">
        <v>6</v>
      </c>
      <c r="I15" s="82">
        <v>6</v>
      </c>
      <c r="J15" s="82">
        <v>6</v>
      </c>
    </row>
    <row r="16" spans="2:10" x14ac:dyDescent="0.25">
      <c r="B16" s="26" t="s">
        <v>352</v>
      </c>
      <c r="C16" s="6"/>
      <c r="D16" s="6"/>
      <c r="E16" s="6"/>
      <c r="F16" s="6"/>
      <c r="G16" s="157">
        <v>0</v>
      </c>
      <c r="H16" s="157">
        <v>0</v>
      </c>
      <c r="I16" s="157">
        <v>0</v>
      </c>
      <c r="J16" s="157">
        <v>0</v>
      </c>
    </row>
    <row r="17" spans="1:19" x14ac:dyDescent="0.25">
      <c r="B17" s="26" t="s">
        <v>68</v>
      </c>
      <c r="C17" s="6"/>
      <c r="D17" s="6"/>
      <c r="E17" s="6"/>
      <c r="F17" s="6"/>
      <c r="G17" s="157">
        <v>0</v>
      </c>
      <c r="H17" s="157">
        <v>0</v>
      </c>
      <c r="I17" s="157">
        <v>0</v>
      </c>
      <c r="J17" s="157">
        <v>0</v>
      </c>
    </row>
    <row r="18" spans="1:19" x14ac:dyDescent="0.25">
      <c r="A18" s="159"/>
      <c r="B18" s="156" t="s">
        <v>133</v>
      </c>
      <c r="C18" s="106"/>
      <c r="D18" s="106"/>
      <c r="E18" s="106"/>
      <c r="F18" s="106"/>
      <c r="G18" s="158">
        <v>1.06</v>
      </c>
      <c r="H18" s="158">
        <v>1.8</v>
      </c>
      <c r="I18" s="158">
        <v>1.6</v>
      </c>
      <c r="J18" s="158">
        <v>1.6</v>
      </c>
    </row>
    <row r="19" spans="1:19" x14ac:dyDescent="0.25">
      <c r="B19" s="156" t="s">
        <v>353</v>
      </c>
      <c r="C19" s="106"/>
      <c r="D19" s="106"/>
      <c r="E19" s="106"/>
      <c r="F19" s="106"/>
      <c r="G19" s="158">
        <v>10.199999999999999</v>
      </c>
      <c r="H19" s="158">
        <v>10.1</v>
      </c>
      <c r="I19" s="158">
        <v>10</v>
      </c>
      <c r="J19" s="158">
        <v>9.5</v>
      </c>
    </row>
    <row r="20" spans="1:19" x14ac:dyDescent="0.25">
      <c r="A20" s="159"/>
      <c r="B20" s="156" t="s">
        <v>354</v>
      </c>
      <c r="C20" s="106"/>
      <c r="D20" s="106"/>
      <c r="E20" s="106"/>
      <c r="F20" s="106"/>
      <c r="G20" s="158">
        <v>21.4</v>
      </c>
      <c r="H20" s="158">
        <v>21.2</v>
      </c>
      <c r="I20" s="158">
        <v>21.2</v>
      </c>
      <c r="J20" s="158">
        <v>20.6</v>
      </c>
    </row>
    <row r="21" spans="1:19" x14ac:dyDescent="0.25">
      <c r="B21" s="193"/>
      <c r="C21" s="106"/>
      <c r="D21" s="106"/>
      <c r="E21" s="106"/>
      <c r="F21" s="106"/>
      <c r="G21" s="195"/>
      <c r="H21" s="195"/>
      <c r="I21" s="195"/>
      <c r="J21" s="195"/>
    </row>
    <row r="22" spans="1:19" x14ac:dyDescent="0.25">
      <c r="B22" s="194" t="s">
        <v>287</v>
      </c>
      <c r="C22" s="155"/>
      <c r="D22" s="107"/>
      <c r="E22" s="107"/>
      <c r="F22" s="107"/>
      <c r="G22" s="197">
        <v>0.3</v>
      </c>
      <c r="H22" s="197">
        <v>0.3</v>
      </c>
      <c r="I22" s="197">
        <v>0.3</v>
      </c>
      <c r="J22" s="196">
        <v>0.3</v>
      </c>
      <c r="L22" s="159"/>
      <c r="S22" s="159"/>
    </row>
    <row r="23" spans="1:19" x14ac:dyDescent="0.25">
      <c r="B23" s="188"/>
      <c r="C23" s="185"/>
      <c r="D23" s="106"/>
      <c r="E23" s="106"/>
      <c r="F23" s="106"/>
      <c r="G23" s="186"/>
      <c r="H23" s="187"/>
      <c r="I23" s="187"/>
      <c r="J23" s="187"/>
    </row>
    <row r="24" spans="1:19" ht="21" customHeight="1" x14ac:dyDescent="0.25"/>
    <row r="25" spans="1:19" ht="18" x14ac:dyDescent="0.25">
      <c r="B25" s="248" t="s">
        <v>281</v>
      </c>
      <c r="C25" s="249"/>
      <c r="D25" s="249"/>
      <c r="E25" s="249"/>
      <c r="F25" s="216"/>
      <c r="G25" s="7"/>
      <c r="H25" s="7"/>
      <c r="I25" s="7"/>
      <c r="J25" s="7"/>
    </row>
    <row r="26" spans="1:19" ht="5.25" customHeight="1" x14ac:dyDescent="0.25">
      <c r="B26" s="24"/>
      <c r="C26" s="24"/>
      <c r="D26" s="24"/>
      <c r="E26" s="24"/>
      <c r="F26" s="217"/>
      <c r="G26" s="150"/>
      <c r="H26" s="150"/>
      <c r="I26" s="24"/>
      <c r="J26" s="24"/>
    </row>
    <row r="27" spans="1:19" x14ac:dyDescent="0.25">
      <c r="B27" s="29" t="s">
        <v>64</v>
      </c>
      <c r="C27" s="28"/>
      <c r="D27" s="28"/>
      <c r="E27" s="28"/>
      <c r="F27" s="28"/>
      <c r="G27" s="62" t="s">
        <v>439</v>
      </c>
      <c r="H27" s="62" t="s">
        <v>440</v>
      </c>
      <c r="I27" s="62" t="s">
        <v>441</v>
      </c>
      <c r="J27" s="62" t="s">
        <v>442</v>
      </c>
    </row>
    <row r="28" spans="1:19" x14ac:dyDescent="0.25">
      <c r="B28" s="26" t="s">
        <v>66</v>
      </c>
      <c r="C28" s="6"/>
      <c r="D28" s="6"/>
      <c r="E28" s="6"/>
      <c r="F28" s="6"/>
      <c r="G28" s="86">
        <v>118.57800867204</v>
      </c>
      <c r="H28" s="86">
        <v>131.13121252682001</v>
      </c>
      <c r="I28" s="86">
        <v>133.4</v>
      </c>
      <c r="J28" s="86">
        <v>133.76117794754001</v>
      </c>
    </row>
    <row r="29" spans="1:19" x14ac:dyDescent="0.25">
      <c r="B29" s="26" t="s">
        <v>134</v>
      </c>
      <c r="C29" s="6"/>
      <c r="D29" s="6"/>
      <c r="E29" s="6"/>
      <c r="F29" s="6"/>
      <c r="G29" s="212">
        <v>120.1</v>
      </c>
      <c r="H29" s="86">
        <v>132.80000000000001</v>
      </c>
      <c r="I29" s="86">
        <v>135</v>
      </c>
      <c r="J29" s="86">
        <v>135.6</v>
      </c>
    </row>
    <row r="30" spans="1:19" x14ac:dyDescent="0.25">
      <c r="B30" s="26" t="s">
        <v>377</v>
      </c>
      <c r="C30" s="26" t="s">
        <v>70</v>
      </c>
      <c r="D30" s="26"/>
      <c r="E30" s="26"/>
      <c r="F30" s="26"/>
      <c r="G30" s="86">
        <v>0</v>
      </c>
      <c r="H30" s="86">
        <v>13.561352894100001</v>
      </c>
      <c r="I30" s="86">
        <v>46.442105618669999</v>
      </c>
      <c r="J30" s="86">
        <v>18.875996036130001</v>
      </c>
    </row>
    <row r="31" spans="1:19" x14ac:dyDescent="0.25">
      <c r="B31" s="6"/>
      <c r="C31" s="26" t="s">
        <v>165</v>
      </c>
      <c r="D31" s="26"/>
      <c r="E31" s="26"/>
      <c r="F31" s="26"/>
      <c r="G31" s="86">
        <v>36.331205834839999</v>
      </c>
      <c r="H31" s="86">
        <v>29.60353060576</v>
      </c>
      <c r="I31" s="86">
        <v>21.489477030700002</v>
      </c>
      <c r="J31" s="86">
        <v>59.995203248309998</v>
      </c>
    </row>
    <row r="32" spans="1:19" x14ac:dyDescent="0.25">
      <c r="B32" s="6"/>
      <c r="C32" s="27" t="s">
        <v>164</v>
      </c>
      <c r="D32" s="27"/>
      <c r="E32" s="27"/>
      <c r="F32" s="27"/>
      <c r="G32" s="86">
        <v>3.9215797431800001</v>
      </c>
      <c r="H32" s="178">
        <v>6.6771615127299997</v>
      </c>
      <c r="I32" s="178">
        <v>21.54055444702</v>
      </c>
      <c r="J32" s="178">
        <v>7.8801059665500004</v>
      </c>
    </row>
    <row r="33" spans="2:10" x14ac:dyDescent="0.25">
      <c r="B33" s="6"/>
      <c r="C33" s="27" t="s">
        <v>274</v>
      </c>
      <c r="D33" s="27"/>
      <c r="E33" s="27"/>
      <c r="F33" s="27"/>
      <c r="G33" s="86">
        <v>6.9309660921700003</v>
      </c>
      <c r="H33" s="178">
        <v>10.92741021642</v>
      </c>
      <c r="I33" s="178">
        <v>10.05346406558</v>
      </c>
      <c r="J33" s="178">
        <v>11.86629947654</v>
      </c>
    </row>
    <row r="34" spans="2:10" x14ac:dyDescent="0.25">
      <c r="B34" s="6"/>
      <c r="C34" s="27" t="s">
        <v>275</v>
      </c>
      <c r="D34" s="27"/>
      <c r="E34" s="27"/>
      <c r="F34" s="27"/>
      <c r="G34" s="212">
        <v>36.351842168989997</v>
      </c>
      <c r="H34" s="178">
        <v>22.160200834689999</v>
      </c>
      <c r="I34" s="178">
        <v>20.529195732070001</v>
      </c>
      <c r="J34" s="178">
        <v>10.6297733147</v>
      </c>
    </row>
    <row r="35" spans="2:10" x14ac:dyDescent="0.25">
      <c r="B35" s="6"/>
      <c r="C35" s="27" t="s">
        <v>276</v>
      </c>
      <c r="D35" s="27"/>
      <c r="E35" s="27"/>
      <c r="F35" s="27"/>
      <c r="G35" s="86">
        <v>9.8098086532799993</v>
      </c>
      <c r="H35" s="178">
        <v>19.926244866129998</v>
      </c>
      <c r="I35" s="178">
        <v>18.907427216190001</v>
      </c>
      <c r="J35" s="178">
        <v>5.5043401155799998</v>
      </c>
    </row>
    <row r="36" spans="2:10" x14ac:dyDescent="0.25">
      <c r="B36" s="6"/>
      <c r="C36" s="27" t="s">
        <v>277</v>
      </c>
      <c r="D36" s="27"/>
      <c r="E36" s="27"/>
      <c r="F36" s="27"/>
      <c r="G36" s="86">
        <v>6.02399267936</v>
      </c>
      <c r="H36" s="178">
        <v>8.5588573837599995</v>
      </c>
      <c r="I36" s="178">
        <v>6.12730536709</v>
      </c>
      <c r="J36" s="178">
        <v>4.7690279823899999</v>
      </c>
    </row>
    <row r="37" spans="2:10" x14ac:dyDescent="0.25">
      <c r="B37" s="6"/>
      <c r="C37" s="26" t="s">
        <v>71</v>
      </c>
      <c r="D37" s="26"/>
      <c r="E37" s="26"/>
      <c r="F37" s="26"/>
      <c r="G37" s="86">
        <v>1.659124742E-2</v>
      </c>
      <c r="H37" s="33">
        <v>0</v>
      </c>
      <c r="I37" s="33">
        <v>4.1206521999999999E-3</v>
      </c>
      <c r="J37" s="33">
        <v>2.7112970900000002E-3</v>
      </c>
    </row>
    <row r="38" spans="2:10" x14ac:dyDescent="0.25">
      <c r="B38" s="6"/>
      <c r="C38" s="26" t="s">
        <v>72</v>
      </c>
      <c r="D38" s="26"/>
      <c r="E38" s="26"/>
      <c r="F38" s="26"/>
      <c r="G38" s="86">
        <v>3.2097369717799999</v>
      </c>
      <c r="H38" s="33">
        <v>4.4079006207999996</v>
      </c>
      <c r="I38" s="33">
        <v>4.4079006207999996</v>
      </c>
      <c r="J38" s="33">
        <v>4.9490247578200002</v>
      </c>
    </row>
    <row r="39" spans="2:10" x14ac:dyDescent="0.25">
      <c r="B39" s="6"/>
      <c r="C39" s="26" t="s">
        <v>73</v>
      </c>
      <c r="D39" s="26"/>
      <c r="E39" s="26"/>
      <c r="F39" s="26"/>
      <c r="G39" s="86">
        <v>15.982285281019999</v>
      </c>
      <c r="H39" s="33">
        <v>15.308553592439999</v>
      </c>
      <c r="I39" s="33">
        <v>11.08743312435</v>
      </c>
      <c r="J39" s="33">
        <v>9.2886957524299998</v>
      </c>
    </row>
    <row r="40" spans="2:10" x14ac:dyDescent="0.25">
      <c r="B40" s="26" t="s">
        <v>74</v>
      </c>
      <c r="C40" s="26" t="s">
        <v>249</v>
      </c>
      <c r="D40" s="26"/>
      <c r="E40" s="26"/>
      <c r="F40" s="26"/>
      <c r="G40" s="179" t="s">
        <v>417</v>
      </c>
      <c r="H40" s="179" t="s">
        <v>423</v>
      </c>
      <c r="I40" s="179" t="s">
        <v>425</v>
      </c>
      <c r="J40" s="179" t="s">
        <v>427</v>
      </c>
    </row>
    <row r="41" spans="2:10" x14ac:dyDescent="0.25">
      <c r="B41" s="6"/>
      <c r="C41" s="160" t="s">
        <v>250</v>
      </c>
      <c r="D41" s="26"/>
      <c r="E41" s="26"/>
      <c r="F41" s="26"/>
      <c r="G41" s="179" t="s">
        <v>418</v>
      </c>
      <c r="H41" s="179" t="s">
        <v>424</v>
      </c>
      <c r="I41" s="179" t="s">
        <v>426</v>
      </c>
      <c r="J41" s="179" t="s">
        <v>428</v>
      </c>
    </row>
    <row r="42" spans="2:10" x14ac:dyDescent="0.25">
      <c r="B42" s="6"/>
      <c r="C42" s="26" t="s">
        <v>75</v>
      </c>
      <c r="D42" s="26"/>
      <c r="E42" s="26"/>
      <c r="F42" s="26"/>
      <c r="G42" s="180">
        <v>0</v>
      </c>
      <c r="H42" s="180">
        <v>0</v>
      </c>
      <c r="I42" s="180">
        <v>0</v>
      </c>
      <c r="J42" s="180">
        <v>0</v>
      </c>
    </row>
    <row r="43" spans="2:10" x14ac:dyDescent="0.25">
      <c r="B43" s="26" t="s">
        <v>76</v>
      </c>
      <c r="C43" s="26" t="s">
        <v>135</v>
      </c>
      <c r="D43" s="26"/>
      <c r="E43" s="26"/>
      <c r="F43" s="26"/>
      <c r="G43" s="181" t="s">
        <v>419</v>
      </c>
      <c r="H43" s="181" t="s">
        <v>429</v>
      </c>
      <c r="I43" s="181" t="s">
        <v>431</v>
      </c>
      <c r="J43" s="181" t="s">
        <v>433</v>
      </c>
    </row>
    <row r="44" spans="2:10" x14ac:dyDescent="0.25">
      <c r="B44" s="6"/>
      <c r="C44" s="26" t="s">
        <v>136</v>
      </c>
      <c r="D44" s="26"/>
      <c r="E44" s="26"/>
      <c r="F44" s="26"/>
      <c r="G44" s="181" t="s">
        <v>420</v>
      </c>
      <c r="H44" s="181" t="s">
        <v>430</v>
      </c>
      <c r="I44" s="181" t="s">
        <v>432</v>
      </c>
      <c r="J44" s="181" t="s">
        <v>434</v>
      </c>
    </row>
    <row r="45" spans="2:10" x14ac:dyDescent="0.25">
      <c r="B45" s="6"/>
      <c r="C45" s="26" t="s">
        <v>77</v>
      </c>
      <c r="D45" s="26"/>
      <c r="E45" s="26"/>
      <c r="F45" s="26"/>
      <c r="G45" s="180"/>
      <c r="H45" s="180"/>
      <c r="I45" s="180">
        <v>0</v>
      </c>
      <c r="J45" s="180">
        <v>0</v>
      </c>
    </row>
    <row r="46" spans="2:10" x14ac:dyDescent="0.25">
      <c r="B46" s="26" t="s">
        <v>78</v>
      </c>
      <c r="C46" s="26" t="s">
        <v>79</v>
      </c>
      <c r="D46" s="26"/>
      <c r="E46" s="26"/>
      <c r="F46" s="26"/>
      <c r="G46" s="179" t="s">
        <v>421</v>
      </c>
      <c r="H46" s="179" t="s">
        <v>435</v>
      </c>
      <c r="I46" s="179" t="s">
        <v>437</v>
      </c>
      <c r="J46" s="179" t="s">
        <v>427</v>
      </c>
    </row>
    <row r="47" spans="2:10" x14ac:dyDescent="0.25">
      <c r="B47" s="6"/>
      <c r="C47" s="26" t="s">
        <v>80</v>
      </c>
      <c r="D47" s="26"/>
      <c r="E47" s="26"/>
      <c r="F47" s="26"/>
      <c r="G47" s="179" t="s">
        <v>422</v>
      </c>
      <c r="H47" s="179" t="s">
        <v>436</v>
      </c>
      <c r="I47" s="179" t="s">
        <v>438</v>
      </c>
      <c r="J47" s="179" t="s">
        <v>428</v>
      </c>
    </row>
    <row r="48" spans="2:10" x14ac:dyDescent="0.25">
      <c r="B48" s="6"/>
      <c r="C48" s="26" t="s">
        <v>81</v>
      </c>
      <c r="D48" s="26"/>
      <c r="E48" s="26"/>
      <c r="F48" s="26"/>
      <c r="G48" s="34">
        <v>0</v>
      </c>
      <c r="H48" s="34">
        <v>0</v>
      </c>
      <c r="I48" s="34">
        <v>0</v>
      </c>
      <c r="J48" s="34">
        <v>0</v>
      </c>
    </row>
    <row r="49" spans="2:11" x14ac:dyDescent="0.25">
      <c r="B49" s="6"/>
      <c r="C49" s="26" t="s">
        <v>82</v>
      </c>
      <c r="D49" s="26"/>
      <c r="E49" s="26"/>
      <c r="F49" s="26"/>
      <c r="G49" s="34">
        <v>0</v>
      </c>
      <c r="H49" s="34">
        <v>0</v>
      </c>
      <c r="I49" s="34">
        <v>0</v>
      </c>
      <c r="J49" s="34">
        <v>0</v>
      </c>
    </row>
    <row r="50" spans="2:11" x14ac:dyDescent="0.25">
      <c r="B50" s="6"/>
      <c r="C50" s="26" t="s">
        <v>83</v>
      </c>
      <c r="D50" s="26"/>
      <c r="E50" s="26"/>
      <c r="F50" s="26"/>
      <c r="G50" s="34">
        <v>0</v>
      </c>
      <c r="H50" s="34">
        <v>0</v>
      </c>
      <c r="I50" s="34">
        <v>0</v>
      </c>
      <c r="J50" s="34">
        <v>0</v>
      </c>
    </row>
    <row r="51" spans="2:11" x14ac:dyDescent="0.25">
      <c r="B51" s="6"/>
      <c r="C51" s="26" t="s">
        <v>220</v>
      </c>
      <c r="D51" s="26"/>
      <c r="E51" s="26"/>
      <c r="F51" s="26"/>
      <c r="G51" s="34">
        <v>0</v>
      </c>
      <c r="H51" s="34">
        <v>0</v>
      </c>
      <c r="I51" s="34">
        <v>0</v>
      </c>
      <c r="J51" s="34">
        <v>0</v>
      </c>
    </row>
    <row r="52" spans="2:11" x14ac:dyDescent="0.25">
      <c r="B52" s="6"/>
      <c r="C52" s="26" t="s">
        <v>9</v>
      </c>
      <c r="D52" s="26"/>
      <c r="E52" s="26"/>
      <c r="F52" s="26"/>
      <c r="G52" s="34">
        <v>0</v>
      </c>
      <c r="H52" s="34">
        <v>0</v>
      </c>
      <c r="I52" s="34">
        <v>0</v>
      </c>
      <c r="J52" s="34">
        <v>0</v>
      </c>
    </row>
    <row r="53" spans="2:11" x14ac:dyDescent="0.25">
      <c r="B53" s="26" t="s">
        <v>84</v>
      </c>
      <c r="C53" s="6"/>
      <c r="D53" s="6"/>
      <c r="E53" s="6"/>
      <c r="F53" s="6"/>
      <c r="G53" s="88">
        <v>1</v>
      </c>
      <c r="H53" s="88">
        <v>1</v>
      </c>
      <c r="I53" s="88">
        <v>1</v>
      </c>
      <c r="J53" s="88">
        <v>1</v>
      </c>
    </row>
    <row r="54" spans="2:11" x14ac:dyDescent="0.25">
      <c r="B54" s="26" t="s">
        <v>85</v>
      </c>
      <c r="C54" s="6"/>
      <c r="D54" s="6"/>
      <c r="E54" s="6"/>
      <c r="F54" s="6"/>
      <c r="G54" s="88">
        <v>1</v>
      </c>
      <c r="H54" s="88">
        <v>1</v>
      </c>
      <c r="I54" s="88">
        <v>1</v>
      </c>
      <c r="J54" s="88">
        <v>1</v>
      </c>
    </row>
    <row r="55" spans="2:11" x14ac:dyDescent="0.25">
      <c r="B55" s="26" t="s">
        <v>86</v>
      </c>
      <c r="C55" s="6"/>
      <c r="D55" s="6"/>
      <c r="E55" s="6"/>
      <c r="F55" s="6"/>
      <c r="G55" s="88">
        <v>1</v>
      </c>
      <c r="H55" s="88">
        <v>1</v>
      </c>
      <c r="I55" s="88">
        <v>1</v>
      </c>
      <c r="J55" s="88">
        <v>1</v>
      </c>
    </row>
    <row r="56" spans="2:11" x14ac:dyDescent="0.25">
      <c r="B56" s="26" t="s">
        <v>87</v>
      </c>
      <c r="C56" s="26" t="s">
        <v>88</v>
      </c>
      <c r="D56" s="26"/>
      <c r="E56" s="26"/>
      <c r="F56" s="26"/>
      <c r="G56" s="37" t="s">
        <v>63</v>
      </c>
      <c r="H56" s="38" t="s">
        <v>63</v>
      </c>
      <c r="I56" s="38" t="s">
        <v>63</v>
      </c>
      <c r="J56" s="37" t="s">
        <v>63</v>
      </c>
    </row>
    <row r="57" spans="2:11" x14ac:dyDescent="0.25">
      <c r="B57" s="6"/>
      <c r="C57" s="26" t="s">
        <v>89</v>
      </c>
      <c r="D57" s="26"/>
      <c r="E57" s="26"/>
      <c r="F57" s="26"/>
      <c r="G57" s="37" t="s">
        <v>90</v>
      </c>
      <c r="H57" s="38" t="s">
        <v>90</v>
      </c>
      <c r="I57" s="38" t="s">
        <v>90</v>
      </c>
      <c r="J57" s="37" t="s">
        <v>90</v>
      </c>
    </row>
    <row r="58" spans="2:11" x14ac:dyDescent="0.25">
      <c r="B58" s="30"/>
      <c r="C58" s="31" t="s">
        <v>91</v>
      </c>
      <c r="D58" s="31"/>
      <c r="E58" s="31"/>
      <c r="F58" s="31"/>
      <c r="G58" s="182" t="s">
        <v>63</v>
      </c>
      <c r="H58" s="183" t="s">
        <v>63</v>
      </c>
      <c r="I58" s="183" t="s">
        <v>63</v>
      </c>
      <c r="J58" s="182" t="s">
        <v>63</v>
      </c>
    </row>
    <row r="59" spans="2:11" ht="18" customHeight="1" x14ac:dyDescent="0.25">
      <c r="B59" s="6"/>
      <c r="C59" s="26"/>
      <c r="D59" s="26"/>
      <c r="E59" s="26"/>
      <c r="F59" s="37"/>
      <c r="G59" s="38"/>
      <c r="H59" s="38"/>
      <c r="I59" s="37"/>
    </row>
    <row r="60" spans="2:11" ht="18" x14ac:dyDescent="0.25">
      <c r="B60" s="254" t="s">
        <v>378</v>
      </c>
      <c r="C60" s="254"/>
      <c r="D60" s="254"/>
      <c r="E60" s="26"/>
      <c r="F60" s="37"/>
      <c r="G60" s="38"/>
      <c r="H60" s="38"/>
      <c r="I60" s="37"/>
      <c r="J60" s="159"/>
    </row>
    <row r="61" spans="2:11" ht="18" x14ac:dyDescent="0.25">
      <c r="B61" s="40"/>
      <c r="C61" s="40"/>
      <c r="D61" s="40"/>
      <c r="E61" s="40"/>
      <c r="F61" s="40"/>
      <c r="G61" s="40"/>
      <c r="H61" s="40"/>
      <c r="I61" s="40"/>
      <c r="J61" s="40"/>
      <c r="K61" s="40"/>
    </row>
    <row r="62" spans="2:11" x14ac:dyDescent="0.25">
      <c r="B62" s="116" t="s">
        <v>379</v>
      </c>
      <c r="C62" s="46"/>
      <c r="D62" s="46"/>
      <c r="E62" s="46"/>
      <c r="F62" s="46"/>
      <c r="G62" s="46"/>
      <c r="H62" s="46"/>
      <c r="I62" s="46"/>
      <c r="J62" s="46"/>
      <c r="K62"/>
    </row>
    <row r="63" spans="2:11" x14ac:dyDescent="0.25">
      <c r="B63" s="227" t="s">
        <v>380</v>
      </c>
      <c r="C63" s="234" t="s">
        <v>90</v>
      </c>
      <c r="D63" s="234" t="s">
        <v>381</v>
      </c>
      <c r="E63" s="234" t="s">
        <v>382</v>
      </c>
      <c r="F63" s="234" t="s">
        <v>383</v>
      </c>
      <c r="G63" s="234" t="s">
        <v>384</v>
      </c>
      <c r="H63" s="234" t="s">
        <v>385</v>
      </c>
      <c r="I63" s="234" t="s">
        <v>386</v>
      </c>
      <c r="J63" s="234" t="s">
        <v>387</v>
      </c>
      <c r="K63" s="234" t="s">
        <v>388</v>
      </c>
    </row>
    <row r="64" spans="2:11" x14ac:dyDescent="0.25">
      <c r="B64" s="45" t="s">
        <v>389</v>
      </c>
      <c r="C64" s="45"/>
      <c r="D64" s="34"/>
      <c r="E64" s="34"/>
      <c r="F64" s="34"/>
      <c r="G64" s="34"/>
      <c r="H64" s="34"/>
      <c r="I64" s="34"/>
      <c r="J64" s="34"/>
      <c r="K64" s="34"/>
    </row>
    <row r="65" spans="2:11" x14ac:dyDescent="0.25">
      <c r="B65" s="45" t="s">
        <v>390</v>
      </c>
      <c r="C65" s="33">
        <v>7.9413862205005357</v>
      </c>
      <c r="D65" s="34">
        <v>0</v>
      </c>
      <c r="E65" s="34">
        <v>0</v>
      </c>
      <c r="F65" s="34">
        <v>0</v>
      </c>
      <c r="G65" s="34">
        <v>0</v>
      </c>
      <c r="H65" s="34">
        <v>0</v>
      </c>
      <c r="I65" s="34">
        <v>0</v>
      </c>
      <c r="J65" s="34">
        <v>0</v>
      </c>
      <c r="K65" s="34">
        <v>0</v>
      </c>
    </row>
    <row r="66" spans="2:11" x14ac:dyDescent="0.25">
      <c r="B66" s="45" t="s">
        <v>391</v>
      </c>
      <c r="C66" s="33">
        <v>10.753920377989743</v>
      </c>
      <c r="D66" s="34">
        <v>0</v>
      </c>
      <c r="E66" s="34">
        <v>0</v>
      </c>
      <c r="F66" s="34">
        <v>0</v>
      </c>
      <c r="G66" s="34">
        <v>0</v>
      </c>
      <c r="H66" s="34">
        <v>0</v>
      </c>
      <c r="I66" s="34">
        <v>0</v>
      </c>
      <c r="J66" s="34">
        <v>0</v>
      </c>
      <c r="K66" s="34">
        <v>0</v>
      </c>
    </row>
    <row r="67" spans="2:11" x14ac:dyDescent="0.25">
      <c r="B67" s="50" t="s">
        <v>392</v>
      </c>
      <c r="C67" s="208">
        <v>1.1067867527199999</v>
      </c>
      <c r="D67" s="34">
        <v>0</v>
      </c>
      <c r="E67" s="34">
        <v>0</v>
      </c>
      <c r="F67" s="34">
        <v>0</v>
      </c>
      <c r="G67" s="34">
        <v>0</v>
      </c>
      <c r="H67" s="34">
        <v>0</v>
      </c>
      <c r="I67" s="34">
        <v>0</v>
      </c>
      <c r="J67" s="34">
        <v>0</v>
      </c>
      <c r="K67" s="34">
        <v>0</v>
      </c>
    </row>
    <row r="68" spans="2:11" x14ac:dyDescent="0.25">
      <c r="B68" s="50" t="s">
        <v>10</v>
      </c>
      <c r="C68" s="208">
        <v>19.802093351210281</v>
      </c>
      <c r="D68" s="233">
        <v>0</v>
      </c>
      <c r="E68" s="233">
        <v>0</v>
      </c>
      <c r="F68" s="233">
        <v>0</v>
      </c>
      <c r="G68" s="233">
        <v>0</v>
      </c>
      <c r="H68" s="233">
        <v>0</v>
      </c>
      <c r="I68" s="233">
        <v>0</v>
      </c>
      <c r="J68" s="233">
        <v>0</v>
      </c>
      <c r="K68" s="233">
        <v>0</v>
      </c>
    </row>
    <row r="69" spans="2:11" x14ac:dyDescent="0.25">
      <c r="B69" s="46" t="s">
        <v>446</v>
      </c>
      <c r="C69" s="61"/>
      <c r="D69" s="46"/>
      <c r="E69" s="46"/>
      <c r="F69" s="46"/>
      <c r="G69" s="46"/>
      <c r="H69" s="46"/>
      <c r="I69" s="46"/>
      <c r="J69" s="46"/>
      <c r="K69" s="46"/>
    </row>
    <row r="70" spans="2:11" x14ac:dyDescent="0.25">
      <c r="B70" s="46"/>
      <c r="C70" s="61"/>
      <c r="D70" s="46"/>
      <c r="E70" s="46"/>
      <c r="F70" s="46"/>
      <c r="G70" s="46"/>
      <c r="H70" s="46"/>
      <c r="I70" s="46"/>
      <c r="J70" s="46"/>
      <c r="K70" s="46"/>
    </row>
    <row r="71" spans="2:11" x14ac:dyDescent="0.25">
      <c r="B71" s="116" t="s">
        <v>393</v>
      </c>
      <c r="C71" s="46"/>
      <c r="D71" s="46"/>
      <c r="E71" s="46"/>
      <c r="F71" s="46"/>
      <c r="G71" s="46"/>
      <c r="H71" s="46"/>
      <c r="I71" s="46"/>
      <c r="J71" s="46"/>
      <c r="K71" s="46"/>
    </row>
    <row r="72" spans="2:11" x14ac:dyDescent="0.25">
      <c r="B72" s="227" t="s">
        <v>394</v>
      </c>
      <c r="C72" s="234" t="s">
        <v>90</v>
      </c>
      <c r="D72" s="234" t="s">
        <v>381</v>
      </c>
      <c r="E72" s="234" t="s">
        <v>382</v>
      </c>
      <c r="F72" s="234" t="s">
        <v>383</v>
      </c>
      <c r="G72" s="234" t="s">
        <v>384</v>
      </c>
      <c r="H72" s="234" t="s">
        <v>385</v>
      </c>
      <c r="I72" s="234" t="s">
        <v>386</v>
      </c>
      <c r="J72" s="234" t="s">
        <v>387</v>
      </c>
      <c r="K72" s="234" t="s">
        <v>388</v>
      </c>
    </row>
    <row r="73" spans="2:11" x14ac:dyDescent="0.25">
      <c r="B73" s="45" t="s">
        <v>395</v>
      </c>
      <c r="C73" s="238">
        <v>0.22330813094357305</v>
      </c>
      <c r="D73" s="34">
        <v>0</v>
      </c>
      <c r="E73" s="34">
        <v>0</v>
      </c>
      <c r="F73" s="34">
        <v>0</v>
      </c>
      <c r="G73" s="34">
        <v>0</v>
      </c>
      <c r="H73" s="34">
        <v>0</v>
      </c>
      <c r="I73" s="34">
        <v>0</v>
      </c>
      <c r="J73" s="34">
        <v>0</v>
      </c>
      <c r="K73" s="34">
        <v>0</v>
      </c>
    </row>
    <row r="74" spans="2:11" x14ac:dyDescent="0.25">
      <c r="B74" s="45" t="s">
        <v>396</v>
      </c>
      <c r="C74" s="239">
        <v>0</v>
      </c>
      <c r="D74" s="34">
        <v>0</v>
      </c>
      <c r="E74" s="34">
        <v>0</v>
      </c>
      <c r="F74" s="34">
        <v>0</v>
      </c>
      <c r="G74" s="34">
        <v>0</v>
      </c>
      <c r="H74" s="34">
        <v>0</v>
      </c>
      <c r="I74" s="34">
        <v>0</v>
      </c>
      <c r="J74" s="34">
        <v>0</v>
      </c>
      <c r="K74" s="34">
        <v>0</v>
      </c>
    </row>
    <row r="75" spans="2:11" x14ac:dyDescent="0.25">
      <c r="B75" s="45" t="s">
        <v>397</v>
      </c>
      <c r="C75" s="240">
        <v>19.802093351210281</v>
      </c>
      <c r="D75" s="34">
        <v>0</v>
      </c>
      <c r="E75" s="34">
        <v>0</v>
      </c>
      <c r="F75" s="238">
        <v>2.4192478855797668</v>
      </c>
      <c r="G75" s="180"/>
      <c r="H75" s="180"/>
      <c r="I75" s="180"/>
      <c r="J75" s="180"/>
      <c r="K75" s="180">
        <v>1.2363571373737333E-2</v>
      </c>
    </row>
    <row r="76" spans="2:11" x14ac:dyDescent="0.25">
      <c r="B76" s="228" t="s">
        <v>398</v>
      </c>
      <c r="C76" s="241"/>
      <c r="D76" s="234"/>
      <c r="E76" s="234"/>
      <c r="F76" s="243"/>
      <c r="G76" s="50">
        <v>0</v>
      </c>
      <c r="H76" s="244">
        <v>0.28514416574434448</v>
      </c>
      <c r="I76" s="244">
        <v>7.1984656744614781E-2</v>
      </c>
      <c r="J76" s="34"/>
      <c r="K76" s="34"/>
    </row>
    <row r="77" spans="2:11" x14ac:dyDescent="0.25">
      <c r="B77" s="50" t="s">
        <v>10</v>
      </c>
      <c r="C77" s="242">
        <v>20.025401482153853</v>
      </c>
      <c r="D77" s="233">
        <v>0</v>
      </c>
      <c r="E77" s="233">
        <v>0</v>
      </c>
      <c r="F77" s="244">
        <v>2.4192478855797668</v>
      </c>
      <c r="G77" s="50">
        <v>0</v>
      </c>
      <c r="H77" s="244">
        <v>0.28514416574434448</v>
      </c>
      <c r="I77" s="244">
        <v>7.1984656744614781E-2</v>
      </c>
      <c r="J77" s="233">
        <v>0</v>
      </c>
      <c r="K77" s="233">
        <v>1.2363571373737333E-2</v>
      </c>
    </row>
    <row r="78" spans="2:11" x14ac:dyDescent="0.25">
      <c r="B78" s="45"/>
      <c r="C78" s="219"/>
      <c r="D78" s="45"/>
      <c r="E78" s="45"/>
      <c r="F78" s="45"/>
      <c r="G78" s="45"/>
      <c r="H78" s="45"/>
      <c r="I78" s="45"/>
      <c r="J78" s="45"/>
      <c r="K78" s="45"/>
    </row>
    <row r="79" spans="2:11" x14ac:dyDescent="0.25">
      <c r="B79" s="116" t="s">
        <v>399</v>
      </c>
      <c r="C79" s="46"/>
      <c r="D79" s="46"/>
      <c r="E79" s="46"/>
      <c r="F79" s="46"/>
      <c r="G79" s="46"/>
      <c r="H79" s="46"/>
      <c r="I79" s="46"/>
      <c r="J79" s="46"/>
      <c r="K79" s="46"/>
    </row>
    <row r="80" spans="2:11" x14ac:dyDescent="0.25">
      <c r="B80" s="227" t="s">
        <v>400</v>
      </c>
      <c r="C80" s="234" t="s">
        <v>390</v>
      </c>
      <c r="D80" s="234" t="s">
        <v>391</v>
      </c>
      <c r="E80" s="234" t="s">
        <v>392</v>
      </c>
      <c r="F80" s="234" t="s">
        <v>10</v>
      </c>
      <c r="H80" s="46"/>
      <c r="I80" s="46"/>
      <c r="J80" s="46"/>
      <c r="K80" s="46"/>
    </row>
    <row r="81" spans="2:12" x14ac:dyDescent="0.25">
      <c r="B81" s="45" t="s">
        <v>395</v>
      </c>
      <c r="C81" s="238">
        <v>0.22330813094357305</v>
      </c>
      <c r="D81" s="34">
        <v>0</v>
      </c>
      <c r="E81" s="34">
        <v>0</v>
      </c>
      <c r="F81" s="239">
        <v>0.22330813094357305</v>
      </c>
      <c r="H81" s="46"/>
      <c r="I81" s="46"/>
      <c r="J81" s="46"/>
      <c r="K81" s="46"/>
    </row>
    <row r="82" spans="2:12" x14ac:dyDescent="0.25">
      <c r="B82" s="45" t="s">
        <v>396</v>
      </c>
      <c r="C82" s="34">
        <v>0</v>
      </c>
      <c r="D82" s="34">
        <v>0</v>
      </c>
      <c r="E82" s="34">
        <v>0</v>
      </c>
      <c r="F82" s="34">
        <v>0</v>
      </c>
      <c r="H82" s="46"/>
      <c r="I82" s="46"/>
      <c r="J82" s="46"/>
      <c r="K82" s="46"/>
    </row>
    <row r="83" spans="2:12" x14ac:dyDescent="0.25">
      <c r="B83" s="45" t="s">
        <v>397</v>
      </c>
      <c r="C83" s="240">
        <v>10.372997677454039</v>
      </c>
      <c r="D83" s="238">
        <v>10.753920377989743</v>
      </c>
      <c r="E83" s="238">
        <v>1.1067867527199999</v>
      </c>
      <c r="F83" s="238">
        <v>22.233704808163782</v>
      </c>
      <c r="H83" s="46"/>
      <c r="I83" s="46"/>
      <c r="J83" s="46"/>
      <c r="K83" s="46"/>
    </row>
    <row r="84" spans="2:12" x14ac:dyDescent="0.25">
      <c r="B84" s="228" t="s">
        <v>398</v>
      </c>
      <c r="C84" s="242">
        <v>0.35712882248895927</v>
      </c>
      <c r="D84" s="244"/>
      <c r="E84" s="244"/>
      <c r="F84" s="244">
        <v>0.35712882248895927</v>
      </c>
      <c r="H84" s="46"/>
      <c r="I84" s="46"/>
      <c r="J84" s="46"/>
      <c r="K84" s="46"/>
    </row>
    <row r="85" spans="2:12" x14ac:dyDescent="0.25">
      <c r="B85" s="50" t="s">
        <v>10</v>
      </c>
      <c r="C85" s="208">
        <f>SUM(C81:C84)</f>
        <v>10.953434630886573</v>
      </c>
      <c r="D85" s="208">
        <f t="shared" ref="D85:E85" si="0">SUM(D81:D84)</f>
        <v>10.753920377989743</v>
      </c>
      <c r="E85" s="208">
        <f t="shared" si="0"/>
        <v>1.1067867527199999</v>
      </c>
      <c r="F85" s="244">
        <f>SUM(F81:F84)</f>
        <v>22.814141761596314</v>
      </c>
      <c r="G85" s="46"/>
      <c r="H85" s="46"/>
      <c r="I85" s="46"/>
      <c r="J85" s="46"/>
      <c r="K85" s="46"/>
    </row>
    <row r="86" spans="2:12" x14ac:dyDescent="0.25">
      <c r="B86" s="45"/>
      <c r="C86" s="219"/>
      <c r="D86" s="45"/>
      <c r="E86" s="45"/>
      <c r="F86" s="45"/>
      <c r="G86" s="46"/>
      <c r="H86" s="46"/>
      <c r="I86" s="46"/>
      <c r="J86" s="46"/>
      <c r="K86" s="46"/>
    </row>
    <row r="87" spans="2:12" x14ac:dyDescent="0.25">
      <c r="B87" s="116" t="s">
        <v>401</v>
      </c>
      <c r="C87" s="46"/>
      <c r="D87" s="46"/>
      <c r="E87" s="46"/>
      <c r="F87" s="46"/>
      <c r="G87" s="46"/>
      <c r="H87" s="46"/>
      <c r="I87" s="46"/>
      <c r="J87" s="46"/>
      <c r="K87" s="46"/>
      <c r="L87" s="39"/>
    </row>
    <row r="88" spans="2:12" x14ac:dyDescent="0.25">
      <c r="B88" s="255" t="s">
        <v>448</v>
      </c>
      <c r="C88" s="255"/>
      <c r="D88" s="255"/>
      <c r="E88" s="255"/>
      <c r="F88" s="55">
        <v>1.5</v>
      </c>
      <c r="G88" s="46"/>
      <c r="H88" s="46"/>
      <c r="I88" s="46"/>
      <c r="J88" s="46"/>
      <c r="K88" s="46"/>
    </row>
    <row r="89" spans="2:12" x14ac:dyDescent="0.25">
      <c r="B89" s="220" t="s">
        <v>445</v>
      </c>
      <c r="C89" s="220"/>
      <c r="D89" s="220"/>
      <c r="E89" s="220"/>
      <c r="F89" s="219"/>
      <c r="G89" s="46"/>
      <c r="H89" s="46"/>
      <c r="I89" s="46"/>
      <c r="J89" s="46"/>
      <c r="K89" s="46"/>
    </row>
    <row r="90" spans="2:12" x14ac:dyDescent="0.25">
      <c r="B90" s="168"/>
      <c r="C90" s="168"/>
      <c r="D90" s="168"/>
      <c r="E90" s="46"/>
      <c r="F90" s="46"/>
      <c r="G90" s="46"/>
      <c r="H90" s="46"/>
      <c r="I90" s="46"/>
      <c r="J90" s="46"/>
      <c r="K90" s="46"/>
    </row>
    <row r="91" spans="2:12" x14ac:dyDescent="0.25">
      <c r="B91" s="221" t="s">
        <v>402</v>
      </c>
      <c r="C91" s="230"/>
      <c r="D91" s="168"/>
      <c r="E91" s="46"/>
      <c r="F91" s="46"/>
      <c r="G91" s="46"/>
      <c r="H91" s="46"/>
      <c r="I91" s="46"/>
      <c r="J91" s="46"/>
      <c r="K91" s="46"/>
    </row>
    <row r="92" spans="2:12" x14ac:dyDescent="0.25">
      <c r="B92" s="229" t="s">
        <v>403</v>
      </c>
      <c r="C92" s="34">
        <v>0</v>
      </c>
      <c r="D92" s="168"/>
      <c r="E92" s="46"/>
      <c r="F92" s="46"/>
      <c r="G92" s="46"/>
      <c r="H92" s="46"/>
      <c r="I92" s="46"/>
      <c r="J92" s="46"/>
      <c r="K92" s="46"/>
    </row>
    <row r="93" spans="2:12" x14ac:dyDescent="0.25">
      <c r="B93" s="222" t="s">
        <v>404</v>
      </c>
      <c r="C93" s="34">
        <v>0</v>
      </c>
      <c r="D93" s="168"/>
      <c r="E93" s="46"/>
      <c r="F93" s="46"/>
      <c r="G93" s="46"/>
      <c r="H93" s="46"/>
      <c r="I93" s="46"/>
      <c r="J93" s="46"/>
      <c r="K93" s="46"/>
    </row>
    <row r="94" spans="2:12" x14ac:dyDescent="0.25">
      <c r="B94" s="228" t="s">
        <v>392</v>
      </c>
      <c r="C94" s="34">
        <v>0</v>
      </c>
      <c r="D94" s="168"/>
      <c r="E94" s="46"/>
      <c r="F94" s="46"/>
      <c r="G94" s="46"/>
      <c r="H94" s="46"/>
      <c r="I94" s="46"/>
      <c r="J94" s="46"/>
      <c r="K94" s="46"/>
    </row>
    <row r="95" spans="2:12" x14ac:dyDescent="0.25">
      <c r="B95" s="231" t="s">
        <v>10</v>
      </c>
      <c r="C95" s="233">
        <v>0</v>
      </c>
      <c r="D95" s="168"/>
      <c r="E95" s="46"/>
      <c r="F95" s="46"/>
      <c r="G95" s="46"/>
      <c r="H95" s="46"/>
      <c r="I95" s="46"/>
      <c r="J95" s="46"/>
      <c r="K95" s="46"/>
    </row>
    <row r="96" spans="2:12" x14ac:dyDescent="0.25">
      <c r="B96" s="168"/>
      <c r="C96" s="168"/>
      <c r="D96" s="168"/>
      <c r="E96" s="46"/>
      <c r="F96" s="46"/>
      <c r="G96" s="46"/>
      <c r="H96" s="46"/>
      <c r="I96" s="46"/>
      <c r="J96" s="46"/>
      <c r="K96" s="46"/>
    </row>
    <row r="97" spans="2:11" x14ac:dyDescent="0.25">
      <c r="B97" s="221" t="s">
        <v>405</v>
      </c>
      <c r="C97" s="230"/>
      <c r="D97" s="168"/>
      <c r="E97" s="46"/>
      <c r="F97" s="46"/>
      <c r="G97" s="46"/>
      <c r="H97" s="46"/>
      <c r="I97" s="46"/>
      <c r="J97" s="46"/>
      <c r="K97" s="46"/>
    </row>
    <row r="98" spans="2:11" x14ac:dyDescent="0.25">
      <c r="B98" s="229" t="s">
        <v>403</v>
      </c>
      <c r="C98" s="34">
        <v>0</v>
      </c>
      <c r="D98" s="168"/>
      <c r="E98" s="46"/>
      <c r="F98" s="46"/>
      <c r="G98" s="46"/>
      <c r="H98" s="46"/>
      <c r="I98" s="46"/>
      <c r="J98" s="46"/>
      <c r="K98" s="46"/>
    </row>
    <row r="99" spans="2:11" x14ac:dyDescent="0.25">
      <c r="B99" s="222" t="s">
        <v>404</v>
      </c>
      <c r="C99" s="34">
        <v>0</v>
      </c>
      <c r="D99" s="168"/>
      <c r="E99" s="46"/>
      <c r="F99" s="46"/>
      <c r="G99" s="46"/>
      <c r="H99" s="46"/>
      <c r="I99" s="46"/>
      <c r="J99" s="46"/>
      <c r="K99" s="46"/>
    </row>
    <row r="100" spans="2:11" x14ac:dyDescent="0.25">
      <c r="B100" s="228" t="s">
        <v>392</v>
      </c>
      <c r="C100" s="34">
        <v>0</v>
      </c>
      <c r="D100" s="168"/>
      <c r="E100" s="46"/>
      <c r="F100" s="46"/>
      <c r="G100" s="46"/>
      <c r="H100" s="46"/>
      <c r="I100" s="46"/>
      <c r="J100" s="46"/>
      <c r="K100" s="46"/>
    </row>
    <row r="101" spans="2:11" x14ac:dyDescent="0.25">
      <c r="B101" s="231" t="s">
        <v>10</v>
      </c>
      <c r="C101" s="233">
        <v>0</v>
      </c>
      <c r="D101" s="168"/>
      <c r="E101" s="46"/>
      <c r="F101" s="46"/>
      <c r="G101" s="46"/>
      <c r="H101" s="46"/>
      <c r="I101" s="46"/>
      <c r="J101" s="46"/>
      <c r="K101" s="46"/>
    </row>
    <row r="102" spans="2:11" x14ac:dyDescent="0.25">
      <c r="B102" s="222"/>
      <c r="C102" s="223"/>
      <c r="D102" s="168"/>
      <c r="E102" s="46"/>
      <c r="F102" s="46"/>
      <c r="G102" s="46"/>
      <c r="H102" s="46"/>
      <c r="I102" s="46"/>
      <c r="J102" s="46"/>
      <c r="K102" s="46"/>
    </row>
    <row r="103" spans="2:11" ht="18" x14ac:dyDescent="0.25">
      <c r="B103" s="251" t="s">
        <v>406</v>
      </c>
      <c r="C103" s="251"/>
      <c r="D103" s="251"/>
      <c r="E103" s="251"/>
      <c r="F103" s="251"/>
    </row>
    <row r="104" spans="2:11" ht="18" x14ac:dyDescent="0.25">
      <c r="B104" s="40"/>
      <c r="C104" s="224"/>
      <c r="D104" s="225"/>
      <c r="E104" s="225"/>
      <c r="F104" s="225"/>
    </row>
    <row r="105" spans="2:11" x14ac:dyDescent="0.25">
      <c r="B105" s="30" t="s">
        <v>407</v>
      </c>
      <c r="C105" s="232" t="s">
        <v>447</v>
      </c>
      <c r="D105" s="6"/>
      <c r="E105" s="6"/>
    </row>
    <row r="106" spans="2:11" x14ac:dyDescent="0.25">
      <c r="B106" s="222" t="s">
        <v>408</v>
      </c>
      <c r="C106" s="235">
        <v>1</v>
      </c>
      <c r="D106" s="226"/>
      <c r="E106" s="6"/>
    </row>
    <row r="107" spans="2:11" x14ac:dyDescent="0.25">
      <c r="B107" s="222" t="s">
        <v>409</v>
      </c>
      <c r="C107" s="157">
        <v>0</v>
      </c>
      <c r="D107" s="6"/>
      <c r="E107" s="6"/>
    </row>
    <row r="108" spans="2:11" x14ac:dyDescent="0.25">
      <c r="B108" s="222" t="s">
        <v>410</v>
      </c>
      <c r="C108" s="157">
        <v>0</v>
      </c>
      <c r="D108" s="6"/>
      <c r="E108" s="6"/>
    </row>
    <row r="109" spans="2:11" x14ac:dyDescent="0.25">
      <c r="B109" s="222" t="s">
        <v>411</v>
      </c>
      <c r="C109" s="157">
        <v>0</v>
      </c>
      <c r="D109" s="6"/>
      <c r="E109" s="6"/>
    </row>
    <row r="110" spans="2:11" x14ac:dyDescent="0.25">
      <c r="B110" s="222" t="s">
        <v>412</v>
      </c>
      <c r="C110" s="157">
        <v>0</v>
      </c>
      <c r="D110" s="6"/>
      <c r="E110" s="6"/>
    </row>
    <row r="111" spans="2:11" x14ac:dyDescent="0.25">
      <c r="B111" s="222" t="s">
        <v>413</v>
      </c>
      <c r="C111" s="157">
        <v>0</v>
      </c>
      <c r="D111" s="6"/>
      <c r="E111" s="6"/>
    </row>
    <row r="112" spans="2:11" x14ac:dyDescent="0.25">
      <c r="B112" s="228" t="s">
        <v>414</v>
      </c>
      <c r="C112" s="236">
        <v>0</v>
      </c>
      <c r="D112" s="6"/>
      <c r="E112" s="6"/>
    </row>
    <row r="113" spans="2:9" x14ac:dyDescent="0.25">
      <c r="B113" s="6"/>
      <c r="C113" s="26"/>
      <c r="D113" s="26"/>
      <c r="E113" s="26"/>
      <c r="F113" s="37"/>
      <c r="G113" s="38"/>
      <c r="H113" s="38"/>
      <c r="I113" s="37"/>
    </row>
    <row r="114" spans="2:9" x14ac:dyDescent="0.25">
      <c r="B114" s="188"/>
      <c r="C114" s="26"/>
      <c r="D114" s="26"/>
      <c r="E114" s="26"/>
      <c r="F114" s="37"/>
      <c r="G114" s="38"/>
      <c r="H114" s="38"/>
      <c r="I114" s="37"/>
    </row>
    <row r="115" spans="2:9" x14ac:dyDescent="0.25">
      <c r="B115" s="6"/>
      <c r="C115" s="6"/>
      <c r="D115" s="6"/>
      <c r="E115" s="6"/>
      <c r="F115" s="6"/>
      <c r="G115" s="6"/>
      <c r="H115" s="6"/>
      <c r="I115" s="6"/>
    </row>
    <row r="116" spans="2:9" ht="18" x14ac:dyDescent="0.25">
      <c r="B116" s="251" t="s">
        <v>102</v>
      </c>
      <c r="C116" s="251"/>
      <c r="D116" s="251"/>
      <c r="E116" s="251"/>
      <c r="F116" s="251"/>
      <c r="G116" s="6"/>
      <c r="H116" s="6"/>
      <c r="I116" s="6"/>
    </row>
    <row r="117" spans="2:9" ht="18" x14ac:dyDescent="0.25">
      <c r="B117" s="40"/>
      <c r="C117" s="253" t="s">
        <v>92</v>
      </c>
      <c r="D117" s="253"/>
      <c r="E117" s="253"/>
      <c r="F117" s="253"/>
      <c r="G117" s="6"/>
      <c r="H117" s="6"/>
      <c r="I117" s="6"/>
    </row>
    <row r="118" spans="2:9" x14ac:dyDescent="0.25">
      <c r="B118" s="27" t="s">
        <v>93</v>
      </c>
      <c r="C118" s="250"/>
      <c r="D118" s="250"/>
      <c r="E118" s="250"/>
      <c r="F118" s="250"/>
      <c r="G118" s="6"/>
      <c r="H118" s="6"/>
      <c r="I118" s="6"/>
    </row>
    <row r="119" spans="2:9" ht="9.75" customHeight="1" x14ac:dyDescent="0.25">
      <c r="B119" s="27"/>
      <c r="C119" s="36"/>
      <c r="D119" s="36"/>
      <c r="E119" s="36"/>
      <c r="F119" s="36"/>
      <c r="G119" s="6"/>
      <c r="H119" s="6"/>
      <c r="I119" s="6"/>
    </row>
    <row r="120" spans="2:9" x14ac:dyDescent="0.25">
      <c r="B120" s="32" t="s">
        <v>95</v>
      </c>
      <c r="C120" s="256" t="s">
        <v>94</v>
      </c>
      <c r="D120" s="256"/>
      <c r="E120" s="256"/>
      <c r="F120" s="256"/>
      <c r="G120" s="6"/>
      <c r="H120" s="6"/>
      <c r="I120" s="6"/>
    </row>
    <row r="121" spans="2:9" s="39" customFormat="1" x14ac:dyDescent="0.2">
      <c r="B121" s="189" t="s">
        <v>324</v>
      </c>
    </row>
    <row r="122" spans="2:9" x14ac:dyDescent="0.25">
      <c r="B122" s="27"/>
      <c r="C122" s="6"/>
      <c r="D122" s="6"/>
      <c r="E122" s="6"/>
      <c r="F122" s="6"/>
      <c r="G122" s="6"/>
      <c r="H122" s="6"/>
      <c r="I122" s="6"/>
    </row>
    <row r="123" spans="2:9" x14ac:dyDescent="0.25">
      <c r="B123" s="27"/>
      <c r="C123" s="6"/>
      <c r="D123" s="6"/>
      <c r="E123" s="6"/>
      <c r="F123" s="6"/>
      <c r="G123" s="6"/>
      <c r="H123" s="6"/>
      <c r="I123" s="6"/>
    </row>
    <row r="124" spans="2:9" ht="15.75" x14ac:dyDescent="0.25">
      <c r="B124" s="35"/>
      <c r="G124" s="6"/>
      <c r="H124" s="6"/>
      <c r="I124" s="6"/>
    </row>
    <row r="125" spans="2:9" ht="18" x14ac:dyDescent="0.25">
      <c r="B125" s="251" t="s">
        <v>101</v>
      </c>
      <c r="C125" s="251"/>
      <c r="D125" s="251"/>
      <c r="E125" s="251"/>
      <c r="F125" s="251"/>
      <c r="G125" s="6"/>
      <c r="H125" s="6"/>
      <c r="I125" s="6"/>
    </row>
    <row r="126" spans="2:9" ht="18" x14ac:dyDescent="0.25">
      <c r="B126" s="40"/>
      <c r="C126" s="253" t="s">
        <v>92</v>
      </c>
      <c r="D126" s="253"/>
      <c r="E126" s="253"/>
      <c r="F126" s="253"/>
      <c r="G126" s="6"/>
      <c r="H126" s="6"/>
      <c r="I126" s="6"/>
    </row>
    <row r="127" spans="2:9" x14ac:dyDescent="0.25">
      <c r="B127" s="42"/>
      <c r="C127" s="257" t="s">
        <v>96</v>
      </c>
      <c r="D127" s="257"/>
      <c r="E127" s="257" t="s">
        <v>97</v>
      </c>
      <c r="F127" s="257"/>
      <c r="G127" s="6"/>
      <c r="H127" s="6"/>
      <c r="I127" s="6"/>
    </row>
    <row r="128" spans="2:9" ht="30" x14ac:dyDescent="0.25">
      <c r="B128" s="11" t="s">
        <v>98</v>
      </c>
      <c r="C128" s="250" t="s">
        <v>94</v>
      </c>
      <c r="D128" s="250"/>
      <c r="E128" s="250"/>
      <c r="F128" s="250"/>
      <c r="G128" s="6"/>
      <c r="H128" s="6"/>
      <c r="I128" s="6"/>
    </row>
    <row r="129" spans="2:9" x14ac:dyDescent="0.25">
      <c r="B129" s="27" t="s">
        <v>99</v>
      </c>
      <c r="C129" s="250" t="s">
        <v>94</v>
      </c>
      <c r="D129" s="250"/>
      <c r="E129" s="250"/>
      <c r="F129" s="250"/>
      <c r="G129" s="6"/>
      <c r="H129" s="6"/>
      <c r="I129" s="6"/>
    </row>
    <row r="130" spans="2:9" x14ac:dyDescent="0.25">
      <c r="B130" s="32" t="s">
        <v>100</v>
      </c>
      <c r="C130" s="256"/>
      <c r="D130" s="256"/>
      <c r="E130" s="256" t="s">
        <v>94</v>
      </c>
      <c r="F130" s="256"/>
      <c r="G130" s="6"/>
      <c r="H130" s="6"/>
      <c r="I130" s="6"/>
    </row>
    <row r="131" spans="2:9" x14ac:dyDescent="0.25">
      <c r="B131" s="89"/>
      <c r="C131" s="6"/>
      <c r="D131" s="6"/>
      <c r="E131" s="6"/>
      <c r="F131" s="6"/>
      <c r="G131" s="6"/>
      <c r="H131" s="6"/>
      <c r="I131" s="6"/>
    </row>
    <row r="132" spans="2:9" x14ac:dyDescent="0.25">
      <c r="B132" s="6"/>
      <c r="C132" s="6"/>
      <c r="D132" s="6"/>
      <c r="E132" s="6"/>
      <c r="F132" s="6"/>
      <c r="G132" s="6"/>
      <c r="H132" s="6"/>
      <c r="I132" s="6"/>
    </row>
    <row r="133" spans="2:9" x14ac:dyDescent="0.25">
      <c r="B133" s="6"/>
      <c r="C133" s="6"/>
      <c r="D133" s="6"/>
      <c r="E133" s="6"/>
      <c r="F133" s="6"/>
      <c r="G133" s="6"/>
      <c r="H133" s="6"/>
      <c r="I133" s="6"/>
    </row>
    <row r="134" spans="2:9" x14ac:dyDescent="0.25">
      <c r="I134" s="125" t="s">
        <v>247</v>
      </c>
    </row>
  </sheetData>
  <mergeCells count="20">
    <mergeCell ref="C130:D130"/>
    <mergeCell ref="E128:F128"/>
    <mergeCell ref="E129:F129"/>
    <mergeCell ref="E130:F130"/>
    <mergeCell ref="C127:D127"/>
    <mergeCell ref="E127:F127"/>
    <mergeCell ref="B4:E4"/>
    <mergeCell ref="B25:E25"/>
    <mergeCell ref="C128:D128"/>
    <mergeCell ref="C129:D129"/>
    <mergeCell ref="B116:F116"/>
    <mergeCell ref="B125:F125"/>
    <mergeCell ref="B5:I5"/>
    <mergeCell ref="C126:F126"/>
    <mergeCell ref="C117:F117"/>
    <mergeCell ref="C118:F118"/>
    <mergeCell ref="B60:D60"/>
    <mergeCell ref="B88:E88"/>
    <mergeCell ref="B103:F103"/>
    <mergeCell ref="C120:F120"/>
  </mergeCells>
  <hyperlinks>
    <hyperlink ref="I134" location="Contents!A1" display="To Frontpage"/>
  </hyperlinks>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C23" sqref="C23"/>
    </sheetView>
  </sheetViews>
  <sheetFormatPr defaultRowHeight="15" x14ac:dyDescent="0.25"/>
  <cols>
    <col min="1" max="1" width="4.7109375" style="46" customWidth="1"/>
    <col min="2" max="2" width="7.7109375" style="46" customWidth="1"/>
    <col min="3" max="13" width="15.7109375" style="46" customWidth="1"/>
    <col min="14" max="16384" width="9.140625" style="46"/>
  </cols>
  <sheetData>
    <row r="4" spans="2:13" ht="18" x14ac:dyDescent="0.25">
      <c r="B4" s="41" t="s">
        <v>280</v>
      </c>
      <c r="K4" s="47" t="s">
        <v>30</v>
      </c>
      <c r="L4" s="48">
        <v>42185</v>
      </c>
    </row>
    <row r="5" spans="2:13" x14ac:dyDescent="0.25">
      <c r="B5" s="49" t="s">
        <v>112</v>
      </c>
    </row>
    <row r="7" spans="2:13" ht="15.75" x14ac:dyDescent="0.25">
      <c r="B7" s="44" t="s">
        <v>256</v>
      </c>
      <c r="C7" s="45"/>
      <c r="D7" s="45"/>
      <c r="E7" s="45"/>
      <c r="F7" s="45"/>
      <c r="G7" s="45"/>
      <c r="H7" s="45"/>
      <c r="I7" s="45"/>
      <c r="J7" s="45"/>
      <c r="K7" s="45"/>
      <c r="L7" s="45"/>
      <c r="M7" s="45"/>
    </row>
    <row r="8" spans="2:13" ht="3.75" customHeight="1" x14ac:dyDescent="0.25">
      <c r="B8" s="44"/>
      <c r="C8" s="45"/>
      <c r="D8" s="45"/>
      <c r="E8" s="45"/>
      <c r="F8" s="45"/>
      <c r="G8" s="45"/>
      <c r="H8" s="45"/>
      <c r="I8" s="45"/>
      <c r="J8" s="45"/>
      <c r="K8" s="45"/>
      <c r="L8" s="45"/>
      <c r="M8" s="45"/>
    </row>
    <row r="9" spans="2:13" x14ac:dyDescent="0.25">
      <c r="B9" s="58" t="s">
        <v>0</v>
      </c>
      <c r="C9" s="1"/>
      <c r="D9" s="1"/>
      <c r="E9" s="1"/>
      <c r="F9" s="1"/>
      <c r="G9" s="1"/>
      <c r="H9" s="1"/>
      <c r="I9" s="1"/>
      <c r="J9" s="1"/>
      <c r="K9" s="1"/>
      <c r="L9" s="1"/>
      <c r="M9" s="1"/>
    </row>
    <row r="10" spans="2:13" ht="45" x14ac:dyDescent="0.25">
      <c r="B10" s="50"/>
      <c r="C10" s="51" t="s">
        <v>1</v>
      </c>
      <c r="D10" s="51" t="s">
        <v>2</v>
      </c>
      <c r="E10" s="51" t="s">
        <v>3</v>
      </c>
      <c r="F10" s="51" t="s">
        <v>4</v>
      </c>
      <c r="G10" s="51" t="s">
        <v>5</v>
      </c>
      <c r="H10" s="51" t="s">
        <v>6</v>
      </c>
      <c r="I10" s="51" t="s">
        <v>7</v>
      </c>
      <c r="J10" s="51" t="s">
        <v>52</v>
      </c>
      <c r="K10" s="51" t="s">
        <v>8</v>
      </c>
      <c r="L10" s="51" t="s">
        <v>9</v>
      </c>
      <c r="M10" s="52" t="s">
        <v>10</v>
      </c>
    </row>
    <row r="11" spans="2:13" x14ac:dyDescent="0.25">
      <c r="B11" s="53" t="s">
        <v>10</v>
      </c>
      <c r="C11" s="161">
        <v>5448</v>
      </c>
      <c r="D11" s="161">
        <v>1</v>
      </c>
      <c r="E11" s="161">
        <v>94</v>
      </c>
      <c r="F11" s="161">
        <v>512</v>
      </c>
      <c r="G11" s="161">
        <v>6015</v>
      </c>
      <c r="H11" s="161">
        <v>240</v>
      </c>
      <c r="I11" s="161">
        <v>8661</v>
      </c>
      <c r="J11" s="161">
        <v>28022</v>
      </c>
      <c r="K11" s="161">
        <v>8</v>
      </c>
      <c r="L11" s="161">
        <v>16</v>
      </c>
      <c r="M11" s="54">
        <f>SUM(C11:L11)</f>
        <v>49017</v>
      </c>
    </row>
    <row r="12" spans="2:13" x14ac:dyDescent="0.25">
      <c r="B12" s="162" t="s">
        <v>163</v>
      </c>
      <c r="C12" s="163">
        <f>+C11/$M$11</f>
        <v>0.11114511292000734</v>
      </c>
      <c r="D12" s="163">
        <f t="shared" ref="D12:M12" si="0">+D11/$M$11</f>
        <v>2.0401085337739967E-5</v>
      </c>
      <c r="E12" s="163">
        <f t="shared" si="0"/>
        <v>1.917702021747557E-3</v>
      </c>
      <c r="F12" s="163">
        <f t="shared" si="0"/>
        <v>1.0445355692922863E-2</v>
      </c>
      <c r="G12" s="163">
        <f t="shared" si="0"/>
        <v>0.12271252830650591</v>
      </c>
      <c r="H12" s="163">
        <f t="shared" si="0"/>
        <v>4.8962604810575926E-3</v>
      </c>
      <c r="I12" s="163">
        <f t="shared" si="0"/>
        <v>0.17669380011016586</v>
      </c>
      <c r="J12" s="163">
        <f t="shared" si="0"/>
        <v>0.57167921333414939</v>
      </c>
      <c r="K12" s="163">
        <f t="shared" si="0"/>
        <v>1.6320868270191974E-4</v>
      </c>
      <c r="L12" s="163">
        <f t="shared" si="0"/>
        <v>3.2641736540383947E-4</v>
      </c>
      <c r="M12" s="163">
        <f t="shared" si="0"/>
        <v>1</v>
      </c>
    </row>
    <row r="13" spans="2:13" x14ac:dyDescent="0.25">
      <c r="B13" s="45"/>
      <c r="C13" s="45"/>
      <c r="D13" s="45"/>
      <c r="E13" s="45"/>
      <c r="F13" s="45"/>
      <c r="G13" s="45"/>
      <c r="H13" s="45"/>
      <c r="I13" s="45"/>
      <c r="J13" s="45"/>
      <c r="K13" s="45"/>
      <c r="L13" s="45"/>
      <c r="M13" s="45"/>
    </row>
    <row r="14" spans="2:13" ht="15.75" x14ac:dyDescent="0.25">
      <c r="B14" s="44" t="s">
        <v>257</v>
      </c>
      <c r="C14" s="45"/>
      <c r="D14" s="45"/>
      <c r="E14" s="45"/>
      <c r="F14" s="45"/>
      <c r="G14" s="45"/>
      <c r="H14" s="45"/>
      <c r="I14" s="45"/>
      <c r="J14" s="45"/>
      <c r="K14" s="45"/>
      <c r="L14" s="45"/>
      <c r="M14" s="45"/>
    </row>
    <row r="15" spans="2:13" ht="3.75" customHeight="1" x14ac:dyDescent="0.25">
      <c r="B15" s="44"/>
      <c r="C15" s="45"/>
      <c r="D15" s="45"/>
      <c r="E15" s="45"/>
      <c r="F15" s="45"/>
      <c r="G15" s="45"/>
      <c r="H15" s="45"/>
      <c r="I15" s="45"/>
      <c r="J15" s="45"/>
      <c r="K15" s="45"/>
      <c r="L15" s="45"/>
      <c r="M15" s="45"/>
    </row>
    <row r="16" spans="2:13" x14ac:dyDescent="0.25">
      <c r="B16" s="58" t="s">
        <v>113</v>
      </c>
      <c r="C16" s="1"/>
      <c r="D16" s="1"/>
      <c r="E16" s="1"/>
      <c r="F16" s="1"/>
      <c r="G16" s="1"/>
      <c r="H16" s="1"/>
      <c r="I16" s="1"/>
      <c r="J16" s="1"/>
      <c r="K16" s="1"/>
      <c r="L16" s="1"/>
      <c r="M16" s="1"/>
    </row>
    <row r="17" spans="2:14" ht="45" x14ac:dyDescent="0.25">
      <c r="B17" s="50"/>
      <c r="C17" s="51" t="s">
        <v>1</v>
      </c>
      <c r="D17" s="51" t="s">
        <v>2</v>
      </c>
      <c r="E17" s="51" t="s">
        <v>3</v>
      </c>
      <c r="F17" s="51" t="s">
        <v>4</v>
      </c>
      <c r="G17" s="51" t="s">
        <v>5</v>
      </c>
      <c r="H17" s="51" t="s">
        <v>6</v>
      </c>
      <c r="I17" s="51" t="s">
        <v>7</v>
      </c>
      <c r="J17" s="51" t="s">
        <v>52</v>
      </c>
      <c r="K17" s="51" t="s">
        <v>8</v>
      </c>
      <c r="L17" s="51" t="s">
        <v>9</v>
      </c>
      <c r="M17" s="52" t="s">
        <v>10</v>
      </c>
    </row>
    <row r="18" spans="2:14" x14ac:dyDescent="0.25">
      <c r="B18" s="53" t="s">
        <v>10</v>
      </c>
      <c r="C18" s="55">
        <v>6.0678668551600001</v>
      </c>
      <c r="D18" s="55">
        <v>1.66340999E-3</v>
      </c>
      <c r="E18" s="55">
        <v>0.57773783839000004</v>
      </c>
      <c r="F18" s="55">
        <v>2.6168403604699999</v>
      </c>
      <c r="G18" s="55">
        <v>13.05136107038</v>
      </c>
      <c r="H18" s="55">
        <v>1.6376373883899999</v>
      </c>
      <c r="I18" s="55">
        <v>20.02052802735</v>
      </c>
      <c r="J18" s="55">
        <v>73.750963803039994</v>
      </c>
      <c r="K18" s="55">
        <v>1.574229366E-2</v>
      </c>
      <c r="L18" s="55">
        <v>2.943630987E-2</v>
      </c>
      <c r="M18" s="56">
        <f>SUM(C18:L18)</f>
        <v>117.76977735669999</v>
      </c>
    </row>
    <row r="19" spans="2:14" x14ac:dyDescent="0.25">
      <c r="B19" s="162" t="s">
        <v>163</v>
      </c>
      <c r="C19" s="163">
        <f>+C18/$M$18</f>
        <v>5.1523124110031238E-2</v>
      </c>
      <c r="D19" s="163">
        <f t="shared" ref="D19:M19" si="1">+D18/$M$18</f>
        <v>1.4124251801562632E-5</v>
      </c>
      <c r="E19" s="163">
        <f t="shared" si="1"/>
        <v>4.9056545011557009E-3</v>
      </c>
      <c r="F19" s="163">
        <f t="shared" si="1"/>
        <v>2.2219965250882139E-2</v>
      </c>
      <c r="G19" s="163">
        <f t="shared" si="1"/>
        <v>0.11082097090877706</v>
      </c>
      <c r="H19" s="163">
        <f t="shared" si="1"/>
        <v>1.3905412960321214E-2</v>
      </c>
      <c r="I19" s="163">
        <f t="shared" si="1"/>
        <v>0.16999716291143196</v>
      </c>
      <c r="J19" s="163">
        <f t="shared" si="1"/>
        <v>0.62622996713039347</v>
      </c>
      <c r="K19" s="163">
        <f t="shared" si="1"/>
        <v>1.3367006385959184E-4</v>
      </c>
      <c r="L19" s="163">
        <f t="shared" si="1"/>
        <v>2.4994791134607975E-4</v>
      </c>
      <c r="M19" s="163">
        <f t="shared" si="1"/>
        <v>1</v>
      </c>
    </row>
    <row r="20" spans="2:14" x14ac:dyDescent="0.25">
      <c r="B20" s="45"/>
      <c r="C20" s="45"/>
      <c r="D20" s="45"/>
      <c r="E20" s="45"/>
      <c r="F20" s="45"/>
      <c r="G20" s="45"/>
      <c r="H20" s="45"/>
      <c r="I20" s="45"/>
      <c r="J20" s="45"/>
      <c r="K20" s="45"/>
      <c r="L20" s="45"/>
      <c r="M20" s="45"/>
    </row>
    <row r="21" spans="2:14" ht="15.75" x14ac:dyDescent="0.25">
      <c r="B21" s="44" t="s">
        <v>258</v>
      </c>
      <c r="C21" s="45"/>
      <c r="D21" s="45"/>
      <c r="E21" s="45"/>
      <c r="F21" s="45"/>
      <c r="G21" s="45"/>
      <c r="H21" s="45"/>
      <c r="I21" s="45"/>
      <c r="J21" s="45"/>
      <c r="K21" s="45"/>
      <c r="L21" s="45"/>
      <c r="M21" s="45"/>
    </row>
    <row r="22" spans="2:14" ht="3.75" customHeight="1" x14ac:dyDescent="0.25">
      <c r="B22" s="44"/>
      <c r="C22" s="45"/>
      <c r="D22" s="45"/>
      <c r="E22" s="45"/>
      <c r="F22" s="45"/>
      <c r="G22" s="45"/>
      <c r="H22" s="45"/>
      <c r="I22" s="45"/>
      <c r="J22" s="45"/>
      <c r="K22" s="45"/>
      <c r="L22" s="45"/>
      <c r="M22" s="45"/>
    </row>
    <row r="23" spans="2:14" x14ac:dyDescent="0.25">
      <c r="B23" s="58" t="s">
        <v>114</v>
      </c>
      <c r="C23" s="1"/>
      <c r="D23" s="1"/>
      <c r="E23" s="1"/>
      <c r="F23" s="1"/>
      <c r="G23" s="1"/>
      <c r="H23" s="1"/>
      <c r="I23" s="1"/>
      <c r="J23" s="1"/>
      <c r="K23" s="1"/>
      <c r="L23" s="1"/>
      <c r="M23" s="1"/>
    </row>
    <row r="24" spans="2:14" x14ac:dyDescent="0.25">
      <c r="B24" s="45"/>
      <c r="C24" s="57"/>
      <c r="D24" s="45"/>
      <c r="E24" s="45"/>
      <c r="F24" s="45"/>
      <c r="G24" s="45"/>
      <c r="H24" s="45"/>
      <c r="I24" s="45"/>
      <c r="J24" s="45"/>
      <c r="K24" s="45"/>
      <c r="L24" s="45"/>
      <c r="M24" s="45"/>
    </row>
    <row r="25" spans="2:14" x14ac:dyDescent="0.25">
      <c r="B25" s="50"/>
      <c r="C25" s="51" t="s">
        <v>11</v>
      </c>
      <c r="D25" s="51" t="s">
        <v>12</v>
      </c>
      <c r="E25" s="51" t="s">
        <v>13</v>
      </c>
      <c r="F25" s="51" t="s">
        <v>14</v>
      </c>
      <c r="G25" s="51" t="s">
        <v>15</v>
      </c>
      <c r="H25" s="51" t="s">
        <v>16</v>
      </c>
      <c r="I25" s="52" t="s">
        <v>10</v>
      </c>
    </row>
    <row r="26" spans="2:14" x14ac:dyDescent="0.25">
      <c r="B26" s="53" t="s">
        <v>10</v>
      </c>
      <c r="C26" s="55">
        <v>31.418888051770001</v>
      </c>
      <c r="D26" s="55">
        <v>36.122095489069999</v>
      </c>
      <c r="E26" s="55">
        <v>40.827942458610003</v>
      </c>
      <c r="F26" s="55">
        <v>7.5485566608600001</v>
      </c>
      <c r="G26" s="55">
        <v>1.27817973858</v>
      </c>
      <c r="H26" s="55">
        <v>0.57411495781999999</v>
      </c>
      <c r="I26" s="56">
        <f>SUM(C26:H26)</f>
        <v>117.76977735670999</v>
      </c>
    </row>
    <row r="27" spans="2:14" x14ac:dyDescent="0.25">
      <c r="B27" s="162" t="s">
        <v>163</v>
      </c>
      <c r="C27" s="163">
        <f>+C26/$I$26</f>
        <v>0.26678226584912446</v>
      </c>
      <c r="D27" s="163">
        <f t="shared" ref="D27:I27" si="2">+D26/$I$26</f>
        <v>0.30671787193467021</v>
      </c>
      <c r="E27" s="163">
        <f t="shared" si="2"/>
        <v>0.34667589066545695</v>
      </c>
      <c r="F27" s="163">
        <f t="shared" si="2"/>
        <v>6.4095872729693304E-2</v>
      </c>
      <c r="G27" s="163">
        <f t="shared" si="2"/>
        <v>1.085320671625754E-2</v>
      </c>
      <c r="H27" s="163">
        <f t="shared" si="2"/>
        <v>4.8748921047976276E-3</v>
      </c>
      <c r="I27" s="164">
        <f t="shared" si="2"/>
        <v>1</v>
      </c>
    </row>
    <row r="30" spans="2:14" x14ac:dyDescent="0.25">
      <c r="N30" s="125" t="s">
        <v>247</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W27" sqref="W27"/>
    </sheetView>
  </sheetViews>
  <sheetFormatPr defaultRowHeight="15" x14ac:dyDescent="0.25"/>
  <cols>
    <col min="1" max="1" width="4.7109375" style="46" customWidth="1"/>
    <col min="2" max="2" width="31" style="46" customWidth="1"/>
    <col min="3" max="3" width="21.5703125" style="46" customWidth="1"/>
    <col min="4" max="12" width="15.7109375" style="46" customWidth="1"/>
    <col min="13" max="13" width="3.42578125" style="46" customWidth="1"/>
    <col min="14" max="16384" width="9.140625" style="46"/>
  </cols>
  <sheetData>
    <row r="4" spans="2:14" x14ac:dyDescent="0.25">
      <c r="B4" s="45"/>
      <c r="C4" s="45"/>
      <c r="D4" s="45"/>
      <c r="E4" s="45"/>
      <c r="F4" s="45"/>
      <c r="G4" s="45"/>
      <c r="H4" s="45"/>
      <c r="I4" s="45"/>
      <c r="J4" s="47" t="s">
        <v>30</v>
      </c>
      <c r="K4" s="48">
        <f>'Table 1-3 - Lending'!L4</f>
        <v>42185</v>
      </c>
      <c r="L4" s="45"/>
    </row>
    <row r="5" spans="2:14" ht="15.75" x14ac:dyDescent="0.25">
      <c r="B5" s="44" t="s">
        <v>259</v>
      </c>
      <c r="C5" s="45"/>
      <c r="D5" s="45"/>
      <c r="E5" s="45"/>
      <c r="F5" s="45"/>
      <c r="G5" s="45"/>
      <c r="H5" s="45"/>
      <c r="I5" s="45"/>
      <c r="J5" s="45"/>
      <c r="K5" s="45"/>
      <c r="L5" s="45"/>
    </row>
    <row r="6" spans="2:14" ht="3.75" customHeight="1" x14ac:dyDescent="0.25">
      <c r="B6" s="44"/>
      <c r="C6" s="45"/>
      <c r="D6" s="45"/>
      <c r="E6" s="45"/>
      <c r="F6" s="45"/>
      <c r="G6" s="45"/>
      <c r="H6" s="45"/>
      <c r="I6" s="45"/>
      <c r="J6" s="45"/>
      <c r="K6" s="45"/>
      <c r="L6" s="45"/>
    </row>
    <row r="7" spans="2:14" x14ac:dyDescent="0.25">
      <c r="B7" s="145" t="s">
        <v>290</v>
      </c>
      <c r="C7" s="145"/>
      <c r="D7" s="63"/>
      <c r="E7" s="146"/>
      <c r="F7" s="146"/>
      <c r="G7" s="146"/>
      <c r="H7" s="146"/>
      <c r="I7" s="146"/>
      <c r="J7" s="146"/>
      <c r="K7" s="59"/>
      <c r="L7" s="59"/>
      <c r="M7" s="59"/>
      <c r="N7" s="59"/>
    </row>
    <row r="8" spans="2:14" x14ac:dyDescent="0.25">
      <c r="B8" s="50"/>
      <c r="C8" s="258" t="s">
        <v>292</v>
      </c>
      <c r="D8" s="258"/>
      <c r="E8" s="258"/>
      <c r="F8" s="258"/>
      <c r="G8" s="258"/>
      <c r="H8" s="258"/>
      <c r="I8" s="258"/>
      <c r="J8" s="258"/>
      <c r="K8" s="258"/>
      <c r="L8" s="258"/>
      <c r="N8" s="45"/>
    </row>
    <row r="9" spans="2:14" x14ac:dyDescent="0.25">
      <c r="B9" s="50"/>
      <c r="C9" s="68" t="s">
        <v>17</v>
      </c>
      <c r="D9" s="68" t="s">
        <v>18</v>
      </c>
      <c r="E9" s="68" t="s">
        <v>19</v>
      </c>
      <c r="F9" s="68" t="s">
        <v>20</v>
      </c>
      <c r="G9" s="68" t="s">
        <v>21</v>
      </c>
      <c r="H9" s="68" t="s">
        <v>22</v>
      </c>
      <c r="I9" s="68" t="s">
        <v>23</v>
      </c>
      <c r="J9" s="68" t="s">
        <v>24</v>
      </c>
      <c r="K9" s="68" t="s">
        <v>25</v>
      </c>
      <c r="L9" s="68" t="s">
        <v>26</v>
      </c>
      <c r="N9" s="209"/>
    </row>
    <row r="10" spans="2:14" x14ac:dyDescent="0.25">
      <c r="C10" s="65"/>
      <c r="D10" s="65"/>
      <c r="E10" s="65"/>
      <c r="F10" s="65"/>
      <c r="G10" s="65"/>
      <c r="H10" s="65"/>
      <c r="I10" s="65"/>
      <c r="J10" s="65"/>
      <c r="K10" s="65"/>
      <c r="L10" s="65"/>
    </row>
    <row r="11" spans="2:14" x14ac:dyDescent="0.25">
      <c r="B11" s="60" t="s">
        <v>1</v>
      </c>
      <c r="C11" s="66">
        <v>2.0061834466100001</v>
      </c>
      <c r="D11" s="66">
        <v>1.8066875797699999</v>
      </c>
      <c r="E11" s="66">
        <v>1.41361489506</v>
      </c>
      <c r="F11" s="66">
        <v>0.45573196194999999</v>
      </c>
      <c r="G11" s="66">
        <v>0.23476445458</v>
      </c>
      <c r="H11" s="66">
        <v>4.3519679989999997E-2</v>
      </c>
      <c r="I11" s="66">
        <v>2.7612202959999999E-2</v>
      </c>
      <c r="J11" s="66">
        <v>1.7313347350000001E-2</v>
      </c>
      <c r="K11" s="66">
        <v>1.217816924E-2</v>
      </c>
      <c r="L11" s="66">
        <v>5.0261040999999999E-2</v>
      </c>
      <c r="N11" s="206"/>
    </row>
    <row r="12" spans="2:14" x14ac:dyDescent="0.25">
      <c r="B12" s="60" t="s">
        <v>2</v>
      </c>
      <c r="C12" s="66">
        <v>5.4630276999999999E-4</v>
      </c>
      <c r="D12" s="66">
        <v>5.4630276999999999E-4</v>
      </c>
      <c r="E12" s="66">
        <v>5.4630276999999999E-4</v>
      </c>
      <c r="F12" s="66">
        <v>2.4501680000000002E-5</v>
      </c>
      <c r="G12" s="66"/>
      <c r="H12" s="66"/>
      <c r="I12" s="66"/>
      <c r="J12" s="66"/>
      <c r="K12" s="66"/>
      <c r="L12" s="66"/>
      <c r="N12" s="66"/>
    </row>
    <row r="13" spans="2:14" x14ac:dyDescent="0.25">
      <c r="B13" s="60" t="s">
        <v>3</v>
      </c>
      <c r="C13" s="66">
        <v>0.16181354011999999</v>
      </c>
      <c r="D13" s="66">
        <v>0.14236561021999999</v>
      </c>
      <c r="E13" s="66">
        <v>0.13306144596</v>
      </c>
      <c r="F13" s="66">
        <v>5.9687923079999997E-2</v>
      </c>
      <c r="G13" s="66">
        <v>4.3372707050000001E-2</v>
      </c>
      <c r="H13" s="66">
        <v>1.115571703E-2</v>
      </c>
      <c r="I13" s="66">
        <v>9.3319471300000005E-3</v>
      </c>
      <c r="J13" s="66">
        <v>6.4881502399999997E-3</v>
      </c>
      <c r="K13" s="66">
        <v>4.1207448999999998E-3</v>
      </c>
      <c r="L13" s="66">
        <v>6.3400510000000002E-3</v>
      </c>
      <c r="N13" s="206"/>
    </row>
    <row r="14" spans="2:14" x14ac:dyDescent="0.25">
      <c r="B14" s="60" t="s">
        <v>4</v>
      </c>
      <c r="C14" s="66">
        <v>0.87429803609000001</v>
      </c>
      <c r="D14" s="66">
        <v>0.72700973324999996</v>
      </c>
      <c r="E14" s="66">
        <v>0.48512270544000002</v>
      </c>
      <c r="F14" s="66">
        <v>0.18690701221</v>
      </c>
      <c r="G14" s="66">
        <v>0.15528710888</v>
      </c>
      <c r="H14" s="66">
        <v>5.3967283339999998E-2</v>
      </c>
      <c r="I14" s="66">
        <v>3.793388349E-2</v>
      </c>
      <c r="J14" s="66">
        <v>3.0372126879999999E-2</v>
      </c>
      <c r="K14" s="66">
        <v>1.856643794E-2</v>
      </c>
      <c r="L14" s="66">
        <v>4.7376014000000001E-2</v>
      </c>
      <c r="N14" s="206"/>
    </row>
    <row r="15" spans="2:14" x14ac:dyDescent="0.25">
      <c r="B15" s="60" t="s">
        <v>5</v>
      </c>
      <c r="C15" s="66">
        <v>3.8009991038900002</v>
      </c>
      <c r="D15" s="66">
        <v>3.5240952724799999</v>
      </c>
      <c r="E15" s="66">
        <v>3.0107501081699999</v>
      </c>
      <c r="F15" s="66">
        <v>1.23723851234</v>
      </c>
      <c r="G15" s="66">
        <v>0.83599446084999995</v>
      </c>
      <c r="H15" s="66">
        <v>0.20271634748</v>
      </c>
      <c r="I15" s="66">
        <v>0.13340115165999999</v>
      </c>
      <c r="J15" s="66">
        <v>8.3285201480000001E-2</v>
      </c>
      <c r="K15" s="66">
        <v>5.4820101420000003E-2</v>
      </c>
      <c r="L15" s="66">
        <v>0.16806061899999999</v>
      </c>
      <c r="N15" s="206"/>
    </row>
    <row r="16" spans="2:14" ht="30" x14ac:dyDescent="0.25">
      <c r="B16" s="60" t="s">
        <v>6</v>
      </c>
      <c r="C16" s="66">
        <v>0.51629894247999997</v>
      </c>
      <c r="D16" s="66">
        <v>0.48875142302000002</v>
      </c>
      <c r="E16" s="66">
        <v>0.39557247973999998</v>
      </c>
      <c r="F16" s="66">
        <v>0.10155140792</v>
      </c>
      <c r="G16" s="66">
        <v>6.2908836479999994E-2</v>
      </c>
      <c r="H16" s="66">
        <v>2.4978170189999999E-2</v>
      </c>
      <c r="I16" s="66">
        <v>1.529992985E-2</v>
      </c>
      <c r="J16" s="66">
        <v>1.256655131E-2</v>
      </c>
      <c r="K16" s="66">
        <v>8.2818511599999992E-3</v>
      </c>
      <c r="L16" s="66">
        <v>1.1427792000000001E-2</v>
      </c>
      <c r="N16" s="206"/>
    </row>
    <row r="17" spans="2:14" x14ac:dyDescent="0.25">
      <c r="B17" s="60" t="s">
        <v>7</v>
      </c>
      <c r="C17" s="66">
        <v>6.8843457806400004</v>
      </c>
      <c r="D17" s="66">
        <v>6.1173518971399998</v>
      </c>
      <c r="E17" s="66">
        <v>4.7075561023699999</v>
      </c>
      <c r="F17" s="66">
        <v>1.27338171521</v>
      </c>
      <c r="G17" s="66">
        <v>0.50544852956999997</v>
      </c>
      <c r="H17" s="66">
        <v>0.12004987534</v>
      </c>
      <c r="I17" s="66">
        <v>7.9963589739999993E-2</v>
      </c>
      <c r="J17" s="66">
        <v>5.6496787780000002E-2</v>
      </c>
      <c r="K17" s="66">
        <v>3.9848998890000001E-2</v>
      </c>
      <c r="L17" s="66">
        <v>0.23608464000000001</v>
      </c>
      <c r="N17" s="206"/>
    </row>
    <row r="18" spans="2:14" x14ac:dyDescent="0.25">
      <c r="B18" s="60" t="s">
        <v>28</v>
      </c>
      <c r="C18" s="66">
        <v>35.092840196339999</v>
      </c>
      <c r="D18" s="66">
        <v>22.779951178840001</v>
      </c>
      <c r="E18" s="66">
        <v>11.7050286983</v>
      </c>
      <c r="F18" s="66">
        <v>2.3874437267499999</v>
      </c>
      <c r="G18" s="66">
        <v>1.04640774766</v>
      </c>
      <c r="H18" s="66">
        <v>0.26399313403000002</v>
      </c>
      <c r="I18" s="66">
        <v>0.16308611410000001</v>
      </c>
      <c r="J18" s="66">
        <v>0.10145715716000001</v>
      </c>
      <c r="K18" s="66">
        <v>6.1328357620000003E-2</v>
      </c>
      <c r="L18" s="66">
        <v>0.14942736300000001</v>
      </c>
      <c r="N18" s="206"/>
    </row>
    <row r="19" spans="2:14" ht="30" x14ac:dyDescent="0.25">
      <c r="B19" s="60" t="s">
        <v>29</v>
      </c>
      <c r="C19" s="66">
        <v>4.5100605600000001E-3</v>
      </c>
      <c r="D19" s="66">
        <v>3.9058455500000002E-3</v>
      </c>
      <c r="E19" s="66">
        <v>3.7591767799999998E-3</v>
      </c>
      <c r="F19" s="66">
        <v>9.838193900000001E-4</v>
      </c>
      <c r="G19" s="66">
        <v>2.2473023999999999E-4</v>
      </c>
      <c r="H19" s="66">
        <v>5.615432E-5</v>
      </c>
      <c r="I19" s="66">
        <v>5.615432E-5</v>
      </c>
      <c r="J19" s="66">
        <v>5.615432E-5</v>
      </c>
      <c r="K19" s="66">
        <v>5.615432E-5</v>
      </c>
      <c r="L19" s="66">
        <v>2.134043E-3</v>
      </c>
      <c r="N19" s="206"/>
    </row>
    <row r="20" spans="2:14" x14ac:dyDescent="0.25">
      <c r="B20" s="60" t="s">
        <v>9</v>
      </c>
      <c r="C20" s="66">
        <v>1.389203522E-2</v>
      </c>
      <c r="D20" s="66">
        <v>1.0250957979999999E-2</v>
      </c>
      <c r="E20" s="66">
        <v>5.0041644500000001E-3</v>
      </c>
      <c r="F20" s="66">
        <v>1.1099892999999999E-4</v>
      </c>
      <c r="G20" s="66">
        <v>1.1099892999999999E-4</v>
      </c>
      <c r="H20" s="66">
        <v>5.5499469999999997E-5</v>
      </c>
      <c r="I20" s="66">
        <v>1.1654879999999999E-5</v>
      </c>
      <c r="J20" s="66"/>
      <c r="K20" s="66"/>
      <c r="L20" s="66"/>
      <c r="N20" s="206"/>
    </row>
    <row r="21" spans="2:14" x14ac:dyDescent="0.25">
      <c r="C21" s="66"/>
      <c r="D21" s="66"/>
      <c r="E21" s="66"/>
      <c r="F21" s="66"/>
      <c r="G21" s="66"/>
      <c r="H21" s="66"/>
      <c r="I21" s="66"/>
      <c r="J21" s="66"/>
      <c r="K21" s="66"/>
      <c r="L21" s="66"/>
      <c r="N21" s="192"/>
    </row>
    <row r="22" spans="2:14" x14ac:dyDescent="0.25">
      <c r="B22" s="53" t="s">
        <v>10</v>
      </c>
      <c r="C22" s="67">
        <f t="shared" ref="C22:L22" si="0">SUM(C11:C20)</f>
        <v>49.355727444720003</v>
      </c>
      <c r="D22" s="67">
        <f t="shared" si="0"/>
        <v>35.600915801020001</v>
      </c>
      <c r="E22" s="67">
        <f t="shared" si="0"/>
        <v>21.860016079040001</v>
      </c>
      <c r="F22" s="67">
        <f t="shared" si="0"/>
        <v>5.7030615794600008</v>
      </c>
      <c r="G22" s="67">
        <f t="shared" si="0"/>
        <v>2.8845195742399996</v>
      </c>
      <c r="H22" s="67">
        <f t="shared" si="0"/>
        <v>0.72049186119000008</v>
      </c>
      <c r="I22" s="67">
        <f t="shared" si="0"/>
        <v>0.46669662813000001</v>
      </c>
      <c r="J22" s="67">
        <f t="shared" si="0"/>
        <v>0.30803547652000002</v>
      </c>
      <c r="K22" s="67">
        <f t="shared" si="0"/>
        <v>0.19920081549000002</v>
      </c>
      <c r="L22" s="67">
        <f t="shared" si="0"/>
        <v>0.67111156300000008</v>
      </c>
      <c r="N22" s="210"/>
    </row>
    <row r="27" spans="2:14" ht="15.75" x14ac:dyDescent="0.25">
      <c r="B27" s="44" t="s">
        <v>260</v>
      </c>
      <c r="C27" s="45"/>
      <c r="D27" s="45"/>
      <c r="E27" s="45"/>
      <c r="F27" s="45"/>
      <c r="G27" s="45"/>
      <c r="H27" s="45"/>
      <c r="I27" s="45"/>
      <c r="J27" s="45"/>
      <c r="K27" s="45"/>
      <c r="L27" s="45"/>
    </row>
    <row r="28" spans="2:14" ht="3.75" customHeight="1" x14ac:dyDescent="0.25">
      <c r="B28" s="44"/>
      <c r="C28" s="45"/>
      <c r="D28" s="45"/>
      <c r="E28" s="45"/>
      <c r="F28" s="45"/>
      <c r="G28" s="45"/>
      <c r="H28" s="45"/>
      <c r="I28" s="45"/>
      <c r="J28" s="45"/>
      <c r="K28" s="45"/>
      <c r="L28" s="45"/>
    </row>
    <row r="29" spans="2:14" x14ac:dyDescent="0.25">
      <c r="B29" s="145" t="s">
        <v>291</v>
      </c>
      <c r="C29" s="63"/>
      <c r="D29" s="59"/>
      <c r="E29" s="59"/>
      <c r="F29" s="59"/>
      <c r="G29" s="59"/>
      <c r="H29" s="59"/>
      <c r="I29" s="59"/>
      <c r="J29" s="59"/>
      <c r="K29" s="59"/>
      <c r="L29" s="59"/>
      <c r="N29" s="45"/>
    </row>
    <row r="30" spans="2:14" x14ac:dyDescent="0.25">
      <c r="B30" s="50"/>
      <c r="C30" s="258" t="s">
        <v>27</v>
      </c>
      <c r="D30" s="258"/>
      <c r="E30" s="258"/>
      <c r="F30" s="258"/>
      <c r="G30" s="258"/>
      <c r="H30" s="258"/>
      <c r="I30" s="258"/>
      <c r="J30" s="258"/>
      <c r="K30" s="258"/>
      <c r="L30" s="258"/>
      <c r="N30" s="45"/>
    </row>
    <row r="31" spans="2:14" x14ac:dyDescent="0.25">
      <c r="B31" s="50"/>
      <c r="C31" s="68" t="s">
        <v>17</v>
      </c>
      <c r="D31" s="68" t="s">
        <v>18</v>
      </c>
      <c r="E31" s="68" t="s">
        <v>19</v>
      </c>
      <c r="F31" s="68" t="s">
        <v>20</v>
      </c>
      <c r="G31" s="68" t="s">
        <v>21</v>
      </c>
      <c r="H31" s="68" t="s">
        <v>22</v>
      </c>
      <c r="I31" s="68" t="s">
        <v>23</v>
      </c>
      <c r="J31" s="68" t="s">
        <v>24</v>
      </c>
      <c r="K31" s="68" t="s">
        <v>25</v>
      </c>
      <c r="L31" s="68" t="s">
        <v>26</v>
      </c>
      <c r="N31" s="209"/>
    </row>
    <row r="32" spans="2:14" x14ac:dyDescent="0.25">
      <c r="C32" s="65"/>
      <c r="D32" s="65"/>
      <c r="E32" s="65"/>
      <c r="F32" s="65"/>
      <c r="G32" s="65"/>
      <c r="H32" s="65"/>
      <c r="I32" s="65"/>
      <c r="J32" s="65"/>
      <c r="K32" s="65"/>
      <c r="L32" s="65"/>
    </row>
    <row r="33" spans="2:14" x14ac:dyDescent="0.25">
      <c r="B33" s="60" t="s">
        <v>1</v>
      </c>
      <c r="C33" s="165">
        <f>C11/SUM($C11:$L11)</f>
        <v>0.3306241748278182</v>
      </c>
      <c r="D33" s="165">
        <f t="shared" ref="D33:L33" si="1">D11/SUM($C11:$L11)</f>
        <v>0.29774674456739514</v>
      </c>
      <c r="E33" s="165">
        <f t="shared" si="1"/>
        <v>0.23296735849021416</v>
      </c>
      <c r="F33" s="165">
        <f t="shared" si="1"/>
        <v>7.5105795592616431E-2</v>
      </c>
      <c r="G33" s="165">
        <f t="shared" si="1"/>
        <v>3.868978393056411E-2</v>
      </c>
      <c r="H33" s="165">
        <f t="shared" si="1"/>
        <v>7.1721548245142104E-3</v>
      </c>
      <c r="I33" s="165">
        <f t="shared" si="1"/>
        <v>4.5505618313492931E-3</v>
      </c>
      <c r="J33" s="165">
        <f t="shared" si="1"/>
        <v>2.8532840258321218E-3</v>
      </c>
      <c r="K33" s="165">
        <f t="shared" si="1"/>
        <v>2.0069935093384532E-3</v>
      </c>
      <c r="L33" s="165">
        <f t="shared" si="1"/>
        <v>8.2831484003579089E-3</v>
      </c>
      <c r="M33" s="108"/>
      <c r="N33" s="190"/>
    </row>
    <row r="34" spans="2:14" x14ac:dyDescent="0.25">
      <c r="B34" s="60" t="s">
        <v>2</v>
      </c>
      <c r="C34" s="66">
        <v>0</v>
      </c>
      <c r="D34" s="66">
        <v>0</v>
      </c>
      <c r="E34" s="66">
        <v>0</v>
      </c>
      <c r="F34" s="66">
        <v>0</v>
      </c>
      <c r="G34" s="66">
        <v>0</v>
      </c>
      <c r="H34" s="66">
        <v>0</v>
      </c>
      <c r="I34" s="66">
        <v>0</v>
      </c>
      <c r="J34" s="66">
        <v>0</v>
      </c>
      <c r="K34" s="66">
        <v>0</v>
      </c>
      <c r="L34" s="66">
        <v>0</v>
      </c>
      <c r="M34" s="108"/>
      <c r="N34" s="190"/>
    </row>
    <row r="35" spans="2:14" x14ac:dyDescent="0.25">
      <c r="B35" s="60" t="s">
        <v>3</v>
      </c>
      <c r="C35" s="165">
        <f t="shared" ref="C35:L35" si="2">C13/SUM($C13:$L13)</f>
        <v>0.28008125802503381</v>
      </c>
      <c r="D35" s="165">
        <f t="shared" si="2"/>
        <v>0.24641905232620784</v>
      </c>
      <c r="E35" s="165">
        <f t="shared" si="2"/>
        <v>0.2303145778250022</v>
      </c>
      <c r="F35" s="165">
        <f t="shared" si="2"/>
        <v>0.10331316262378458</v>
      </c>
      <c r="G35" s="165">
        <f t="shared" si="2"/>
        <v>7.5073336542210586E-2</v>
      </c>
      <c r="H35" s="165">
        <f t="shared" si="2"/>
        <v>1.9309306610661735E-2</v>
      </c>
      <c r="I35" s="165">
        <f t="shared" si="2"/>
        <v>1.6152563562080134E-2</v>
      </c>
      <c r="J35" s="165">
        <f t="shared" si="2"/>
        <v>1.1230267134177975E-2</v>
      </c>
      <c r="K35" s="165">
        <f t="shared" si="2"/>
        <v>7.1325515450458348E-3</v>
      </c>
      <c r="L35" s="165">
        <f t="shared" si="2"/>
        <v>1.0973923805795257E-2</v>
      </c>
      <c r="M35" s="108"/>
      <c r="N35" s="190"/>
    </row>
    <row r="36" spans="2:14" x14ac:dyDescent="0.25">
      <c r="B36" s="60" t="s">
        <v>4</v>
      </c>
      <c r="C36" s="165">
        <f t="shared" ref="C36:L36" si="3">C14/SUM($C14:$L14)</f>
        <v>0.33410446262921834</v>
      </c>
      <c r="D36" s="165">
        <f t="shared" si="3"/>
        <v>0.2778196750160592</v>
      </c>
      <c r="E36" s="165">
        <f t="shared" si="3"/>
        <v>0.18538490779999778</v>
      </c>
      <c r="F36" s="165">
        <f t="shared" si="3"/>
        <v>7.1424690778587749E-2</v>
      </c>
      <c r="G36" s="165">
        <f t="shared" si="3"/>
        <v>5.9341453284765915E-2</v>
      </c>
      <c r="H36" s="165">
        <f t="shared" si="3"/>
        <v>2.0623070687091641E-2</v>
      </c>
      <c r="I36" s="165">
        <f t="shared" si="3"/>
        <v>1.4496063396808525E-2</v>
      </c>
      <c r="J36" s="165">
        <f t="shared" si="3"/>
        <v>1.160641189991677E-2</v>
      </c>
      <c r="K36" s="165">
        <f t="shared" si="3"/>
        <v>7.094983077651433E-3</v>
      </c>
      <c r="L36" s="165">
        <f t="shared" si="3"/>
        <v>1.8104281429902402E-2</v>
      </c>
      <c r="M36" s="108"/>
      <c r="N36" s="190"/>
    </row>
    <row r="37" spans="2:14" x14ac:dyDescent="0.25">
      <c r="B37" s="60" t="s">
        <v>5</v>
      </c>
      <c r="C37" s="165">
        <f t="shared" ref="C37:L37" si="4">C15/SUM($C15:$L15)</f>
        <v>0.29123392872178538</v>
      </c>
      <c r="D37" s="165">
        <f t="shared" si="4"/>
        <v>0.27001745681651257</v>
      </c>
      <c r="E37" s="165">
        <f t="shared" si="4"/>
        <v>0.23068476430434451</v>
      </c>
      <c r="F37" s="165">
        <f t="shared" si="4"/>
        <v>9.4797663158066106E-2</v>
      </c>
      <c r="G37" s="165">
        <f t="shared" si="4"/>
        <v>6.4054198532650389E-2</v>
      </c>
      <c r="H37" s="165">
        <f t="shared" si="4"/>
        <v>1.5532200002970465E-2</v>
      </c>
      <c r="I37" s="165">
        <f t="shared" si="4"/>
        <v>1.0221244581244935E-2</v>
      </c>
      <c r="J37" s="165">
        <f t="shared" si="4"/>
        <v>6.3813423177559898E-3</v>
      </c>
      <c r="K37" s="165">
        <f t="shared" si="4"/>
        <v>4.2003360361579714E-3</v>
      </c>
      <c r="L37" s="165">
        <f t="shared" si="4"/>
        <v>1.2876865528511732E-2</v>
      </c>
      <c r="M37" s="108"/>
      <c r="N37" s="190"/>
    </row>
    <row r="38" spans="2:14" ht="30" x14ac:dyDescent="0.25">
      <c r="B38" s="60" t="s">
        <v>6</v>
      </c>
      <c r="C38" s="165">
        <f t="shared" ref="C38:L38" si="5">C16/SUM($C16:$L16)</f>
        <v>0.31527061330978345</v>
      </c>
      <c r="D38" s="165">
        <f t="shared" si="5"/>
        <v>0.29844911196484547</v>
      </c>
      <c r="E38" s="165">
        <f t="shared" si="5"/>
        <v>0.2415507141987468</v>
      </c>
      <c r="F38" s="165">
        <f t="shared" si="5"/>
        <v>6.2010924337019387E-2</v>
      </c>
      <c r="G38" s="165">
        <f t="shared" si="5"/>
        <v>3.841438714630481E-2</v>
      </c>
      <c r="H38" s="165">
        <f t="shared" si="5"/>
        <v>1.5252564720220208E-2</v>
      </c>
      <c r="I38" s="165">
        <f t="shared" si="5"/>
        <v>9.3426847714161588E-3</v>
      </c>
      <c r="J38" s="165">
        <f t="shared" si="5"/>
        <v>7.6735860036088194E-3</v>
      </c>
      <c r="K38" s="165">
        <f t="shared" si="5"/>
        <v>5.0571947368547735E-3</v>
      </c>
      <c r="L38" s="165">
        <f t="shared" si="5"/>
        <v>6.9782188112000668E-3</v>
      </c>
      <c r="M38" s="108"/>
      <c r="N38" s="190"/>
    </row>
    <row r="39" spans="2:14" x14ac:dyDescent="0.25">
      <c r="B39" s="60" t="s">
        <v>7</v>
      </c>
      <c r="C39" s="165">
        <f t="shared" ref="C39:L39" si="6">C17/SUM($C17:$L17)</f>
        <v>0.34386434809765143</v>
      </c>
      <c r="D39" s="165">
        <f t="shared" si="6"/>
        <v>0.3055539755294544</v>
      </c>
      <c r="E39" s="165">
        <f t="shared" si="6"/>
        <v>0.23513646203344735</v>
      </c>
      <c r="F39" s="165">
        <f t="shared" si="6"/>
        <v>6.3603803081990082E-2</v>
      </c>
      <c r="G39" s="165">
        <f t="shared" si="6"/>
        <v>2.5246513562156774E-2</v>
      </c>
      <c r="H39" s="165">
        <f t="shared" si="6"/>
        <v>5.9963391494777243E-3</v>
      </c>
      <c r="I39" s="165">
        <f t="shared" si="6"/>
        <v>3.9940799799479182E-3</v>
      </c>
      <c r="J39" s="165">
        <f t="shared" si="6"/>
        <v>2.8219429585036059E-3</v>
      </c>
      <c r="K39" s="165">
        <f t="shared" si="6"/>
        <v>1.9904069990482123E-3</v>
      </c>
      <c r="L39" s="165">
        <f t="shared" si="6"/>
        <v>1.1792128608322424E-2</v>
      </c>
      <c r="M39" s="108"/>
      <c r="N39" s="190"/>
    </row>
    <row r="40" spans="2:14" x14ac:dyDescent="0.25">
      <c r="B40" s="60" t="s">
        <v>28</v>
      </c>
      <c r="C40" s="165">
        <f t="shared" ref="C40:L40" si="7">C18/SUM($C18:$L18)</f>
        <v>0.47582890376260567</v>
      </c>
      <c r="D40" s="165">
        <f t="shared" si="7"/>
        <v>0.30887665793216712</v>
      </c>
      <c r="E40" s="165">
        <f t="shared" si="7"/>
        <v>0.15871017970790541</v>
      </c>
      <c r="F40" s="165">
        <f t="shared" si="7"/>
        <v>3.2371695335530089E-2</v>
      </c>
      <c r="G40" s="165">
        <f t="shared" si="7"/>
        <v>1.4188394232897816E-2</v>
      </c>
      <c r="H40" s="165">
        <f t="shared" si="7"/>
        <v>3.5795211462949809E-3</v>
      </c>
      <c r="I40" s="165">
        <f t="shared" si="7"/>
        <v>2.2113082456973552E-3</v>
      </c>
      <c r="J40" s="165">
        <f t="shared" si="7"/>
        <v>1.3756722909919431E-3</v>
      </c>
      <c r="K40" s="165">
        <f t="shared" si="7"/>
        <v>8.3156008498078637E-4</v>
      </c>
      <c r="L40" s="165">
        <f t="shared" si="7"/>
        <v>2.0261072609290397E-3</v>
      </c>
      <c r="M40" s="108"/>
      <c r="N40" s="190"/>
    </row>
    <row r="41" spans="2:14" ht="30" x14ac:dyDescent="0.25">
      <c r="B41" s="60" t="s">
        <v>29</v>
      </c>
      <c r="C41" s="165">
        <f t="shared" ref="C41:L41" si="8">C19/SUM($C19:$L19)</f>
        <v>0.28649324576150692</v>
      </c>
      <c r="D41" s="165">
        <f t="shared" si="8"/>
        <v>0.24811160608065941</v>
      </c>
      <c r="E41" s="165">
        <f t="shared" si="8"/>
        <v>0.23879474405405546</v>
      </c>
      <c r="F41" s="165">
        <f t="shared" si="8"/>
        <v>6.2495305004109707E-2</v>
      </c>
      <c r="G41" s="165">
        <f t="shared" si="8"/>
        <v>1.4275572361352599E-2</v>
      </c>
      <c r="H41" s="165">
        <f t="shared" si="8"/>
        <v>3.5670991966303667E-3</v>
      </c>
      <c r="I41" s="165">
        <f t="shared" si="8"/>
        <v>3.5670991966303667E-3</v>
      </c>
      <c r="J41" s="165">
        <f t="shared" si="8"/>
        <v>3.5670991966303667E-3</v>
      </c>
      <c r="K41" s="165">
        <f t="shared" si="8"/>
        <v>3.5670991966303667E-3</v>
      </c>
      <c r="L41" s="165">
        <f t="shared" si="8"/>
        <v>0.13556112995179459</v>
      </c>
      <c r="M41" s="108"/>
      <c r="N41" s="190"/>
    </row>
    <row r="42" spans="2:14" x14ac:dyDescent="0.25">
      <c r="B42" s="60" t="s">
        <v>9</v>
      </c>
      <c r="C42" s="165">
        <f t="shared" ref="C42:L44" si="9">C20/SUM($C20:$L20)</f>
        <v>0.47193535079875665</v>
      </c>
      <c r="D42" s="165">
        <f t="shared" ref="D42:L42" si="10">D20/SUM($C20:$L20)</f>
        <v>0.3482419511397275</v>
      </c>
      <c r="E42" s="165">
        <f t="shared" si="10"/>
        <v>0.16999972054241719</v>
      </c>
      <c r="F42" s="165">
        <f t="shared" si="10"/>
        <v>3.7708167405464317E-3</v>
      </c>
      <c r="G42" s="165">
        <f t="shared" si="10"/>
        <v>3.7708167405464317E-3</v>
      </c>
      <c r="H42" s="165">
        <f t="shared" si="10"/>
        <v>1.8854085401314631E-3</v>
      </c>
      <c r="I42" s="165">
        <f t="shared" si="10"/>
        <v>3.9593549787425694E-4</v>
      </c>
      <c r="J42" s="165">
        <f t="shared" si="10"/>
        <v>0</v>
      </c>
      <c r="K42" s="165">
        <f t="shared" si="10"/>
        <v>0</v>
      </c>
      <c r="L42" s="165">
        <f t="shared" si="10"/>
        <v>0</v>
      </c>
      <c r="M42" s="108"/>
      <c r="N42" s="190"/>
    </row>
    <row r="43" spans="2:14" x14ac:dyDescent="0.25">
      <c r="C43" s="165"/>
      <c r="D43" s="165"/>
      <c r="E43" s="165"/>
      <c r="F43" s="165"/>
      <c r="G43" s="165"/>
      <c r="H43" s="165"/>
      <c r="I43" s="165"/>
      <c r="J43" s="165"/>
      <c r="K43" s="165"/>
      <c r="L43" s="165"/>
      <c r="M43" s="108"/>
      <c r="N43" s="3"/>
    </row>
    <row r="44" spans="2:14" x14ac:dyDescent="0.25">
      <c r="B44" s="53" t="s">
        <v>10</v>
      </c>
      <c r="C44" s="166">
        <f t="shared" si="9"/>
        <v>0.41908653286299374</v>
      </c>
      <c r="D44" s="166">
        <f t="shared" si="9"/>
        <v>0.30229246213638666</v>
      </c>
      <c r="E44" s="166">
        <f t="shared" si="9"/>
        <v>0.18561651952460936</v>
      </c>
      <c r="F44" s="166">
        <f t="shared" si="9"/>
        <v>4.8425510630291137E-2</v>
      </c>
      <c r="G44" s="166">
        <f t="shared" si="9"/>
        <v>2.4492867797311791E-2</v>
      </c>
      <c r="H44" s="166">
        <f t="shared" si="9"/>
        <v>6.1177993253227689E-3</v>
      </c>
      <c r="I44" s="166">
        <f t="shared" si="9"/>
        <v>3.9627877433457857E-3</v>
      </c>
      <c r="J44" s="166">
        <f t="shared" si="9"/>
        <v>2.6155732381445661E-3</v>
      </c>
      <c r="K44" s="166">
        <f t="shared" si="9"/>
        <v>1.6914425828428521E-3</v>
      </c>
      <c r="L44" s="166">
        <f t="shared" si="9"/>
        <v>5.6985041587513411E-3</v>
      </c>
      <c r="M44" s="108"/>
      <c r="N44" s="211"/>
    </row>
    <row r="49" spans="2:14" ht="15.75" x14ac:dyDescent="0.25">
      <c r="B49" s="44" t="s">
        <v>261</v>
      </c>
      <c r="C49" s="45"/>
      <c r="D49" s="45"/>
      <c r="E49" s="45"/>
      <c r="F49" s="45"/>
      <c r="G49" s="45"/>
      <c r="H49" s="45"/>
      <c r="I49" s="45"/>
      <c r="J49" s="45"/>
      <c r="K49" s="45"/>
      <c r="L49" s="45"/>
    </row>
    <row r="50" spans="2:14" ht="3.75" customHeight="1" x14ac:dyDescent="0.25">
      <c r="B50" s="44"/>
      <c r="C50" s="45"/>
      <c r="D50" s="45"/>
      <c r="E50" s="45"/>
      <c r="F50" s="45"/>
      <c r="G50" s="45"/>
      <c r="H50" s="45"/>
      <c r="I50" s="45"/>
      <c r="J50" s="45"/>
      <c r="K50" s="45"/>
      <c r="L50" s="45"/>
    </row>
    <row r="51" spans="2:14" x14ac:dyDescent="0.25">
      <c r="B51" s="167" t="s">
        <v>293</v>
      </c>
      <c r="C51" s="63"/>
      <c r="D51" s="63"/>
      <c r="E51" s="59"/>
      <c r="F51" s="59"/>
      <c r="G51" s="59"/>
      <c r="H51" s="59"/>
      <c r="I51" s="59"/>
      <c r="J51" s="59"/>
      <c r="K51" s="59"/>
      <c r="L51" s="59"/>
      <c r="M51" s="59"/>
      <c r="N51" s="59"/>
    </row>
    <row r="52" spans="2:14" x14ac:dyDescent="0.25">
      <c r="B52" s="50"/>
      <c r="C52" s="258" t="s">
        <v>292</v>
      </c>
      <c r="D52" s="258"/>
      <c r="E52" s="258"/>
      <c r="F52" s="258"/>
      <c r="G52" s="258"/>
      <c r="H52" s="258"/>
      <c r="I52" s="258"/>
      <c r="J52" s="258"/>
      <c r="K52" s="258"/>
      <c r="L52" s="258"/>
      <c r="N52" s="50"/>
    </row>
    <row r="53" spans="2:14" ht="30" x14ac:dyDescent="0.25">
      <c r="B53" s="50"/>
      <c r="C53" s="68" t="s">
        <v>17</v>
      </c>
      <c r="D53" s="68" t="s">
        <v>18</v>
      </c>
      <c r="E53" s="68" t="s">
        <v>19</v>
      </c>
      <c r="F53" s="68" t="s">
        <v>20</v>
      </c>
      <c r="G53" s="68" t="s">
        <v>21</v>
      </c>
      <c r="H53" s="68" t="s">
        <v>22</v>
      </c>
      <c r="I53" s="68" t="s">
        <v>23</v>
      </c>
      <c r="J53" s="68" t="s">
        <v>24</v>
      </c>
      <c r="K53" s="68" t="s">
        <v>25</v>
      </c>
      <c r="L53" s="68" t="s">
        <v>26</v>
      </c>
      <c r="N53" s="68" t="s">
        <v>369</v>
      </c>
    </row>
    <row r="54" spans="2:14" x14ac:dyDescent="0.25">
      <c r="C54" s="65"/>
      <c r="D54" s="65"/>
      <c r="E54" s="65"/>
      <c r="F54" s="65"/>
      <c r="G54" s="65"/>
      <c r="H54" s="65"/>
      <c r="I54" s="65"/>
      <c r="J54" s="65"/>
      <c r="K54" s="65"/>
      <c r="L54" s="65"/>
    </row>
    <row r="55" spans="2:14" x14ac:dyDescent="0.25">
      <c r="B55" s="60" t="s">
        <v>1</v>
      </c>
      <c r="C55" s="176">
        <v>6.7242152370000002E-2</v>
      </c>
      <c r="D55" s="176">
        <v>0.46041914255999999</v>
      </c>
      <c r="E55" s="176">
        <v>1.35146720726</v>
      </c>
      <c r="F55" s="176">
        <v>1.40061014876</v>
      </c>
      <c r="G55" s="176">
        <v>1.71923155113</v>
      </c>
      <c r="H55" s="176">
        <v>0.37805801582999998</v>
      </c>
      <c r="I55" s="176">
        <v>0.21737396946000001</v>
      </c>
      <c r="J55" s="176">
        <v>0.13593949390000001</v>
      </c>
      <c r="K55" s="176">
        <v>8.6889919270000004E-2</v>
      </c>
      <c r="L55" s="176">
        <v>0.25063525461000002</v>
      </c>
      <c r="N55" s="190">
        <v>67.8</v>
      </c>
    </row>
    <row r="56" spans="2:14" x14ac:dyDescent="0.25">
      <c r="B56" s="60" t="s">
        <v>2</v>
      </c>
      <c r="C56" s="176">
        <v>0</v>
      </c>
      <c r="D56" s="176">
        <v>0</v>
      </c>
      <c r="E56" s="176">
        <v>0</v>
      </c>
      <c r="F56" s="176">
        <v>1.66340999E-3</v>
      </c>
      <c r="G56" s="176">
        <v>0</v>
      </c>
      <c r="H56" s="176">
        <v>0</v>
      </c>
      <c r="I56" s="176">
        <v>0</v>
      </c>
      <c r="J56" s="176">
        <v>0</v>
      </c>
      <c r="K56" s="176">
        <v>0</v>
      </c>
      <c r="L56" s="176">
        <v>0</v>
      </c>
      <c r="N56" s="213">
        <v>60.9</v>
      </c>
    </row>
    <row r="57" spans="2:14" x14ac:dyDescent="0.25">
      <c r="B57" s="60" t="s">
        <v>3</v>
      </c>
      <c r="C57" s="176">
        <v>1.5288729379999999E-2</v>
      </c>
      <c r="D57" s="176">
        <v>1.128136265E-2</v>
      </c>
      <c r="E57" s="176">
        <v>5.0148858339999998E-2</v>
      </c>
      <c r="F57" s="176">
        <v>1.3007394449999999E-2</v>
      </c>
      <c r="G57" s="176">
        <v>0.23548022415</v>
      </c>
      <c r="H57" s="176">
        <v>4.9640070299999998E-2</v>
      </c>
      <c r="I57" s="176">
        <v>4.5382088469999998E-2</v>
      </c>
      <c r="J57" s="176">
        <v>5.8809525129999998E-2</v>
      </c>
      <c r="K57" s="176">
        <v>3.0235900579999999E-2</v>
      </c>
      <c r="L57" s="176">
        <v>6.8463684950000006E-2</v>
      </c>
      <c r="N57" s="190">
        <v>79.650000000000006</v>
      </c>
    </row>
    <row r="58" spans="2:14" x14ac:dyDescent="0.25">
      <c r="B58" s="60" t="s">
        <v>4</v>
      </c>
      <c r="C58" s="176">
        <v>6.4671361469999994E-2</v>
      </c>
      <c r="D58" s="176">
        <v>0.29204394685000001</v>
      </c>
      <c r="E58" s="176">
        <v>0.52681483728</v>
      </c>
      <c r="F58" s="176">
        <v>0.17390782301999999</v>
      </c>
      <c r="G58" s="176">
        <v>0.39442759745</v>
      </c>
      <c r="H58" s="176">
        <v>0.31212599497999999</v>
      </c>
      <c r="I58" s="176">
        <v>0.16294033572</v>
      </c>
      <c r="J58" s="176">
        <v>0.11434038573999999</v>
      </c>
      <c r="K58" s="176">
        <v>0.24024103864999999</v>
      </c>
      <c r="L58" s="176">
        <v>0.33532703931000002</v>
      </c>
      <c r="N58" s="190">
        <v>73.09</v>
      </c>
    </row>
    <row r="59" spans="2:14" x14ac:dyDescent="0.25">
      <c r="B59" s="60" t="s">
        <v>5</v>
      </c>
      <c r="C59" s="176">
        <v>7.8817103819999998E-2</v>
      </c>
      <c r="D59" s="176">
        <v>0.62783882373</v>
      </c>
      <c r="E59" s="176">
        <v>1.3943669565500001</v>
      </c>
      <c r="F59" s="176">
        <v>1.78199588551</v>
      </c>
      <c r="G59" s="176">
        <v>4.3005187000799996</v>
      </c>
      <c r="H59" s="176">
        <v>1.68026831305</v>
      </c>
      <c r="I59" s="176">
        <v>1.0121610215000001</v>
      </c>
      <c r="J59" s="176">
        <v>0.58947889559</v>
      </c>
      <c r="K59" s="176">
        <v>0.51116772494999996</v>
      </c>
      <c r="L59" s="176">
        <v>1.07474764559</v>
      </c>
      <c r="N59" s="190">
        <v>76.069999999999993</v>
      </c>
    </row>
    <row r="60" spans="2:14" ht="30" x14ac:dyDescent="0.25">
      <c r="B60" s="60" t="s">
        <v>6</v>
      </c>
      <c r="C60" s="176">
        <v>1.4452981199999999E-2</v>
      </c>
      <c r="D60" s="176">
        <v>5.7497602639999999E-2</v>
      </c>
      <c r="E60" s="176">
        <v>0.492615833</v>
      </c>
      <c r="F60" s="176">
        <v>0.43565089853</v>
      </c>
      <c r="G60" s="176">
        <v>9.9374839340000007E-2</v>
      </c>
      <c r="H60" s="176">
        <v>0.14983005062999999</v>
      </c>
      <c r="I60" s="176">
        <v>0.12301234682999999</v>
      </c>
      <c r="J60" s="176">
        <v>1.4056930400000001E-2</v>
      </c>
      <c r="K60" s="176">
        <v>0.15509389773000001</v>
      </c>
      <c r="L60" s="176">
        <v>9.6052008090000002E-2</v>
      </c>
      <c r="N60" s="190">
        <v>69.97</v>
      </c>
    </row>
    <row r="61" spans="2:14" x14ac:dyDescent="0.25">
      <c r="B61" s="60" t="s">
        <v>7</v>
      </c>
      <c r="C61" s="176">
        <v>0.28952964305000001</v>
      </c>
      <c r="D61" s="176">
        <v>1.6638741753799999</v>
      </c>
      <c r="E61" s="176">
        <v>5.4312825544100001</v>
      </c>
      <c r="F61" s="176">
        <v>6.0571784166300002</v>
      </c>
      <c r="G61" s="176">
        <v>3.6452133281800001</v>
      </c>
      <c r="H61" s="176">
        <v>0.88545379982000005</v>
      </c>
      <c r="I61" s="176">
        <v>0.48079626823999999</v>
      </c>
      <c r="J61" s="176">
        <v>0.39401029379000002</v>
      </c>
      <c r="K61" s="176">
        <v>0.23433419168</v>
      </c>
      <c r="L61" s="176">
        <v>0.93885535618000004</v>
      </c>
      <c r="N61" s="190">
        <v>66.180000000000007</v>
      </c>
    </row>
    <row r="62" spans="2:14" x14ac:dyDescent="0.25">
      <c r="B62" s="60" t="s">
        <v>28</v>
      </c>
      <c r="C62" s="176">
        <v>5.99688729941</v>
      </c>
      <c r="D62" s="176">
        <v>18.0466639568</v>
      </c>
      <c r="E62" s="176">
        <v>24.945414362400001</v>
      </c>
      <c r="F62" s="176">
        <v>12.19803931219</v>
      </c>
      <c r="G62" s="176">
        <v>6.4267362422999996</v>
      </c>
      <c r="H62" s="176">
        <v>1.91146882449</v>
      </c>
      <c r="I62" s="176">
        <v>1.4541125447800001</v>
      </c>
      <c r="J62" s="176">
        <v>0.84746513091999998</v>
      </c>
      <c r="K62" s="176">
        <v>0.63061938151999997</v>
      </c>
      <c r="L62" s="176">
        <v>1.2935567482500001</v>
      </c>
      <c r="N62" s="190">
        <v>50.62</v>
      </c>
    </row>
    <row r="63" spans="2:14" ht="30" x14ac:dyDescent="0.25">
      <c r="B63" s="60" t="s">
        <v>29</v>
      </c>
      <c r="C63" s="176">
        <v>6.0421499999999996E-4</v>
      </c>
      <c r="D63" s="176">
        <v>0</v>
      </c>
      <c r="E63" s="176">
        <v>2.95962391E-3</v>
      </c>
      <c r="F63" s="176">
        <v>6.9742041199999999E-3</v>
      </c>
      <c r="G63" s="176">
        <v>1.9471203800000001E-3</v>
      </c>
      <c r="H63" s="176">
        <v>0</v>
      </c>
      <c r="I63" s="176">
        <v>0</v>
      </c>
      <c r="J63" s="176">
        <v>0</v>
      </c>
      <c r="K63" s="176">
        <v>0</v>
      </c>
      <c r="L63" s="176">
        <v>3.2571302599999998E-3</v>
      </c>
      <c r="N63" s="190">
        <v>109.7</v>
      </c>
    </row>
    <row r="64" spans="2:14" x14ac:dyDescent="0.25">
      <c r="B64" s="60" t="s">
        <v>9</v>
      </c>
      <c r="C64" s="176">
        <v>0</v>
      </c>
      <c r="D64" s="176">
        <v>9.3166118400000008E-3</v>
      </c>
      <c r="E64" s="176">
        <v>1.916455224E-2</v>
      </c>
      <c r="F64" s="176">
        <v>0</v>
      </c>
      <c r="G64" s="176">
        <v>0</v>
      </c>
      <c r="H64" s="176">
        <v>0</v>
      </c>
      <c r="I64" s="176">
        <v>9.5514579E-4</v>
      </c>
      <c r="J64" s="176">
        <v>0</v>
      </c>
      <c r="K64" s="176">
        <v>0</v>
      </c>
      <c r="L64" s="176">
        <v>0</v>
      </c>
      <c r="N64" s="190">
        <v>47.71</v>
      </c>
    </row>
    <row r="65" spans="2:14" x14ac:dyDescent="0.25">
      <c r="C65" s="176"/>
      <c r="D65" s="176"/>
      <c r="E65" s="176"/>
      <c r="F65" s="176"/>
      <c r="G65" s="176"/>
      <c r="H65" s="176"/>
      <c r="I65" s="176"/>
      <c r="J65" s="176"/>
      <c r="K65" s="176"/>
      <c r="L65" s="176"/>
      <c r="N65" s="190"/>
    </row>
    <row r="66" spans="2:14" x14ac:dyDescent="0.25">
      <c r="B66" s="53" t="s">
        <v>10</v>
      </c>
      <c r="C66" s="177">
        <f>SUM(C55:C64)</f>
        <v>6.5274934857</v>
      </c>
      <c r="D66" s="177">
        <f t="shared" ref="D66:L66" si="11">SUM(D55:D64)</f>
        <v>21.16893562245</v>
      </c>
      <c r="E66" s="177">
        <f t="shared" si="11"/>
        <v>34.214234785390005</v>
      </c>
      <c r="F66" s="177">
        <f t="shared" si="11"/>
        <v>22.069027493199997</v>
      </c>
      <c r="G66" s="177">
        <f t="shared" si="11"/>
        <v>16.82292960301</v>
      </c>
      <c r="H66" s="177">
        <f t="shared" si="11"/>
        <v>5.3668450691</v>
      </c>
      <c r="I66" s="177">
        <f t="shared" si="11"/>
        <v>3.49673372079</v>
      </c>
      <c r="J66" s="177">
        <f t="shared" si="11"/>
        <v>2.1541006554700002</v>
      </c>
      <c r="K66" s="177">
        <f t="shared" si="11"/>
        <v>1.88858205438</v>
      </c>
      <c r="L66" s="177">
        <f t="shared" si="11"/>
        <v>4.06089486724</v>
      </c>
      <c r="N66" s="67">
        <v>57.88</v>
      </c>
    </row>
    <row r="71" spans="2:14" ht="15.75" x14ac:dyDescent="0.25">
      <c r="B71" s="44" t="s">
        <v>357</v>
      </c>
      <c r="C71" s="45"/>
      <c r="D71" s="45"/>
      <c r="E71" s="45"/>
      <c r="F71" s="45"/>
      <c r="G71" s="45"/>
      <c r="H71" s="45"/>
      <c r="I71" s="45"/>
      <c r="J71" s="45"/>
      <c r="K71" s="45"/>
      <c r="L71" s="45"/>
    </row>
    <row r="72" spans="2:14" ht="3.75" customHeight="1" x14ac:dyDescent="0.25">
      <c r="B72" s="44"/>
      <c r="C72" s="45"/>
      <c r="D72" s="45"/>
      <c r="E72" s="45"/>
      <c r="F72" s="45"/>
      <c r="G72" s="45"/>
      <c r="H72" s="45"/>
      <c r="I72" s="45"/>
      <c r="J72" s="45"/>
      <c r="K72" s="45"/>
      <c r="L72" s="45"/>
    </row>
    <row r="73" spans="2:14" x14ac:dyDescent="0.25">
      <c r="B73" s="167" t="s">
        <v>294</v>
      </c>
      <c r="C73" s="63"/>
      <c r="D73" s="63"/>
      <c r="E73" s="59"/>
      <c r="F73" s="59"/>
      <c r="G73" s="59"/>
      <c r="H73" s="59"/>
      <c r="I73" s="59"/>
      <c r="J73" s="59"/>
      <c r="K73" s="59"/>
      <c r="L73" s="59"/>
      <c r="N73" s="59"/>
    </row>
    <row r="74" spans="2:14" x14ac:dyDescent="0.25">
      <c r="B74" s="50"/>
      <c r="C74" s="258" t="s">
        <v>27</v>
      </c>
      <c r="D74" s="258"/>
      <c r="E74" s="258"/>
      <c r="F74" s="258"/>
      <c r="G74" s="258"/>
      <c r="H74" s="258"/>
      <c r="I74" s="258"/>
      <c r="J74" s="258"/>
      <c r="K74" s="258"/>
      <c r="L74" s="258"/>
      <c r="N74" s="50"/>
    </row>
    <row r="75" spans="2:14" ht="30" x14ac:dyDescent="0.25">
      <c r="B75" s="50"/>
      <c r="C75" s="68" t="s">
        <v>17</v>
      </c>
      <c r="D75" s="68" t="s">
        <v>18</v>
      </c>
      <c r="E75" s="68" t="s">
        <v>19</v>
      </c>
      <c r="F75" s="68" t="s">
        <v>20</v>
      </c>
      <c r="G75" s="68" t="s">
        <v>21</v>
      </c>
      <c r="H75" s="68" t="s">
        <v>22</v>
      </c>
      <c r="I75" s="68" t="s">
        <v>23</v>
      </c>
      <c r="J75" s="68" t="s">
        <v>24</v>
      </c>
      <c r="K75" s="68" t="s">
        <v>25</v>
      </c>
      <c r="L75" s="68" t="s">
        <v>26</v>
      </c>
      <c r="N75" s="68" t="s">
        <v>369</v>
      </c>
    </row>
    <row r="76" spans="2:14" x14ac:dyDescent="0.25">
      <c r="C76" s="65"/>
      <c r="D76" s="65"/>
      <c r="E76" s="65"/>
      <c r="F76" s="65"/>
      <c r="G76" s="65"/>
      <c r="H76" s="65"/>
      <c r="I76" s="65"/>
      <c r="J76" s="65"/>
      <c r="K76" s="65"/>
      <c r="L76" s="65"/>
    </row>
    <row r="77" spans="2:14" x14ac:dyDescent="0.25">
      <c r="B77" s="60" t="s">
        <v>1</v>
      </c>
      <c r="C77" s="165">
        <f>C55/SUM($C55:$L55)</f>
        <v>1.1081678945036404E-2</v>
      </c>
      <c r="D77" s="165">
        <f t="shared" ref="D77:L77" si="12">D55/SUM($C55:$L55)</f>
        <v>7.5878254014296168E-2</v>
      </c>
      <c r="E77" s="165">
        <f t="shared" si="12"/>
        <v>0.22272525741281968</v>
      </c>
      <c r="F77" s="165">
        <f t="shared" si="12"/>
        <v>0.23082414004705065</v>
      </c>
      <c r="G77" s="165">
        <f t="shared" si="12"/>
        <v>0.28333376327643572</v>
      </c>
      <c r="H77" s="165">
        <f t="shared" si="12"/>
        <v>6.2304929368898344E-2</v>
      </c>
      <c r="I77" s="165">
        <f t="shared" si="12"/>
        <v>3.5823786950023064E-2</v>
      </c>
      <c r="J77" s="165">
        <f t="shared" si="12"/>
        <v>2.2403176790971226E-2</v>
      </c>
      <c r="K77" s="165">
        <f t="shared" si="12"/>
        <v>1.4319681256066729E-2</v>
      </c>
      <c r="L77" s="165">
        <f t="shared" si="12"/>
        <v>4.1305331938402315E-2</v>
      </c>
      <c r="M77" s="108"/>
      <c r="N77" s="190">
        <f>+N55</f>
        <v>67.8</v>
      </c>
    </row>
    <row r="78" spans="2:14" x14ac:dyDescent="0.25">
      <c r="B78" s="60" t="s">
        <v>2</v>
      </c>
      <c r="C78" s="176">
        <v>0</v>
      </c>
      <c r="D78" s="176">
        <v>0</v>
      </c>
      <c r="E78" s="176">
        <v>0</v>
      </c>
      <c r="F78" s="176">
        <v>0</v>
      </c>
      <c r="G78" s="176">
        <v>0</v>
      </c>
      <c r="H78" s="176">
        <v>0</v>
      </c>
      <c r="I78" s="176">
        <v>0</v>
      </c>
      <c r="J78" s="176">
        <v>0</v>
      </c>
      <c r="K78" s="176">
        <v>0</v>
      </c>
      <c r="L78" s="176">
        <v>0</v>
      </c>
      <c r="M78" s="108"/>
      <c r="N78" s="190">
        <f>+N56</f>
        <v>60.9</v>
      </c>
    </row>
    <row r="79" spans="2:14" x14ac:dyDescent="0.25">
      <c r="B79" s="60" t="s">
        <v>3</v>
      </c>
      <c r="C79" s="165">
        <f t="shared" ref="C79:L79" si="13">C57/SUM($C57:$L57)</f>
        <v>2.6463091672065221E-2</v>
      </c>
      <c r="D79" s="165">
        <f t="shared" si="13"/>
        <v>1.9526785161316174E-2</v>
      </c>
      <c r="E79" s="165">
        <f t="shared" si="13"/>
        <v>8.6802101241773205E-2</v>
      </c>
      <c r="F79" s="165">
        <f t="shared" si="13"/>
        <v>2.2514354410337684E-2</v>
      </c>
      <c r="G79" s="165">
        <f t="shared" si="13"/>
        <v>0.40759010142410645</v>
      </c>
      <c r="H79" s="165">
        <f t="shared" si="13"/>
        <v>8.5921445681097011E-2</v>
      </c>
      <c r="I79" s="165">
        <f t="shared" si="13"/>
        <v>7.8551352280616007E-2</v>
      </c>
      <c r="J79" s="165">
        <f t="shared" si="13"/>
        <v>0.10179275308134293</v>
      </c>
      <c r="K79" s="165">
        <f t="shared" si="13"/>
        <v>5.2334984088520109E-2</v>
      </c>
      <c r="L79" s="165">
        <f t="shared" si="13"/>
        <v>0.11850303095882531</v>
      </c>
      <c r="M79" s="108"/>
      <c r="N79" s="190">
        <f t="shared" ref="N79:N86" si="14">+N57</f>
        <v>79.650000000000006</v>
      </c>
    </row>
    <row r="80" spans="2:14" x14ac:dyDescent="0.25">
      <c r="B80" s="60" t="s">
        <v>4</v>
      </c>
      <c r="C80" s="165">
        <f t="shared" ref="C80:L80" si="15">C58/SUM($C58:$L58)</f>
        <v>2.4713529509451868E-2</v>
      </c>
      <c r="D80" s="165">
        <f t="shared" si="15"/>
        <v>0.11160174356128749</v>
      </c>
      <c r="E80" s="165">
        <f t="shared" si="15"/>
        <v>0.20131714767093437</v>
      </c>
      <c r="F80" s="165">
        <f t="shared" si="15"/>
        <v>6.6457177001338033E-2</v>
      </c>
      <c r="G80" s="165">
        <f t="shared" si="15"/>
        <v>0.15072665624094797</v>
      </c>
      <c r="H80" s="165">
        <f t="shared" si="15"/>
        <v>0.11927590222734885</v>
      </c>
      <c r="I80" s="165">
        <f t="shared" si="15"/>
        <v>6.2266058786534073E-2</v>
      </c>
      <c r="J80" s="165">
        <f t="shared" si="15"/>
        <v>4.3694062300179366E-2</v>
      </c>
      <c r="K80" s="165">
        <f t="shared" si="15"/>
        <v>9.1805767856183371E-2</v>
      </c>
      <c r="L80" s="165">
        <f t="shared" si="15"/>
        <v>0.1281419548457948</v>
      </c>
      <c r="M80" s="108"/>
      <c r="N80" s="190">
        <f t="shared" si="14"/>
        <v>73.09</v>
      </c>
    </row>
    <row r="81" spans="2:14" x14ac:dyDescent="0.25">
      <c r="B81" s="60" t="s">
        <v>5</v>
      </c>
      <c r="C81" s="165">
        <f t="shared" ref="C81:L81" si="16">C59/SUM($C59:$L59)</f>
        <v>6.0389949672709177E-3</v>
      </c>
      <c r="D81" s="165">
        <f t="shared" si="16"/>
        <v>4.8105237480201068E-2</v>
      </c>
      <c r="E81" s="165">
        <f t="shared" si="16"/>
        <v>0.10683689992422152</v>
      </c>
      <c r="F81" s="165">
        <f t="shared" si="16"/>
        <v>0.13653716849161399</v>
      </c>
      <c r="G81" s="165">
        <f t="shared" si="16"/>
        <v>0.32950729635725895</v>
      </c>
      <c r="H81" s="165">
        <f t="shared" si="16"/>
        <v>0.12874276514076746</v>
      </c>
      <c r="I81" s="165">
        <f t="shared" si="16"/>
        <v>7.7552143109263158E-2</v>
      </c>
      <c r="J81" s="165">
        <f t="shared" si="16"/>
        <v>4.5166085928637072E-2</v>
      </c>
      <c r="K81" s="165">
        <f t="shared" si="16"/>
        <v>3.916585574438549E-2</v>
      </c>
      <c r="L81" s="165">
        <f t="shared" si="16"/>
        <v>8.2347552856380485E-2</v>
      </c>
      <c r="M81" s="108"/>
      <c r="N81" s="190">
        <f t="shared" si="14"/>
        <v>76.069999999999993</v>
      </c>
    </row>
    <row r="82" spans="2:14" ht="30" x14ac:dyDescent="0.25">
      <c r="B82" s="60" t="s">
        <v>6</v>
      </c>
      <c r="C82" s="165">
        <f t="shared" ref="C82:L82" si="17">C60/SUM($C60:$L60)</f>
        <v>8.8255075894481533E-3</v>
      </c>
      <c r="D82" s="165">
        <f t="shared" si="17"/>
        <v>3.511009399738195E-2</v>
      </c>
      <c r="E82" s="165">
        <f t="shared" si="17"/>
        <v>0.30080885823222575</v>
      </c>
      <c r="F82" s="165">
        <f t="shared" si="17"/>
        <v>0.26602403048351175</v>
      </c>
      <c r="G82" s="165">
        <f t="shared" si="17"/>
        <v>6.0681833502652105E-2</v>
      </c>
      <c r="H82" s="165">
        <f t="shared" si="17"/>
        <v>9.1491591296227942E-2</v>
      </c>
      <c r="I82" s="165">
        <f t="shared" si="17"/>
        <v>7.5115741556765703E-2</v>
      </c>
      <c r="J82" s="165">
        <f t="shared" si="17"/>
        <v>8.583664796405082E-3</v>
      </c>
      <c r="K82" s="165">
        <v>0</v>
      </c>
      <c r="L82" s="165">
        <f t="shared" si="17"/>
        <v>5.8652793818069204E-2</v>
      </c>
      <c r="M82" s="108"/>
      <c r="N82" s="190">
        <f t="shared" si="14"/>
        <v>69.97</v>
      </c>
    </row>
    <row r="83" spans="2:14" x14ac:dyDescent="0.25">
      <c r="B83" s="60" t="s">
        <v>7</v>
      </c>
      <c r="C83" s="165">
        <f t="shared" ref="C83:L83" si="18">C61/SUM($C61:$L61)</f>
        <v>1.4461638706747878E-2</v>
      </c>
      <c r="D83" s="165">
        <f t="shared" si="18"/>
        <v>8.3108406187197184E-2</v>
      </c>
      <c r="E83" s="165">
        <f t="shared" si="18"/>
        <v>0.27128567972770873</v>
      </c>
      <c r="F83" s="165">
        <f t="shared" si="18"/>
        <v>0.30254838475550089</v>
      </c>
      <c r="G83" s="165">
        <f t="shared" si="18"/>
        <v>0.18207378562635623</v>
      </c>
      <c r="H83" s="165">
        <f t="shared" si="18"/>
        <v>4.4227295034873285E-2</v>
      </c>
      <c r="I83" s="165">
        <f t="shared" si="18"/>
        <v>2.4015164214597401E-2</v>
      </c>
      <c r="J83" s="165">
        <f t="shared" si="18"/>
        <v>1.9680314787479468E-2</v>
      </c>
      <c r="K83" s="165">
        <f t="shared" si="18"/>
        <v>1.1704695868148911E-2</v>
      </c>
      <c r="L83" s="165">
        <f t="shared" si="18"/>
        <v>4.6894635091390351E-2</v>
      </c>
      <c r="M83" s="108"/>
      <c r="N83" s="190">
        <f t="shared" si="14"/>
        <v>66.180000000000007</v>
      </c>
    </row>
    <row r="84" spans="2:14" x14ac:dyDescent="0.25">
      <c r="B84" s="60" t="s">
        <v>28</v>
      </c>
      <c r="C84" s="165">
        <f t="shared" ref="C84:L84" si="19">C62/SUM($C62:$L62)</f>
        <v>8.1312663457845991E-2</v>
      </c>
      <c r="D84" s="165">
        <f t="shared" si="19"/>
        <v>0.24469733039680255</v>
      </c>
      <c r="E84" s="165">
        <f t="shared" si="19"/>
        <v>0.33823848633372017</v>
      </c>
      <c r="F84" s="165">
        <f t="shared" si="19"/>
        <v>0.16539498174915906</v>
      </c>
      <c r="G84" s="165">
        <f t="shared" si="19"/>
        <v>8.7141047532091342E-2</v>
      </c>
      <c r="H84" s="165">
        <f t="shared" si="19"/>
        <v>2.5917882640751216E-2</v>
      </c>
      <c r="I84" s="165">
        <f t="shared" si="19"/>
        <v>1.9716522602510958E-2</v>
      </c>
      <c r="J84" s="165">
        <f t="shared" si="19"/>
        <v>1.1490902453600719E-2</v>
      </c>
      <c r="K84" s="165">
        <f t="shared" si="19"/>
        <v>8.5506595304159928E-3</v>
      </c>
      <c r="L84" s="165">
        <f t="shared" si="19"/>
        <v>1.7539523303101962E-2</v>
      </c>
      <c r="M84" s="108"/>
      <c r="N84" s="190">
        <f t="shared" si="14"/>
        <v>50.62</v>
      </c>
    </row>
    <row r="85" spans="2:14" ht="30" x14ac:dyDescent="0.25">
      <c r="B85" s="60" t="s">
        <v>29</v>
      </c>
      <c r="C85" s="176">
        <f t="shared" ref="C85:L85" si="20">C63/SUM($C63:$L63)</f>
        <v>3.8381636924449521E-2</v>
      </c>
      <c r="D85" s="176">
        <f t="shared" si="20"/>
        <v>0</v>
      </c>
      <c r="E85" s="176">
        <f t="shared" si="20"/>
        <v>0.18800461813516656</v>
      </c>
      <c r="F85" s="176">
        <f t="shared" si="20"/>
        <v>0.44302337805390463</v>
      </c>
      <c r="G85" s="176">
        <f t="shared" si="20"/>
        <v>0.12368720980670157</v>
      </c>
      <c r="H85" s="176">
        <f t="shared" si="20"/>
        <v>0</v>
      </c>
      <c r="I85" s="176">
        <f t="shared" si="20"/>
        <v>0</v>
      </c>
      <c r="J85" s="176">
        <f t="shared" si="20"/>
        <v>0</v>
      </c>
      <c r="K85" s="176">
        <f t="shared" si="20"/>
        <v>0</v>
      </c>
      <c r="L85" s="176">
        <f t="shared" si="20"/>
        <v>0.20690315707977766</v>
      </c>
      <c r="M85" s="108"/>
      <c r="N85" s="190">
        <f t="shared" si="14"/>
        <v>109.7</v>
      </c>
    </row>
    <row r="86" spans="2:14" x14ac:dyDescent="0.25">
      <c r="B86" s="60" t="s">
        <v>9</v>
      </c>
      <c r="C86" s="176">
        <f t="shared" ref="C86:L86" si="21">C64/SUM($C64:$L64)</f>
        <v>0</v>
      </c>
      <c r="D86" s="176">
        <f t="shared" si="21"/>
        <v>0.31650067148854888</v>
      </c>
      <c r="E86" s="176">
        <f t="shared" si="21"/>
        <v>0.65105145056009694</v>
      </c>
      <c r="F86" s="176">
        <f t="shared" si="21"/>
        <v>0</v>
      </c>
      <c r="G86" s="176">
        <f t="shared" si="21"/>
        <v>0</v>
      </c>
      <c r="H86" s="176">
        <f t="shared" si="21"/>
        <v>0</v>
      </c>
      <c r="I86" s="176">
        <f t="shared" si="21"/>
        <v>3.2447877951354093E-2</v>
      </c>
      <c r="J86" s="176">
        <f t="shared" si="21"/>
        <v>0</v>
      </c>
      <c r="K86" s="176">
        <f t="shared" si="21"/>
        <v>0</v>
      </c>
      <c r="L86" s="176">
        <f t="shared" si="21"/>
        <v>0</v>
      </c>
      <c r="M86" s="108"/>
      <c r="N86" s="190">
        <f t="shared" si="14"/>
        <v>47.71</v>
      </c>
    </row>
    <row r="87" spans="2:14" x14ac:dyDescent="0.25">
      <c r="C87" s="109"/>
      <c r="D87" s="109"/>
      <c r="E87" s="109"/>
      <c r="F87" s="109"/>
      <c r="G87" s="109"/>
      <c r="H87" s="109"/>
      <c r="I87" s="109"/>
      <c r="J87" s="109"/>
      <c r="K87" s="109"/>
      <c r="L87" s="109"/>
      <c r="M87" s="108"/>
      <c r="N87" s="190"/>
    </row>
    <row r="88" spans="2:14" x14ac:dyDescent="0.25">
      <c r="B88" s="53" t="s">
        <v>10</v>
      </c>
      <c r="C88" s="166">
        <f t="shared" ref="C88:L88" si="22">C66/SUM($C66:$L66)</f>
        <v>5.5425879476089408E-2</v>
      </c>
      <c r="D88" s="166">
        <f t="shared" si="22"/>
        <v>0.1797484558226542</v>
      </c>
      <c r="E88" s="166">
        <f t="shared" si="22"/>
        <v>0.2905179542095383</v>
      </c>
      <c r="F88" s="166">
        <f t="shared" si="22"/>
        <v>0.18739126445277987</v>
      </c>
      <c r="G88" s="166">
        <f t="shared" si="22"/>
        <v>0.14284589799344347</v>
      </c>
      <c r="H88" s="166">
        <f t="shared" si="22"/>
        <v>4.5570648001172519E-2</v>
      </c>
      <c r="I88" s="166">
        <f t="shared" si="22"/>
        <v>2.9691265444089576E-2</v>
      </c>
      <c r="J88" s="166">
        <f t="shared" si="22"/>
        <v>1.829077632494058E-2</v>
      </c>
      <c r="K88" s="166">
        <f t="shared" si="22"/>
        <v>1.6036219960401211E-2</v>
      </c>
      <c r="L88" s="166">
        <f t="shared" si="22"/>
        <v>3.4481638314890969E-2</v>
      </c>
      <c r="M88" s="108"/>
      <c r="N88" s="191">
        <f>+N66</f>
        <v>57.88</v>
      </c>
    </row>
    <row r="95" spans="2:14" x14ac:dyDescent="0.25">
      <c r="N95" s="125" t="s">
        <v>247</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C11" sqref="C11"/>
    </sheetView>
  </sheetViews>
  <sheetFormatPr defaultRowHeight="15" x14ac:dyDescent="0.25"/>
  <cols>
    <col min="1" max="1" width="4.7109375" style="46" customWidth="1"/>
    <col min="2" max="2" width="30.28515625" style="46" customWidth="1"/>
    <col min="3" max="8" width="27.42578125" style="46" customWidth="1"/>
    <col min="9" max="9" width="25.7109375" style="46" customWidth="1"/>
    <col min="10" max="16384" width="9.140625" style="46"/>
  </cols>
  <sheetData>
    <row r="4" spans="2:10" x14ac:dyDescent="0.25">
      <c r="B4" s="45"/>
      <c r="C4" s="45"/>
      <c r="D4" s="45"/>
      <c r="E4" s="45"/>
      <c r="F4" s="45"/>
      <c r="G4" s="47" t="s">
        <v>30</v>
      </c>
      <c r="H4" s="172">
        <f>'Table 1-3 - Lending'!L4</f>
        <v>42185</v>
      </c>
      <c r="I4" s="45"/>
      <c r="J4" s="45"/>
    </row>
    <row r="5" spans="2:10" ht="15.75" x14ac:dyDescent="0.25">
      <c r="B5" s="44" t="s">
        <v>262</v>
      </c>
      <c r="C5" s="45"/>
      <c r="D5" s="45"/>
      <c r="E5" s="45"/>
      <c r="F5" s="45"/>
      <c r="G5" s="45"/>
      <c r="H5" s="45"/>
      <c r="I5" s="45"/>
      <c r="J5" s="45"/>
    </row>
    <row r="6" spans="2:10" ht="3.75" customHeight="1" x14ac:dyDescent="0.25">
      <c r="B6" s="44"/>
      <c r="C6" s="45"/>
      <c r="D6" s="45"/>
      <c r="E6" s="45"/>
      <c r="F6" s="45"/>
      <c r="G6" s="45"/>
      <c r="H6" s="45"/>
      <c r="I6" s="45"/>
    </row>
    <row r="7" spans="2:10" x14ac:dyDescent="0.25">
      <c r="B7" s="70" t="s">
        <v>116</v>
      </c>
      <c r="C7" s="70"/>
      <c r="D7" s="71"/>
      <c r="E7" s="71"/>
      <c r="F7" s="71"/>
      <c r="G7" s="71"/>
      <c r="H7" s="71"/>
      <c r="I7" s="71"/>
    </row>
    <row r="8" spans="2:10" x14ac:dyDescent="0.25">
      <c r="B8" s="50"/>
      <c r="C8" s="50"/>
      <c r="D8" s="50"/>
      <c r="E8" s="50"/>
      <c r="F8" s="50"/>
      <c r="G8" s="50"/>
      <c r="H8" s="50"/>
      <c r="I8" s="50"/>
    </row>
    <row r="9" spans="2:10" ht="30" x14ac:dyDescent="0.25">
      <c r="B9" s="50"/>
      <c r="C9" s="68" t="s">
        <v>31</v>
      </c>
      <c r="D9" s="68" t="s">
        <v>32</v>
      </c>
      <c r="E9" s="68" t="s">
        <v>33</v>
      </c>
      <c r="F9" s="68" t="s">
        <v>34</v>
      </c>
      <c r="G9" s="68" t="s">
        <v>35</v>
      </c>
      <c r="H9" s="68" t="s">
        <v>252</v>
      </c>
      <c r="I9" s="68" t="s">
        <v>10</v>
      </c>
    </row>
    <row r="11" spans="2:10" x14ac:dyDescent="0.25">
      <c r="B11" s="60" t="s">
        <v>1</v>
      </c>
      <c r="C11" s="64">
        <v>0.36807475966999997</v>
      </c>
      <c r="D11" s="64">
        <v>0.78407781976000002</v>
      </c>
      <c r="E11" s="64">
        <v>0.82252036082000002</v>
      </c>
      <c r="F11" s="64">
        <v>1.34551845942</v>
      </c>
      <c r="G11" s="64">
        <v>1.3737573590600001</v>
      </c>
      <c r="H11" s="64">
        <v>1.37391809643</v>
      </c>
      <c r="I11" s="64">
        <f>SUM(C11:H11)</f>
        <v>6.0678668551600001</v>
      </c>
    </row>
    <row r="12" spans="2:10" x14ac:dyDescent="0.25">
      <c r="B12" s="60" t="s">
        <v>2</v>
      </c>
      <c r="C12" s="64">
        <v>0</v>
      </c>
      <c r="D12" s="64">
        <v>0</v>
      </c>
      <c r="E12" s="64">
        <v>1.66340999E-3</v>
      </c>
      <c r="F12" s="64">
        <v>0</v>
      </c>
      <c r="G12" s="64">
        <v>0</v>
      </c>
      <c r="H12" s="64">
        <v>0</v>
      </c>
      <c r="I12" s="64">
        <f t="shared" ref="I12:I20" si="0">SUM(C12:H12)</f>
        <v>1.66340999E-3</v>
      </c>
    </row>
    <row r="13" spans="2:10" x14ac:dyDescent="0.25">
      <c r="B13" s="60" t="s">
        <v>3</v>
      </c>
      <c r="C13" s="64">
        <v>0</v>
      </c>
      <c r="D13" s="64">
        <v>0</v>
      </c>
      <c r="E13" s="64">
        <v>0.34831519893000001</v>
      </c>
      <c r="F13" s="64">
        <v>0.21900338289999999</v>
      </c>
      <c r="G13" s="64">
        <v>3.09057932E-3</v>
      </c>
      <c r="H13" s="64">
        <v>7.3286772300000004E-3</v>
      </c>
      <c r="I13" s="64">
        <f t="shared" si="0"/>
        <v>0.57773783837999992</v>
      </c>
    </row>
    <row r="14" spans="2:10" x14ac:dyDescent="0.25">
      <c r="B14" s="60" t="s">
        <v>4</v>
      </c>
      <c r="C14" s="64">
        <v>0.25870128584000002</v>
      </c>
      <c r="D14" s="64">
        <v>0.62119160978999999</v>
      </c>
      <c r="E14" s="64">
        <v>0.41446081521</v>
      </c>
      <c r="F14" s="64">
        <v>0.82181936992000004</v>
      </c>
      <c r="G14" s="64">
        <v>0.47379759586999998</v>
      </c>
      <c r="H14" s="64">
        <v>2.6869683839999998E-2</v>
      </c>
      <c r="I14" s="64">
        <f t="shared" si="0"/>
        <v>2.6168403604700003</v>
      </c>
    </row>
    <row r="15" spans="2:10" x14ac:dyDescent="0.25">
      <c r="B15" s="60" t="s">
        <v>5</v>
      </c>
      <c r="C15" s="64">
        <v>1.85351282917</v>
      </c>
      <c r="D15" s="64">
        <v>1.9827258697700001</v>
      </c>
      <c r="E15" s="64">
        <v>1.5482848793799999</v>
      </c>
      <c r="F15" s="64">
        <v>3.7838477501200001</v>
      </c>
      <c r="G15" s="64">
        <v>3.8357637625400001</v>
      </c>
      <c r="H15" s="64">
        <v>4.722597941E-2</v>
      </c>
      <c r="I15" s="64">
        <f t="shared" si="0"/>
        <v>13.05136107039</v>
      </c>
    </row>
    <row r="16" spans="2:10" ht="30" x14ac:dyDescent="0.25">
      <c r="B16" s="60" t="s">
        <v>6</v>
      </c>
      <c r="C16" s="64">
        <v>4.7211103910000003E-2</v>
      </c>
      <c r="D16" s="64">
        <v>9.8888519359999996E-2</v>
      </c>
      <c r="E16" s="64">
        <v>0.22166558001</v>
      </c>
      <c r="F16" s="64">
        <v>1.0875020798999999</v>
      </c>
      <c r="G16" s="64">
        <v>0.18237010520999999</v>
      </c>
      <c r="H16" s="64">
        <v>0</v>
      </c>
      <c r="I16" s="64">
        <f t="shared" si="0"/>
        <v>1.6376373883899999</v>
      </c>
    </row>
    <row r="17" spans="2:9" x14ac:dyDescent="0.25">
      <c r="B17" s="60" t="s">
        <v>7</v>
      </c>
      <c r="C17" s="64">
        <v>3.5032965010299999</v>
      </c>
      <c r="D17" s="64">
        <v>2.84925477644</v>
      </c>
      <c r="E17" s="64">
        <v>2.6665927539099998</v>
      </c>
      <c r="F17" s="64">
        <v>5.9706015036600002</v>
      </c>
      <c r="G17" s="64">
        <v>4.9292299247900004</v>
      </c>
      <c r="H17" s="64">
        <v>0.10155256752</v>
      </c>
      <c r="I17" s="64">
        <f t="shared" si="0"/>
        <v>20.02052802735</v>
      </c>
    </row>
    <row r="18" spans="2:9" x14ac:dyDescent="0.25">
      <c r="B18" s="60" t="s">
        <v>28</v>
      </c>
      <c r="C18" s="64">
        <v>1.03530355234</v>
      </c>
      <c r="D18" s="64">
        <v>9.3834140847699992</v>
      </c>
      <c r="E18" s="64">
        <v>14.40819095076</v>
      </c>
      <c r="F18" s="64">
        <v>26.47944443035</v>
      </c>
      <c r="G18" s="64">
        <v>22.444610784830001</v>
      </c>
      <c r="H18" s="64">
        <v>0</v>
      </c>
      <c r="I18" s="64">
        <f t="shared" si="0"/>
        <v>73.750963803049999</v>
      </c>
    </row>
    <row r="19" spans="2:9" ht="30" x14ac:dyDescent="0.25">
      <c r="B19" s="60" t="s">
        <v>29</v>
      </c>
      <c r="C19" s="64">
        <v>0</v>
      </c>
      <c r="D19" s="64">
        <v>8.8870199000000004E-4</v>
      </c>
      <c r="E19" s="64">
        <v>8.1638745500000002E-3</v>
      </c>
      <c r="F19" s="64">
        <v>1.7698312199999999E-3</v>
      </c>
      <c r="G19" s="64">
        <v>4.9198858999999996E-3</v>
      </c>
      <c r="H19" s="64">
        <v>0</v>
      </c>
      <c r="I19" s="64">
        <f t="shared" si="0"/>
        <v>1.574229366E-2</v>
      </c>
    </row>
    <row r="20" spans="2:9" x14ac:dyDescent="0.25">
      <c r="B20" s="60" t="s">
        <v>9</v>
      </c>
      <c r="C20" s="64">
        <v>8.0451709000000007E-3</v>
      </c>
      <c r="D20" s="64">
        <v>9.5514579E-4</v>
      </c>
      <c r="E20" s="64">
        <v>1.470350669E-2</v>
      </c>
      <c r="F20" s="64">
        <v>4.1362216399999999E-3</v>
      </c>
      <c r="G20" s="64">
        <v>1.5962648399999999E-3</v>
      </c>
      <c r="H20" s="64">
        <v>0</v>
      </c>
      <c r="I20" s="64">
        <f t="shared" si="0"/>
        <v>2.9436309860000003E-2</v>
      </c>
    </row>
    <row r="21" spans="2:9" x14ac:dyDescent="0.25">
      <c r="C21" s="64"/>
      <c r="D21" s="64"/>
      <c r="E21" s="64"/>
      <c r="F21" s="64"/>
      <c r="G21" s="64"/>
      <c r="H21" s="64"/>
      <c r="I21" s="64"/>
    </row>
    <row r="22" spans="2:9" x14ac:dyDescent="0.25">
      <c r="B22" s="53" t="s">
        <v>10</v>
      </c>
      <c r="C22" s="56">
        <f>SUM(C11:C20)</f>
        <v>7.0741452028600005</v>
      </c>
      <c r="D22" s="56">
        <f t="shared" ref="D22:I22" si="1">SUM(D11:D20)</f>
        <v>15.721396527669999</v>
      </c>
      <c r="E22" s="56">
        <f t="shared" si="1"/>
        <v>20.454561330250002</v>
      </c>
      <c r="F22" s="56">
        <f t="shared" si="1"/>
        <v>39.713643029130004</v>
      </c>
      <c r="G22" s="56">
        <f t="shared" si="1"/>
        <v>33.249136262360004</v>
      </c>
      <c r="H22" s="56">
        <f t="shared" si="1"/>
        <v>1.5568950044300001</v>
      </c>
      <c r="I22" s="56">
        <f t="shared" si="1"/>
        <v>117.7697773567</v>
      </c>
    </row>
    <row r="23" spans="2:9" x14ac:dyDescent="0.25">
      <c r="B23" s="49" t="s">
        <v>253</v>
      </c>
    </row>
    <row r="31" spans="2:9" x14ac:dyDescent="0.25">
      <c r="I31" s="125" t="s">
        <v>247</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10" zoomScale="70" zoomScaleNormal="70" workbookViewId="0">
      <selection activeCell="J60" sqref="J60"/>
    </sheetView>
  </sheetViews>
  <sheetFormatPr defaultRowHeight="15" x14ac:dyDescent="0.25"/>
  <cols>
    <col min="1" max="1" width="4.7109375" style="46" customWidth="1"/>
    <col min="2" max="2" width="26.28515625" style="46" customWidth="1"/>
    <col min="3" max="12" width="17.7109375" style="46" customWidth="1"/>
    <col min="13" max="13" width="18" style="46" customWidth="1"/>
    <col min="14" max="16384" width="9.140625" style="46"/>
  </cols>
  <sheetData>
    <row r="4" spans="2:13" x14ac:dyDescent="0.25">
      <c r="B4" s="45"/>
      <c r="C4" s="45"/>
      <c r="D4" s="45"/>
      <c r="E4" s="45"/>
      <c r="F4" s="45"/>
      <c r="G4" s="45"/>
      <c r="H4" s="45"/>
      <c r="I4" s="45"/>
      <c r="J4" s="45"/>
      <c r="K4" s="47" t="s">
        <v>30</v>
      </c>
      <c r="L4" s="172">
        <f>'Table 1-3 - Lending'!L4</f>
        <v>42185</v>
      </c>
      <c r="M4" s="45"/>
    </row>
    <row r="5" spans="2:13" ht="15.75" x14ac:dyDescent="0.25">
      <c r="B5" s="44" t="s">
        <v>358</v>
      </c>
      <c r="C5" s="45"/>
      <c r="D5" s="45"/>
      <c r="E5" s="45"/>
      <c r="F5" s="45"/>
      <c r="G5" s="45"/>
      <c r="H5" s="45"/>
      <c r="I5" s="45"/>
      <c r="J5" s="45"/>
      <c r="K5" s="45"/>
      <c r="L5" s="45"/>
      <c r="M5" s="45"/>
    </row>
    <row r="6" spans="2:13" x14ac:dyDescent="0.25">
      <c r="B6" s="70" t="s">
        <v>117</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36</v>
      </c>
      <c r="C9" s="64">
        <v>0</v>
      </c>
      <c r="D9" s="64">
        <v>0</v>
      </c>
      <c r="E9" s="64">
        <v>0</v>
      </c>
      <c r="F9" s="64">
        <v>0</v>
      </c>
      <c r="G9" s="64">
        <v>0</v>
      </c>
      <c r="H9" s="64">
        <v>0</v>
      </c>
      <c r="I9" s="64">
        <v>0</v>
      </c>
      <c r="J9" s="64">
        <v>0</v>
      </c>
      <c r="K9" s="64">
        <v>0</v>
      </c>
      <c r="L9" s="64">
        <v>0</v>
      </c>
      <c r="M9" s="64">
        <f>SUM(C9:L9)</f>
        <v>0</v>
      </c>
    </row>
    <row r="10" spans="2:13" x14ac:dyDescent="0.25">
      <c r="B10" s="46" t="s">
        <v>239</v>
      </c>
      <c r="C10" s="64">
        <v>0.22617508360999999</v>
      </c>
      <c r="D10" s="64">
        <v>0</v>
      </c>
      <c r="E10" s="64">
        <v>0</v>
      </c>
      <c r="F10" s="64">
        <v>7.6860356310000003E-2</v>
      </c>
      <c r="G10" s="64">
        <v>0.23903137524000001</v>
      </c>
      <c r="H10" s="64">
        <v>0</v>
      </c>
      <c r="I10" s="64">
        <v>0.15713062252000001</v>
      </c>
      <c r="J10" s="64">
        <v>2.2905308149399999</v>
      </c>
      <c r="K10" s="64">
        <v>0</v>
      </c>
      <c r="L10" s="64">
        <v>1.838E-4</v>
      </c>
      <c r="M10" s="64">
        <f t="shared" ref="M10:M19" si="0">SUM(C10:L10)</f>
        <v>2.9899120526199998</v>
      </c>
    </row>
    <row r="11" spans="2:13" ht="30" customHeight="1" x14ac:dyDescent="0.25">
      <c r="B11" s="169" t="s">
        <v>243</v>
      </c>
      <c r="C11" s="64">
        <v>1.76469941029</v>
      </c>
      <c r="D11" s="64">
        <v>0</v>
      </c>
      <c r="E11" s="64">
        <v>0.29054017512000002</v>
      </c>
      <c r="F11" s="64">
        <v>1.2138446062499999</v>
      </c>
      <c r="G11" s="64">
        <v>6.9896599344699997</v>
      </c>
      <c r="H11" s="64">
        <v>6.4595182070000007E-2</v>
      </c>
      <c r="I11" s="64">
        <v>6.0831611593500003</v>
      </c>
      <c r="J11" s="64">
        <v>25.182500379779999</v>
      </c>
      <c r="K11" s="64">
        <v>6.0421499999999996E-4</v>
      </c>
      <c r="L11" s="64">
        <v>6.0813274200000001E-3</v>
      </c>
      <c r="M11" s="64">
        <f t="shared" si="0"/>
        <v>41.59568638975</v>
      </c>
    </row>
    <row r="12" spans="2:13" x14ac:dyDescent="0.25">
      <c r="B12" s="170" t="s">
        <v>254</v>
      </c>
      <c r="C12" s="64">
        <v>0.73041275467</v>
      </c>
      <c r="D12" s="64">
        <v>0</v>
      </c>
      <c r="E12" s="64">
        <v>0.16521569890000001</v>
      </c>
      <c r="F12" s="64">
        <v>0.22941158967</v>
      </c>
      <c r="G12" s="64">
        <v>2.3347118724499998</v>
      </c>
      <c r="H12" s="64">
        <v>1.8817395220000002E-2</v>
      </c>
      <c r="I12" s="64">
        <v>2.3771826061099999</v>
      </c>
      <c r="J12" s="64">
        <v>9.9539600431800004</v>
      </c>
      <c r="K12" s="64">
        <v>0</v>
      </c>
      <c r="L12" s="64">
        <v>6.0813274200000001E-3</v>
      </c>
      <c r="M12" s="64">
        <f t="shared" si="0"/>
        <v>15.815793287620002</v>
      </c>
    </row>
    <row r="13" spans="2:13" x14ac:dyDescent="0.25">
      <c r="B13" s="170" t="s">
        <v>255</v>
      </c>
      <c r="C13" s="64">
        <v>0.58883108769000003</v>
      </c>
      <c r="D13" s="64">
        <v>0</v>
      </c>
      <c r="E13" s="64">
        <v>3.5519749589999997E-2</v>
      </c>
      <c r="F13" s="64">
        <v>0.34236403866999998</v>
      </c>
      <c r="G13" s="64">
        <v>2.92545263912</v>
      </c>
      <c r="H13" s="64">
        <v>7.8942303800000006E-3</v>
      </c>
      <c r="I13" s="64">
        <v>2.0189576746900002</v>
      </c>
      <c r="J13" s="64">
        <v>9.8182199277300004</v>
      </c>
      <c r="K13" s="64">
        <v>0</v>
      </c>
      <c r="L13" s="64">
        <v>0</v>
      </c>
      <c r="M13" s="64">
        <f t="shared" si="0"/>
        <v>15.73723934787</v>
      </c>
    </row>
    <row r="14" spans="2:13" x14ac:dyDescent="0.25">
      <c r="B14" s="171" t="s">
        <v>240</v>
      </c>
      <c r="C14" s="64">
        <v>0.44545556792000002</v>
      </c>
      <c r="D14" s="64">
        <v>0</v>
      </c>
      <c r="E14" s="64">
        <v>8.9804726629999998E-2</v>
      </c>
      <c r="F14" s="64">
        <v>0.64206897790999995</v>
      </c>
      <c r="G14" s="64">
        <v>1.7294954229099999</v>
      </c>
      <c r="H14" s="64">
        <v>3.7883556479999997E-2</v>
      </c>
      <c r="I14" s="64">
        <v>1.68702087855</v>
      </c>
      <c r="J14" s="64">
        <v>5.4103204088599997</v>
      </c>
      <c r="K14" s="64">
        <v>6.0421499999999996E-4</v>
      </c>
      <c r="L14" s="64">
        <v>0</v>
      </c>
      <c r="M14" s="64">
        <f t="shared" si="0"/>
        <v>10.042653754259998</v>
      </c>
    </row>
    <row r="15" spans="2:13" x14ac:dyDescent="0.25">
      <c r="B15" s="171" t="s">
        <v>241</v>
      </c>
      <c r="C15" s="64">
        <v>0</v>
      </c>
      <c r="D15" s="64">
        <v>0</v>
      </c>
      <c r="E15" s="64">
        <v>0</v>
      </c>
      <c r="F15" s="64">
        <v>0</v>
      </c>
      <c r="G15" s="64">
        <v>0</v>
      </c>
      <c r="H15" s="64">
        <v>0</v>
      </c>
      <c r="I15" s="64">
        <v>0</v>
      </c>
      <c r="J15" s="64">
        <v>0</v>
      </c>
      <c r="K15" s="64">
        <v>0</v>
      </c>
      <c r="L15" s="64">
        <v>0</v>
      </c>
      <c r="M15" s="64">
        <f t="shared" si="0"/>
        <v>0</v>
      </c>
    </row>
    <row r="16" spans="2:13" x14ac:dyDescent="0.25">
      <c r="B16" s="46" t="s">
        <v>38</v>
      </c>
      <c r="C16" s="64">
        <v>7.7401976600000005E-2</v>
      </c>
      <c r="D16" s="64">
        <v>0</v>
      </c>
      <c r="E16" s="64">
        <v>0</v>
      </c>
      <c r="F16" s="64">
        <v>0.11348539065</v>
      </c>
      <c r="G16" s="64">
        <v>0.63695577188999997</v>
      </c>
      <c r="H16" s="64">
        <v>1.4433587499999999E-2</v>
      </c>
      <c r="I16" s="64">
        <v>0.82468569041999995</v>
      </c>
      <c r="J16" s="64">
        <v>13.199248603299999</v>
      </c>
      <c r="K16" s="64">
        <v>0</v>
      </c>
      <c r="L16" s="64">
        <v>0</v>
      </c>
      <c r="M16" s="64">
        <f t="shared" si="0"/>
        <v>14.86621102036</v>
      </c>
    </row>
    <row r="17" spans="2:13" x14ac:dyDescent="0.25">
      <c r="B17" s="198" t="s">
        <v>295</v>
      </c>
      <c r="C17" s="64">
        <v>7.7401976600000005E-2</v>
      </c>
      <c r="D17" s="64">
        <v>0</v>
      </c>
      <c r="E17" s="64">
        <v>0</v>
      </c>
      <c r="F17" s="64">
        <v>0.11348539065</v>
      </c>
      <c r="G17" s="64">
        <v>0.63695577188999997</v>
      </c>
      <c r="H17" s="64">
        <v>1.4433587499999999E-2</v>
      </c>
      <c r="I17" s="64">
        <v>0.82468569041999995</v>
      </c>
      <c r="J17" s="64">
        <v>13.199248603299999</v>
      </c>
      <c r="K17" s="64">
        <v>0</v>
      </c>
      <c r="L17" s="64">
        <v>0</v>
      </c>
      <c r="M17" s="64">
        <f t="shared" si="0"/>
        <v>14.86621102036</v>
      </c>
    </row>
    <row r="18" spans="2:13" x14ac:dyDescent="0.25">
      <c r="B18" s="198" t="s">
        <v>296</v>
      </c>
      <c r="C18" s="64">
        <v>0</v>
      </c>
      <c r="D18" s="64">
        <v>0</v>
      </c>
      <c r="E18" s="64">
        <v>0</v>
      </c>
      <c r="F18" s="64">
        <v>0</v>
      </c>
      <c r="G18" s="64">
        <v>0</v>
      </c>
      <c r="H18" s="64">
        <v>0</v>
      </c>
      <c r="I18" s="64">
        <v>0</v>
      </c>
      <c r="J18" s="64">
        <v>0</v>
      </c>
      <c r="K18" s="64">
        <v>0</v>
      </c>
      <c r="L18" s="64">
        <v>0</v>
      </c>
      <c r="M18" s="64">
        <f t="shared" si="0"/>
        <v>0</v>
      </c>
    </row>
    <row r="19" spans="2:13" x14ac:dyDescent="0.25">
      <c r="B19" s="46" t="s">
        <v>9</v>
      </c>
      <c r="C19" s="64">
        <v>0</v>
      </c>
      <c r="D19" s="64">
        <v>0</v>
      </c>
      <c r="E19" s="64">
        <v>0</v>
      </c>
      <c r="F19" s="64">
        <v>0</v>
      </c>
      <c r="G19" s="64">
        <v>0</v>
      </c>
      <c r="H19" s="64">
        <v>0</v>
      </c>
      <c r="I19" s="64">
        <v>0</v>
      </c>
      <c r="J19" s="64">
        <v>0</v>
      </c>
      <c r="K19" s="64">
        <v>0</v>
      </c>
      <c r="L19" s="64">
        <v>0</v>
      </c>
      <c r="M19" s="64">
        <f t="shared" si="0"/>
        <v>0</v>
      </c>
    </row>
    <row r="20" spans="2:13" x14ac:dyDescent="0.25">
      <c r="B20" s="72" t="s">
        <v>10</v>
      </c>
      <c r="C20" s="56">
        <f>SUM(C9:C11)+C16+C19</f>
        <v>2.0682764704999999</v>
      </c>
      <c r="D20" s="56">
        <f t="shared" ref="D20:L20" si="1">SUM(D9:D11)+D16+D19</f>
        <v>0</v>
      </c>
      <c r="E20" s="56">
        <f t="shared" si="1"/>
        <v>0.29054017512000002</v>
      </c>
      <c r="F20" s="56">
        <f t="shared" si="1"/>
        <v>1.40419035321</v>
      </c>
      <c r="G20" s="56">
        <f t="shared" si="1"/>
        <v>7.8656470815999997</v>
      </c>
      <c r="H20" s="56">
        <f t="shared" si="1"/>
        <v>7.9028769570000004E-2</v>
      </c>
      <c r="I20" s="56">
        <f t="shared" si="1"/>
        <v>7.0649774722900007</v>
      </c>
      <c r="J20" s="56">
        <f t="shared" si="1"/>
        <v>40.67227979802</v>
      </c>
      <c r="K20" s="56">
        <f t="shared" si="1"/>
        <v>6.0421499999999996E-4</v>
      </c>
      <c r="L20" s="56">
        <f t="shared" si="1"/>
        <v>6.2651274199999997E-3</v>
      </c>
      <c r="M20" s="56">
        <f>SUM(M9:M11)+M16+M19</f>
        <v>59.451809462729997</v>
      </c>
    </row>
    <row r="21" spans="2:13" x14ac:dyDescent="0.25">
      <c r="B21" s="49" t="s">
        <v>41</v>
      </c>
    </row>
    <row r="25" spans="2:13" ht="15.75" x14ac:dyDescent="0.25">
      <c r="B25" s="44" t="s">
        <v>359</v>
      </c>
      <c r="C25" s="45"/>
      <c r="D25" s="45"/>
      <c r="E25" s="45"/>
      <c r="F25" s="45"/>
      <c r="G25" s="45"/>
      <c r="H25" s="45"/>
      <c r="I25" s="45"/>
      <c r="J25" s="45"/>
      <c r="K25" s="45"/>
      <c r="L25" s="45"/>
      <c r="M25" s="45"/>
    </row>
    <row r="26" spans="2:13" x14ac:dyDescent="0.25">
      <c r="B26" s="70" t="s">
        <v>118</v>
      </c>
      <c r="C26" s="71"/>
      <c r="D26" s="71"/>
      <c r="E26" s="71"/>
      <c r="F26" s="71"/>
      <c r="G26" s="71"/>
      <c r="H26" s="71"/>
      <c r="I26" s="71"/>
      <c r="J26" s="71"/>
      <c r="K26" s="71"/>
      <c r="L26" s="71"/>
      <c r="M26" s="71"/>
    </row>
    <row r="27" spans="2:13" x14ac:dyDescent="0.25">
      <c r="B27" s="50"/>
      <c r="C27" s="50"/>
      <c r="D27" s="50"/>
      <c r="E27" s="50"/>
      <c r="F27" s="50"/>
      <c r="G27" s="50"/>
      <c r="H27" s="50"/>
      <c r="I27" s="50"/>
      <c r="J27" s="50"/>
      <c r="K27" s="50"/>
      <c r="L27" s="50"/>
      <c r="M27" s="50"/>
    </row>
    <row r="28" spans="2:13" ht="45" x14ac:dyDescent="0.25">
      <c r="B28" s="50"/>
      <c r="C28" s="51" t="s">
        <v>1</v>
      </c>
      <c r="D28" s="51" t="s">
        <v>2</v>
      </c>
      <c r="E28" s="51" t="s">
        <v>3</v>
      </c>
      <c r="F28" s="51" t="s">
        <v>4</v>
      </c>
      <c r="G28" s="51" t="s">
        <v>5</v>
      </c>
      <c r="H28" s="51" t="s">
        <v>6</v>
      </c>
      <c r="I28" s="51" t="s">
        <v>7</v>
      </c>
      <c r="J28" s="51" t="s">
        <v>52</v>
      </c>
      <c r="K28" s="51" t="s">
        <v>8</v>
      </c>
      <c r="L28" s="51" t="s">
        <v>9</v>
      </c>
      <c r="M28" s="52" t="s">
        <v>10</v>
      </c>
    </row>
    <row r="29" spans="2:13" x14ac:dyDescent="0.25">
      <c r="B29" s="46" t="s">
        <v>36</v>
      </c>
      <c r="C29" s="64">
        <v>0</v>
      </c>
      <c r="D29" s="64">
        <v>0</v>
      </c>
      <c r="E29" s="64">
        <v>0</v>
      </c>
      <c r="F29" s="64">
        <v>0</v>
      </c>
      <c r="G29" s="64">
        <v>0</v>
      </c>
      <c r="H29" s="64">
        <v>0</v>
      </c>
      <c r="I29" s="64">
        <v>0</v>
      </c>
      <c r="J29" s="64">
        <v>0</v>
      </c>
      <c r="K29" s="64">
        <v>0</v>
      </c>
      <c r="L29" s="64">
        <v>0</v>
      </c>
      <c r="M29" s="64">
        <f>SUM(C29:L29)</f>
        <v>0</v>
      </c>
    </row>
    <row r="30" spans="2:13" x14ac:dyDescent="0.25">
      <c r="B30" s="168" t="s">
        <v>239</v>
      </c>
      <c r="C30" s="64">
        <v>1.6678721365</v>
      </c>
      <c r="D30" s="64">
        <v>1.66340999E-3</v>
      </c>
      <c r="E30" s="64">
        <v>1.3197547299999999E-2</v>
      </c>
      <c r="F30" s="64">
        <v>0.71771694473000003</v>
      </c>
      <c r="G30" s="64">
        <v>1.3739908840399999</v>
      </c>
      <c r="H30" s="64">
        <v>0.22109250274</v>
      </c>
      <c r="I30" s="64">
        <v>3.6980914188299998</v>
      </c>
      <c r="J30" s="64">
        <v>7.8615156311099996</v>
      </c>
      <c r="K30" s="64">
        <v>4.4276067800000001E-3</v>
      </c>
      <c r="L30" s="64">
        <v>1.28922793E-3</v>
      </c>
      <c r="M30" s="64">
        <f t="shared" ref="M30:M39" si="2">SUM(C30:L30)</f>
        <v>15.560857309949998</v>
      </c>
    </row>
    <row r="31" spans="2:13" ht="30" x14ac:dyDescent="0.25">
      <c r="B31" s="169" t="s">
        <v>243</v>
      </c>
      <c r="C31" s="64">
        <v>2.2371161749300001</v>
      </c>
      <c r="D31" s="64">
        <v>0</v>
      </c>
      <c r="E31" s="64">
        <v>0.27400011596000001</v>
      </c>
      <c r="F31" s="64">
        <v>0.47815356713000001</v>
      </c>
      <c r="G31" s="64">
        <v>3.4811526009099998</v>
      </c>
      <c r="H31" s="64">
        <v>0.86733148038999996</v>
      </c>
      <c r="I31" s="64">
        <v>7.9639633030099999</v>
      </c>
      <c r="J31" s="64">
        <v>18.063742236780001</v>
      </c>
      <c r="K31" s="64">
        <v>1.0710471879999999E-2</v>
      </c>
      <c r="L31" s="64">
        <v>2.188195452E-2</v>
      </c>
      <c r="M31" s="64">
        <f t="shared" si="2"/>
        <v>33.398051905510002</v>
      </c>
    </row>
    <row r="32" spans="2:13" x14ac:dyDescent="0.25">
      <c r="B32" s="170" t="s">
        <v>254</v>
      </c>
      <c r="C32" s="64">
        <v>0.8832159181</v>
      </c>
      <c r="D32" s="64">
        <v>0</v>
      </c>
      <c r="E32" s="64">
        <v>3.7693899399999999E-3</v>
      </c>
      <c r="F32" s="64">
        <v>4.6648959060000002E-2</v>
      </c>
      <c r="G32" s="64">
        <v>1.2981924943400001</v>
      </c>
      <c r="H32" s="64">
        <v>5.85737884E-2</v>
      </c>
      <c r="I32" s="64">
        <v>2.8662759796300001</v>
      </c>
      <c r="J32" s="64">
        <v>6.3601422518000001</v>
      </c>
      <c r="K32" s="64">
        <v>8.8870199000000004E-4</v>
      </c>
      <c r="L32" s="64">
        <v>5.0528556700000001E-3</v>
      </c>
      <c r="M32" s="64">
        <f t="shared" si="2"/>
        <v>11.52276033893</v>
      </c>
    </row>
    <row r="33" spans="2:13" x14ac:dyDescent="0.25">
      <c r="B33" s="170" t="s">
        <v>255</v>
      </c>
      <c r="C33" s="64">
        <v>0.64757850703999997</v>
      </c>
      <c r="D33" s="64">
        <v>0</v>
      </c>
      <c r="E33" s="64">
        <v>1.3324186219999999E-2</v>
      </c>
      <c r="F33" s="64">
        <v>0.10762975872</v>
      </c>
      <c r="G33" s="64">
        <v>1.07968347007</v>
      </c>
      <c r="H33" s="64">
        <v>0.34761400486999999</v>
      </c>
      <c r="I33" s="64">
        <v>2.4654941233500001</v>
      </c>
      <c r="J33" s="64">
        <v>7.7797534086600004</v>
      </c>
      <c r="K33" s="64">
        <v>1.1656162199999999E-3</v>
      </c>
      <c r="L33" s="64">
        <v>1.87252742E-3</v>
      </c>
      <c r="M33" s="64">
        <f t="shared" si="2"/>
        <v>12.444115602569999</v>
      </c>
    </row>
    <row r="34" spans="2:13" x14ac:dyDescent="0.25">
      <c r="B34" s="171" t="s">
        <v>240</v>
      </c>
      <c r="C34" s="64">
        <v>0.70632174978999995</v>
      </c>
      <c r="D34" s="64">
        <v>0</v>
      </c>
      <c r="E34" s="64">
        <v>0.2569065398</v>
      </c>
      <c r="F34" s="64">
        <v>0.32387484933999999</v>
      </c>
      <c r="G34" s="64">
        <v>1.1032766365</v>
      </c>
      <c r="H34" s="64">
        <v>0.46114368711999998</v>
      </c>
      <c r="I34" s="64">
        <v>2.6321932000300001</v>
      </c>
      <c r="J34" s="64">
        <v>3.9238465763199999</v>
      </c>
      <c r="K34" s="64">
        <v>8.6561536699999997E-3</v>
      </c>
      <c r="L34" s="64">
        <v>1.495657144E-2</v>
      </c>
      <c r="M34" s="64">
        <f t="shared" si="2"/>
        <v>9.4311759640100004</v>
      </c>
    </row>
    <row r="35" spans="2:13" x14ac:dyDescent="0.25">
      <c r="B35" s="171" t="s">
        <v>241</v>
      </c>
      <c r="C35" s="64">
        <v>0</v>
      </c>
      <c r="D35" s="64">
        <v>0</v>
      </c>
      <c r="E35" s="64">
        <v>0</v>
      </c>
      <c r="F35" s="64">
        <v>0</v>
      </c>
      <c r="G35" s="64">
        <v>0</v>
      </c>
      <c r="H35" s="64">
        <v>0</v>
      </c>
      <c r="I35" s="64">
        <v>0</v>
      </c>
      <c r="J35" s="64">
        <v>0</v>
      </c>
      <c r="K35" s="64">
        <v>0</v>
      </c>
      <c r="L35" s="64">
        <v>0</v>
      </c>
      <c r="M35" s="64">
        <f t="shared" si="2"/>
        <v>0</v>
      </c>
    </row>
    <row r="36" spans="2:13" x14ac:dyDescent="0.25">
      <c r="B36" s="46" t="s">
        <v>38</v>
      </c>
      <c r="C36" s="64">
        <v>9.4602073240000001E-2</v>
      </c>
      <c r="D36" s="64">
        <v>0</v>
      </c>
      <c r="E36" s="64">
        <v>0</v>
      </c>
      <c r="F36" s="64">
        <v>1.67794954E-2</v>
      </c>
      <c r="G36" s="64">
        <v>0.33057050382999997</v>
      </c>
      <c r="H36" s="64">
        <v>0.47018463570000002</v>
      </c>
      <c r="I36" s="64">
        <v>1.2934958332199999</v>
      </c>
      <c r="J36" s="64">
        <v>7.1534261371400003</v>
      </c>
      <c r="K36" s="64">
        <v>0</v>
      </c>
      <c r="L36" s="64">
        <v>0</v>
      </c>
      <c r="M36" s="64">
        <f t="shared" si="2"/>
        <v>9.3590586785300012</v>
      </c>
    </row>
    <row r="37" spans="2:13" x14ac:dyDescent="0.25">
      <c r="B37" s="198" t="s">
        <v>295</v>
      </c>
      <c r="C37" s="64">
        <v>9.4602073240000001E-2</v>
      </c>
      <c r="D37" s="64">
        <v>0</v>
      </c>
      <c r="E37" s="64">
        <v>0</v>
      </c>
      <c r="F37" s="64">
        <v>1.67794954E-2</v>
      </c>
      <c r="G37" s="64">
        <v>0.33057050382999997</v>
      </c>
      <c r="H37" s="64">
        <v>0.47018463570000002</v>
      </c>
      <c r="I37" s="64">
        <v>1.2934958332199999</v>
      </c>
      <c r="J37" s="64">
        <v>7.1534261371400003</v>
      </c>
      <c r="K37" s="64">
        <v>0</v>
      </c>
      <c r="L37" s="64">
        <v>0</v>
      </c>
      <c r="M37" s="64">
        <f t="shared" si="2"/>
        <v>9.3590586785300012</v>
      </c>
    </row>
    <row r="38" spans="2:13" x14ac:dyDescent="0.25">
      <c r="B38" s="198" t="s">
        <v>296</v>
      </c>
      <c r="C38" s="64">
        <v>0</v>
      </c>
      <c r="D38" s="64">
        <v>0</v>
      </c>
      <c r="E38" s="64">
        <v>0</v>
      </c>
      <c r="F38" s="64">
        <v>0</v>
      </c>
      <c r="G38" s="64">
        <v>0</v>
      </c>
      <c r="H38" s="64">
        <v>0</v>
      </c>
      <c r="I38" s="64">
        <v>0</v>
      </c>
      <c r="J38" s="64">
        <v>0</v>
      </c>
      <c r="K38" s="64">
        <v>0</v>
      </c>
      <c r="L38" s="64">
        <v>0</v>
      </c>
      <c r="M38" s="64">
        <f t="shared" si="2"/>
        <v>0</v>
      </c>
    </row>
    <row r="39" spans="2:13" x14ac:dyDescent="0.25">
      <c r="B39" s="46" t="s">
        <v>9</v>
      </c>
      <c r="C39" s="64">
        <v>0</v>
      </c>
      <c r="D39" s="64">
        <v>0</v>
      </c>
      <c r="E39" s="64">
        <v>0</v>
      </c>
      <c r="F39" s="64">
        <v>0</v>
      </c>
      <c r="G39" s="64">
        <v>0</v>
      </c>
      <c r="H39" s="64">
        <v>0</v>
      </c>
      <c r="I39" s="64">
        <v>0</v>
      </c>
      <c r="J39" s="64">
        <v>0</v>
      </c>
      <c r="K39" s="64">
        <v>0</v>
      </c>
      <c r="L39" s="64">
        <v>0</v>
      </c>
      <c r="M39" s="64">
        <f t="shared" si="2"/>
        <v>0</v>
      </c>
    </row>
    <row r="40" spans="2:13" x14ac:dyDescent="0.25">
      <c r="B40" s="72" t="s">
        <v>10</v>
      </c>
      <c r="C40" s="56">
        <f>SUM(C29:C31)+C36+C39</f>
        <v>3.9995903846700003</v>
      </c>
      <c r="D40" s="56">
        <f t="shared" ref="D40:M40" si="3">SUM(D29:D31)+D36+D39</f>
        <v>1.66340999E-3</v>
      </c>
      <c r="E40" s="56">
        <f t="shared" si="3"/>
        <v>0.28719766326000001</v>
      </c>
      <c r="F40" s="56">
        <f t="shared" si="3"/>
        <v>1.2126500072599999</v>
      </c>
      <c r="G40" s="56">
        <f t="shared" si="3"/>
        <v>5.1857139887799999</v>
      </c>
      <c r="H40" s="56">
        <f t="shared" si="3"/>
        <v>1.5586086188300001</v>
      </c>
      <c r="I40" s="56">
        <f t="shared" si="3"/>
        <v>12.95555055506</v>
      </c>
      <c r="J40" s="56">
        <f t="shared" si="3"/>
        <v>33.078684005029999</v>
      </c>
      <c r="K40" s="56">
        <f t="shared" si="3"/>
        <v>1.5138078659999998E-2</v>
      </c>
      <c r="L40" s="56">
        <f t="shared" si="3"/>
        <v>2.3171182450000001E-2</v>
      </c>
      <c r="M40" s="56">
        <f t="shared" si="3"/>
        <v>58.317967893990001</v>
      </c>
    </row>
    <row r="45" spans="2:13" ht="15.75" x14ac:dyDescent="0.25">
      <c r="B45" s="44" t="s">
        <v>360</v>
      </c>
      <c r="C45" s="45"/>
      <c r="D45" s="45"/>
      <c r="E45" s="45"/>
      <c r="F45" s="45"/>
      <c r="G45" s="45"/>
      <c r="H45" s="45"/>
      <c r="I45" s="45"/>
      <c r="J45" s="45"/>
      <c r="K45" s="45"/>
      <c r="L45" s="45"/>
      <c r="M45" s="45"/>
    </row>
    <row r="46" spans="2:13" x14ac:dyDescent="0.25">
      <c r="B46" s="70" t="s">
        <v>119</v>
      </c>
      <c r="C46" s="71"/>
      <c r="D46" s="71"/>
      <c r="E46" s="71"/>
      <c r="F46" s="71"/>
      <c r="G46" s="71"/>
      <c r="H46" s="71"/>
      <c r="I46" s="71"/>
      <c r="J46" s="71"/>
      <c r="K46" s="71"/>
      <c r="L46" s="71"/>
      <c r="M46" s="71"/>
    </row>
    <row r="47" spans="2:13" x14ac:dyDescent="0.25">
      <c r="B47" s="50"/>
      <c r="C47" s="50"/>
      <c r="D47" s="50"/>
      <c r="E47" s="50"/>
      <c r="F47" s="50"/>
      <c r="G47" s="50"/>
      <c r="H47" s="50"/>
      <c r="I47" s="50"/>
      <c r="J47" s="50"/>
      <c r="K47" s="50"/>
      <c r="L47" s="50"/>
      <c r="M47" s="50"/>
    </row>
    <row r="48" spans="2:13" ht="45" x14ac:dyDescent="0.25">
      <c r="B48" s="50"/>
      <c r="C48" s="51" t="s">
        <v>1</v>
      </c>
      <c r="D48" s="51" t="s">
        <v>2</v>
      </c>
      <c r="E48" s="51" t="s">
        <v>3</v>
      </c>
      <c r="F48" s="51" t="s">
        <v>4</v>
      </c>
      <c r="G48" s="51" t="s">
        <v>5</v>
      </c>
      <c r="H48" s="51" t="s">
        <v>6</v>
      </c>
      <c r="I48" s="51" t="s">
        <v>7</v>
      </c>
      <c r="J48" s="51" t="s">
        <v>52</v>
      </c>
      <c r="K48" s="51" t="s">
        <v>8</v>
      </c>
      <c r="L48" s="51" t="s">
        <v>9</v>
      </c>
      <c r="M48" s="52" t="s">
        <v>10</v>
      </c>
    </row>
    <row r="49" spans="2:15" x14ac:dyDescent="0.25">
      <c r="B49" s="46" t="s">
        <v>36</v>
      </c>
      <c r="C49" s="64">
        <v>0</v>
      </c>
      <c r="D49" s="64">
        <v>0</v>
      </c>
      <c r="E49" s="64">
        <v>0</v>
      </c>
      <c r="F49" s="64">
        <v>0</v>
      </c>
      <c r="G49" s="64">
        <v>0</v>
      </c>
      <c r="H49" s="64">
        <v>0</v>
      </c>
      <c r="I49" s="64">
        <v>0</v>
      </c>
      <c r="J49" s="64">
        <v>0</v>
      </c>
      <c r="K49" s="64">
        <v>0</v>
      </c>
      <c r="L49" s="64">
        <v>0</v>
      </c>
      <c r="M49" s="64">
        <f>SUM(C49:L49)</f>
        <v>0</v>
      </c>
    </row>
    <row r="50" spans="2:15" x14ac:dyDescent="0.25">
      <c r="B50" s="46" t="s">
        <v>239</v>
      </c>
      <c r="C50" s="64">
        <v>1.89404722012</v>
      </c>
      <c r="D50" s="64">
        <v>1.66340999E-3</v>
      </c>
      <c r="E50" s="64">
        <v>1.3197547299999999E-2</v>
      </c>
      <c r="F50" s="64">
        <v>0.79457730104000002</v>
      </c>
      <c r="G50" s="64">
        <v>1.6130222592800001</v>
      </c>
      <c r="H50" s="64">
        <v>0.22109250274</v>
      </c>
      <c r="I50" s="64">
        <v>3.8552220413499998</v>
      </c>
      <c r="J50" s="64">
        <v>10.15204644604</v>
      </c>
      <c r="K50" s="64">
        <v>4.4276067800000001E-3</v>
      </c>
      <c r="L50" s="64">
        <v>1.47302793E-3</v>
      </c>
      <c r="M50" s="64">
        <f t="shared" ref="M50:M59" si="4">SUM(C50:L50)</f>
        <v>18.550769362569998</v>
      </c>
      <c r="O50" s="199"/>
    </row>
    <row r="51" spans="2:15" ht="30" x14ac:dyDescent="0.25">
      <c r="B51" s="169" t="s">
        <v>243</v>
      </c>
      <c r="C51" s="64">
        <v>4.0018155852100001</v>
      </c>
      <c r="D51" s="64">
        <v>0</v>
      </c>
      <c r="E51" s="64">
        <v>0.56454029108000003</v>
      </c>
      <c r="F51" s="64">
        <v>1.69199817338</v>
      </c>
      <c r="G51" s="64">
        <v>10.47081253538</v>
      </c>
      <c r="H51" s="64">
        <v>0.93192666246</v>
      </c>
      <c r="I51" s="64">
        <v>14.04712446237</v>
      </c>
      <c r="J51" s="64">
        <v>43.246242616559996</v>
      </c>
      <c r="K51" s="64">
        <v>1.1314686880000001E-2</v>
      </c>
      <c r="L51" s="64">
        <v>2.7963281940000001E-2</v>
      </c>
      <c r="M51" s="64">
        <f t="shared" si="4"/>
        <v>74.993738295260002</v>
      </c>
      <c r="O51" s="199"/>
    </row>
    <row r="52" spans="2:15" x14ac:dyDescent="0.25">
      <c r="B52" s="170" t="s">
        <v>254</v>
      </c>
      <c r="C52" s="64">
        <v>1.61362867277</v>
      </c>
      <c r="D52" s="64">
        <v>0</v>
      </c>
      <c r="E52" s="64">
        <v>0.16898508884999999</v>
      </c>
      <c r="F52" s="64">
        <v>0.27606054873000002</v>
      </c>
      <c r="G52" s="64">
        <v>3.6329043667800001</v>
      </c>
      <c r="H52" s="64">
        <v>7.7391183609999997E-2</v>
      </c>
      <c r="I52" s="64">
        <v>5.24345858575</v>
      </c>
      <c r="J52" s="64">
        <v>16.31410229498</v>
      </c>
      <c r="K52" s="64">
        <v>8.8870199000000004E-4</v>
      </c>
      <c r="L52" s="64">
        <v>1.1134183089999999E-2</v>
      </c>
      <c r="M52" s="64">
        <f t="shared" si="4"/>
        <v>27.338553626549999</v>
      </c>
      <c r="O52" s="199"/>
    </row>
    <row r="53" spans="2:15" x14ac:dyDescent="0.25">
      <c r="B53" s="170" t="s">
        <v>255</v>
      </c>
      <c r="C53" s="64">
        <v>1.23640959473</v>
      </c>
      <c r="D53" s="64">
        <v>0</v>
      </c>
      <c r="E53" s="64">
        <v>4.8843935800000002E-2</v>
      </c>
      <c r="F53" s="64">
        <v>0.44999379740000001</v>
      </c>
      <c r="G53" s="64">
        <v>4.0051361091900004</v>
      </c>
      <c r="H53" s="64">
        <v>0.35550823525000003</v>
      </c>
      <c r="I53" s="64">
        <v>4.4844517980400003</v>
      </c>
      <c r="J53" s="64">
        <v>17.597973336390002</v>
      </c>
      <c r="K53" s="64">
        <v>1.1656162199999999E-3</v>
      </c>
      <c r="L53" s="64">
        <v>1.87252742E-3</v>
      </c>
      <c r="M53" s="64">
        <f t="shared" si="4"/>
        <v>28.181354950440003</v>
      </c>
      <c r="O53" s="199"/>
    </row>
    <row r="54" spans="2:15" x14ac:dyDescent="0.25">
      <c r="B54" s="171" t="s">
        <v>240</v>
      </c>
      <c r="C54" s="64">
        <v>1.1517773177099999</v>
      </c>
      <c r="D54" s="64">
        <v>0</v>
      </c>
      <c r="E54" s="64">
        <v>0.34671126643</v>
      </c>
      <c r="F54" s="64">
        <v>0.96594382725000005</v>
      </c>
      <c r="G54" s="64">
        <v>2.8327720593999999</v>
      </c>
      <c r="H54" s="64">
        <v>0.49902724359</v>
      </c>
      <c r="I54" s="64">
        <v>4.3192140785799999</v>
      </c>
      <c r="J54" s="64">
        <v>9.3341669851799995</v>
      </c>
      <c r="K54" s="64">
        <v>9.2603686699999996E-3</v>
      </c>
      <c r="L54" s="64">
        <v>1.495657144E-2</v>
      </c>
      <c r="M54" s="64">
        <f t="shared" si="4"/>
        <v>19.473829718249998</v>
      </c>
      <c r="O54" s="199"/>
    </row>
    <row r="55" spans="2:15" x14ac:dyDescent="0.25">
      <c r="B55" s="171" t="s">
        <v>241</v>
      </c>
      <c r="C55" s="64">
        <v>0</v>
      </c>
      <c r="D55" s="64">
        <v>0</v>
      </c>
      <c r="E55" s="64">
        <v>0</v>
      </c>
      <c r="F55" s="64">
        <v>0</v>
      </c>
      <c r="G55" s="64">
        <v>0</v>
      </c>
      <c r="H55" s="64">
        <v>0</v>
      </c>
      <c r="I55" s="64">
        <v>0</v>
      </c>
      <c r="J55" s="64">
        <v>0</v>
      </c>
      <c r="K55" s="64">
        <v>0</v>
      </c>
      <c r="L55" s="64">
        <v>0</v>
      </c>
      <c r="M55" s="64">
        <f t="shared" si="4"/>
        <v>0</v>
      </c>
      <c r="O55" s="199"/>
    </row>
    <row r="56" spans="2:15" x14ac:dyDescent="0.25">
      <c r="B56" s="46" t="s">
        <v>38</v>
      </c>
      <c r="C56" s="64">
        <v>0.17200404983000001</v>
      </c>
      <c r="D56" s="64">
        <v>0</v>
      </c>
      <c r="E56" s="64">
        <v>0</v>
      </c>
      <c r="F56" s="64">
        <v>0.13026488605</v>
      </c>
      <c r="G56" s="64">
        <v>0.96752627572000005</v>
      </c>
      <c r="H56" s="64">
        <v>0.48461822319999998</v>
      </c>
      <c r="I56" s="64">
        <v>2.1181815236400001</v>
      </c>
      <c r="J56" s="64">
        <v>20.352674740440001</v>
      </c>
      <c r="K56" s="64">
        <v>0</v>
      </c>
      <c r="L56" s="64">
        <v>0</v>
      </c>
      <c r="M56" s="64">
        <f t="shared" si="4"/>
        <v>24.225269698880002</v>
      </c>
      <c r="O56" s="199"/>
    </row>
    <row r="57" spans="2:15" x14ac:dyDescent="0.25">
      <c r="B57" s="198" t="s">
        <v>295</v>
      </c>
      <c r="C57" s="64">
        <v>0.17200404983000001</v>
      </c>
      <c r="D57" s="64">
        <v>0</v>
      </c>
      <c r="E57" s="64">
        <v>0</v>
      </c>
      <c r="F57" s="64">
        <v>0.13026488605</v>
      </c>
      <c r="G57" s="64">
        <v>0.96752627572000005</v>
      </c>
      <c r="H57" s="64">
        <v>0.48461822319999998</v>
      </c>
      <c r="I57" s="64">
        <v>2.1181815236400001</v>
      </c>
      <c r="J57" s="64">
        <v>20.352674740440001</v>
      </c>
      <c r="K57" s="64">
        <v>0</v>
      </c>
      <c r="L57" s="64">
        <v>0</v>
      </c>
      <c r="M57" s="64">
        <f t="shared" si="4"/>
        <v>24.225269698880002</v>
      </c>
      <c r="O57" s="199"/>
    </row>
    <row r="58" spans="2:15" x14ac:dyDescent="0.25">
      <c r="B58" s="198" t="s">
        <v>296</v>
      </c>
      <c r="C58" s="64">
        <v>0</v>
      </c>
      <c r="D58" s="64">
        <v>0</v>
      </c>
      <c r="E58" s="64">
        <v>0</v>
      </c>
      <c r="F58" s="64">
        <v>0</v>
      </c>
      <c r="G58" s="64">
        <v>0</v>
      </c>
      <c r="H58" s="64">
        <v>0</v>
      </c>
      <c r="I58" s="64">
        <v>0</v>
      </c>
      <c r="J58" s="64">
        <v>0</v>
      </c>
      <c r="K58" s="64">
        <v>0</v>
      </c>
      <c r="L58" s="64">
        <v>0</v>
      </c>
      <c r="M58" s="64">
        <f t="shared" si="4"/>
        <v>0</v>
      </c>
    </row>
    <row r="59" spans="2:15" x14ac:dyDescent="0.25">
      <c r="B59" s="46" t="s">
        <v>9</v>
      </c>
      <c r="C59" s="64">
        <v>0</v>
      </c>
      <c r="D59" s="64">
        <v>0</v>
      </c>
      <c r="E59" s="64">
        <v>0</v>
      </c>
      <c r="F59" s="64">
        <v>0</v>
      </c>
      <c r="G59" s="64">
        <v>0</v>
      </c>
      <c r="H59" s="64">
        <v>0</v>
      </c>
      <c r="I59" s="64">
        <v>0</v>
      </c>
      <c r="J59" s="64">
        <v>0</v>
      </c>
      <c r="K59" s="64">
        <v>0</v>
      </c>
      <c r="L59" s="64">
        <v>0</v>
      </c>
      <c r="M59" s="64">
        <f t="shared" si="4"/>
        <v>0</v>
      </c>
    </row>
    <row r="60" spans="2:15" x14ac:dyDescent="0.25">
      <c r="B60" s="72" t="s">
        <v>10</v>
      </c>
      <c r="C60" s="56">
        <f>SUM(C49:C51)+C56+C59</f>
        <v>6.0678668551600001</v>
      </c>
      <c r="D60" s="56">
        <f t="shared" ref="D60:M60" si="5">SUM(D49:D51)+D56+D59</f>
        <v>1.66340999E-3</v>
      </c>
      <c r="E60" s="56">
        <f t="shared" si="5"/>
        <v>0.57773783838000003</v>
      </c>
      <c r="F60" s="56">
        <f t="shared" si="5"/>
        <v>2.6168403604699999</v>
      </c>
      <c r="G60" s="56">
        <f t="shared" si="5"/>
        <v>13.05136107038</v>
      </c>
      <c r="H60" s="56">
        <f t="shared" si="5"/>
        <v>1.6376373883999999</v>
      </c>
      <c r="I60" s="56">
        <f t="shared" si="5"/>
        <v>20.020528027360001</v>
      </c>
      <c r="J60" s="56">
        <f t="shared" si="5"/>
        <v>73.750963803040008</v>
      </c>
      <c r="K60" s="56">
        <f t="shared" si="5"/>
        <v>1.574229366E-2</v>
      </c>
      <c r="L60" s="56">
        <f t="shared" si="5"/>
        <v>2.943630987E-2</v>
      </c>
      <c r="M60" s="56">
        <f t="shared" si="5"/>
        <v>117.76977735670999</v>
      </c>
    </row>
    <row r="63" spans="2:15" x14ac:dyDescent="0.25">
      <c r="B63" s="45"/>
      <c r="C63" s="45"/>
      <c r="D63" s="45"/>
      <c r="E63" s="45"/>
      <c r="F63" s="45"/>
      <c r="G63" s="45"/>
      <c r="H63" s="45"/>
      <c r="I63" s="45"/>
      <c r="J63" s="45"/>
      <c r="K63" s="45"/>
      <c r="L63" s="45"/>
      <c r="N63" s="45"/>
    </row>
    <row r="64" spans="2:15" x14ac:dyDescent="0.25">
      <c r="B64" s="45"/>
      <c r="C64" s="45"/>
      <c r="D64" s="45"/>
      <c r="E64" s="45"/>
      <c r="F64" s="45"/>
      <c r="G64" s="45"/>
      <c r="H64" s="45"/>
      <c r="I64" s="45"/>
      <c r="J64" s="45"/>
      <c r="K64" s="45"/>
      <c r="L64" s="45"/>
      <c r="M64" s="45"/>
      <c r="N64" s="45"/>
    </row>
    <row r="66" spans="14:14" x14ac:dyDescent="0.25">
      <c r="N66" s="125" t="s">
        <v>247</v>
      </c>
    </row>
    <row r="79" spans="14:14" x14ac:dyDescent="0.25">
      <c r="N79" s="45"/>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topLeftCell="A43" zoomScale="85" zoomScaleNormal="85" zoomScaleSheetLayoutView="100" workbookViewId="0">
      <selection activeCell="C81" sqref="C81:M81"/>
    </sheetView>
  </sheetViews>
  <sheetFormatPr defaultRowHeight="15" x14ac:dyDescent="0.25"/>
  <cols>
    <col min="1" max="1" width="4.7109375" style="46" customWidth="1"/>
    <col min="2" max="2" width="25.140625" style="46" bestFit="1" customWidth="1"/>
    <col min="3" max="12" width="17.7109375" style="46" customWidth="1"/>
    <col min="13" max="13" width="18.5703125" style="46" bestFit="1" customWidth="1"/>
    <col min="14" max="20" width="9.140625" style="46"/>
    <col min="21" max="21" width="9.140625" style="46" customWidth="1"/>
    <col min="22" max="16384" width="9.140625" style="46"/>
  </cols>
  <sheetData>
    <row r="4" spans="2:13" x14ac:dyDescent="0.25">
      <c r="B4" s="45"/>
      <c r="C4" s="45"/>
      <c r="D4" s="45"/>
      <c r="E4" s="45"/>
      <c r="F4" s="45"/>
      <c r="G4" s="45"/>
      <c r="H4" s="45"/>
      <c r="I4" s="45"/>
      <c r="J4" s="45"/>
      <c r="K4" s="47" t="s">
        <v>30</v>
      </c>
      <c r="L4" s="172">
        <f>'Table 1-3 - Lending'!L4</f>
        <v>42185</v>
      </c>
      <c r="M4" s="45"/>
    </row>
    <row r="5" spans="2:13" ht="15.75" x14ac:dyDescent="0.25">
      <c r="B5" s="44" t="s">
        <v>361</v>
      </c>
      <c r="C5" s="45"/>
      <c r="D5" s="45"/>
      <c r="E5" s="45"/>
      <c r="F5" s="45"/>
      <c r="G5" s="45"/>
      <c r="H5" s="45"/>
      <c r="I5" s="45"/>
      <c r="J5" s="45"/>
      <c r="K5" s="45"/>
      <c r="L5" s="45"/>
      <c r="M5" s="45"/>
    </row>
    <row r="6" spans="2:13" x14ac:dyDescent="0.25">
      <c r="B6" s="70" t="s">
        <v>120</v>
      </c>
      <c r="C6" s="71"/>
      <c r="D6" s="71"/>
      <c r="E6" s="71"/>
      <c r="F6" s="71"/>
      <c r="G6" s="71"/>
      <c r="H6" s="71"/>
      <c r="I6" s="71"/>
      <c r="J6" s="71"/>
      <c r="K6" s="71"/>
      <c r="L6" s="71"/>
      <c r="M6" s="71"/>
    </row>
    <row r="7" spans="2:13" x14ac:dyDescent="0.25">
      <c r="B7" s="50"/>
      <c r="C7" s="50"/>
      <c r="D7" s="50"/>
      <c r="E7" s="50"/>
      <c r="F7" s="50"/>
      <c r="G7" s="50"/>
      <c r="H7" s="50"/>
      <c r="I7" s="50"/>
      <c r="J7" s="50"/>
      <c r="K7" s="50"/>
      <c r="L7" s="50"/>
      <c r="M7" s="50"/>
    </row>
    <row r="8" spans="2:13" ht="45" x14ac:dyDescent="0.25">
      <c r="B8" s="50"/>
      <c r="C8" s="51" t="s">
        <v>1</v>
      </c>
      <c r="D8" s="51" t="s">
        <v>2</v>
      </c>
      <c r="E8" s="51" t="s">
        <v>3</v>
      </c>
      <c r="F8" s="51" t="s">
        <v>4</v>
      </c>
      <c r="G8" s="51" t="s">
        <v>5</v>
      </c>
      <c r="H8" s="51" t="s">
        <v>6</v>
      </c>
      <c r="I8" s="51" t="s">
        <v>7</v>
      </c>
      <c r="J8" s="51" t="s">
        <v>52</v>
      </c>
      <c r="K8" s="51" t="s">
        <v>8</v>
      </c>
      <c r="L8" s="51" t="s">
        <v>9</v>
      </c>
      <c r="M8" s="52" t="s">
        <v>10</v>
      </c>
    </row>
    <row r="9" spans="2:13" x14ac:dyDescent="0.25">
      <c r="B9" s="46" t="s">
        <v>42</v>
      </c>
      <c r="C9" s="64">
        <v>0.32243764448000001</v>
      </c>
      <c r="D9" s="64">
        <v>1.66340999E-3</v>
      </c>
      <c r="E9" s="64">
        <v>7.3286772300000004E-3</v>
      </c>
      <c r="F9" s="64">
        <v>0.12898789782</v>
      </c>
      <c r="G9" s="64">
        <v>0.87393343261</v>
      </c>
      <c r="H9" s="64">
        <v>0.24945269398</v>
      </c>
      <c r="I9" s="64">
        <v>1.5421439028599999</v>
      </c>
      <c r="J9" s="64">
        <v>0.92074929834999997</v>
      </c>
      <c r="K9" s="64">
        <v>3.2571302599999998E-3</v>
      </c>
      <c r="L9" s="64">
        <v>0</v>
      </c>
      <c r="M9" s="64">
        <f>SUM(C9:L9)</f>
        <v>4.0499540875799998</v>
      </c>
    </row>
    <row r="10" spans="2:13" x14ac:dyDescent="0.25">
      <c r="B10" s="46" t="s">
        <v>137</v>
      </c>
      <c r="C10" s="64">
        <v>0.25751510398999999</v>
      </c>
      <c r="D10" s="64">
        <v>0</v>
      </c>
      <c r="E10" s="64">
        <v>0</v>
      </c>
      <c r="F10" s="64">
        <v>2.06240208E-2</v>
      </c>
      <c r="G10" s="64">
        <v>0.64785860105000004</v>
      </c>
      <c r="H10" s="64">
        <v>0.47736116719999999</v>
      </c>
      <c r="I10" s="64">
        <v>0.91365775497000001</v>
      </c>
      <c r="J10" s="64">
        <v>0.50993605065000003</v>
      </c>
      <c r="K10" s="64">
        <v>0</v>
      </c>
      <c r="L10" s="64">
        <v>1.88045648E-3</v>
      </c>
      <c r="M10" s="64">
        <f t="shared" ref="M10:M13" si="0">SUM(C10:L10)</f>
        <v>2.8288331551399999</v>
      </c>
    </row>
    <row r="11" spans="2:13" x14ac:dyDescent="0.25">
      <c r="B11" s="46" t="s">
        <v>43</v>
      </c>
      <c r="C11" s="64">
        <v>0.52666539640999999</v>
      </c>
      <c r="D11" s="64">
        <v>0</v>
      </c>
      <c r="E11" s="64">
        <v>0</v>
      </c>
      <c r="F11" s="64">
        <v>5.9783885189999997E-2</v>
      </c>
      <c r="G11" s="64">
        <v>0.85548871205999999</v>
      </c>
      <c r="H11" s="64">
        <v>0.49535599241</v>
      </c>
      <c r="I11" s="64">
        <v>1.0731497805900001</v>
      </c>
      <c r="J11" s="64">
        <v>0.58565656068000005</v>
      </c>
      <c r="K11" s="64">
        <v>0</v>
      </c>
      <c r="L11" s="64">
        <v>1.226223202E-2</v>
      </c>
      <c r="M11" s="64">
        <f t="shared" si="0"/>
        <v>3.6083625593599997</v>
      </c>
    </row>
    <row r="12" spans="2:13" x14ac:dyDescent="0.25">
      <c r="B12" s="46" t="s">
        <v>44</v>
      </c>
      <c r="C12" s="64">
        <v>0.80314480641999997</v>
      </c>
      <c r="D12" s="64">
        <v>0</v>
      </c>
      <c r="E12" s="64">
        <v>8.2575120959999998E-2</v>
      </c>
      <c r="F12" s="64">
        <v>0.14525989371</v>
      </c>
      <c r="G12" s="64">
        <v>1.6141184394700001</v>
      </c>
      <c r="H12" s="64">
        <v>0.14097301431000001</v>
      </c>
      <c r="I12" s="64">
        <v>2.6249979417499998</v>
      </c>
      <c r="J12" s="64">
        <v>1.2310306690699999</v>
      </c>
      <c r="K12" s="64">
        <v>8.8870199000000004E-4</v>
      </c>
      <c r="L12" s="64">
        <v>9.0090139000000003E-4</v>
      </c>
      <c r="M12" s="64">
        <f t="shared" si="0"/>
        <v>6.6438894890699993</v>
      </c>
    </row>
    <row r="13" spans="2:13" x14ac:dyDescent="0.25">
      <c r="B13" s="46" t="s">
        <v>45</v>
      </c>
      <c r="C13" s="64">
        <v>4.1581039038599998</v>
      </c>
      <c r="D13" s="64">
        <v>0</v>
      </c>
      <c r="E13" s="64">
        <v>0.48783404018999998</v>
      </c>
      <c r="F13" s="64">
        <v>2.2621846629500002</v>
      </c>
      <c r="G13" s="64">
        <v>9.0599618851999999</v>
      </c>
      <c r="H13" s="64">
        <v>0.27449452049</v>
      </c>
      <c r="I13" s="64">
        <v>13.86657864719</v>
      </c>
      <c r="J13" s="64">
        <v>70.503591224290005</v>
      </c>
      <c r="K13" s="64">
        <v>1.159646141E-2</v>
      </c>
      <c r="L13" s="64">
        <v>1.439271998E-2</v>
      </c>
      <c r="M13" s="64">
        <f t="shared" si="0"/>
        <v>100.63873806555999</v>
      </c>
    </row>
    <row r="14" spans="2:13" x14ac:dyDescent="0.25">
      <c r="B14" s="72" t="s">
        <v>10</v>
      </c>
      <c r="C14" s="56">
        <f>SUM(C9:C13)</f>
        <v>6.0678668551600001</v>
      </c>
      <c r="D14" s="56">
        <f t="shared" ref="D14:M14" si="1">SUM(D9:D13)</f>
        <v>1.66340999E-3</v>
      </c>
      <c r="E14" s="56">
        <f t="shared" si="1"/>
        <v>0.57773783838000003</v>
      </c>
      <c r="F14" s="56">
        <f t="shared" si="1"/>
        <v>2.6168403604700003</v>
      </c>
      <c r="G14" s="56">
        <f t="shared" si="1"/>
        <v>13.051361070390001</v>
      </c>
      <c r="H14" s="56">
        <f t="shared" si="1"/>
        <v>1.6376373883900002</v>
      </c>
      <c r="I14" s="56">
        <f t="shared" si="1"/>
        <v>20.020528027360001</v>
      </c>
      <c r="J14" s="56">
        <f t="shared" si="1"/>
        <v>73.750963803040008</v>
      </c>
      <c r="K14" s="56">
        <f t="shared" si="1"/>
        <v>1.574229366E-2</v>
      </c>
      <c r="L14" s="56">
        <f t="shared" si="1"/>
        <v>2.943630987E-2</v>
      </c>
      <c r="M14" s="56">
        <f t="shared" si="1"/>
        <v>117.76977735670999</v>
      </c>
    </row>
    <row r="15" spans="2:13" x14ac:dyDescent="0.25">
      <c r="C15" s="61"/>
      <c r="D15" s="61"/>
      <c r="E15" s="61"/>
      <c r="F15" s="61"/>
      <c r="G15" s="61"/>
      <c r="H15" s="61"/>
      <c r="I15" s="61"/>
      <c r="J15" s="61"/>
      <c r="K15" s="61"/>
      <c r="L15" s="61"/>
      <c r="M15" s="61"/>
    </row>
    <row r="16" spans="2:13" x14ac:dyDescent="0.25">
      <c r="C16" s="61"/>
      <c r="D16" s="61"/>
      <c r="E16" s="61"/>
      <c r="F16" s="61"/>
      <c r="G16" s="61"/>
      <c r="H16" s="61"/>
      <c r="I16" s="61"/>
      <c r="J16" s="61"/>
      <c r="K16" s="61"/>
      <c r="L16" s="61"/>
      <c r="M16" s="61"/>
    </row>
    <row r="19" spans="2:13" ht="15.75" x14ac:dyDescent="0.25">
      <c r="B19" s="44" t="s">
        <v>362</v>
      </c>
      <c r="C19" s="45"/>
      <c r="D19" s="45"/>
      <c r="E19" s="45"/>
      <c r="F19" s="45"/>
      <c r="G19" s="45"/>
      <c r="H19" s="45"/>
      <c r="I19" s="45"/>
      <c r="J19" s="45"/>
      <c r="K19" s="45"/>
      <c r="L19" s="45"/>
      <c r="M19" s="45"/>
    </row>
    <row r="20" spans="2:13" x14ac:dyDescent="0.25">
      <c r="B20" s="69"/>
      <c r="C20" s="70" t="s">
        <v>121</v>
      </c>
      <c r="D20" s="71"/>
      <c r="E20" s="71"/>
      <c r="F20" s="71"/>
      <c r="G20" s="71"/>
      <c r="H20" s="71"/>
      <c r="I20" s="71"/>
      <c r="J20" s="71"/>
      <c r="K20" s="71"/>
      <c r="L20" s="71"/>
      <c r="M20" s="71"/>
    </row>
    <row r="21" spans="2:13" x14ac:dyDescent="0.25">
      <c r="B21" s="50"/>
      <c r="C21" s="50"/>
      <c r="D21" s="50"/>
      <c r="E21" s="50"/>
      <c r="F21" s="50"/>
      <c r="G21" s="50"/>
      <c r="H21" s="50"/>
      <c r="I21" s="50"/>
      <c r="J21" s="50"/>
      <c r="K21" s="50"/>
      <c r="L21" s="50"/>
      <c r="M21" s="50"/>
    </row>
    <row r="22" spans="2:13" ht="45" x14ac:dyDescent="0.25">
      <c r="B22" s="50"/>
      <c r="C22" s="51" t="s">
        <v>1</v>
      </c>
      <c r="D22" s="51" t="s">
        <v>2</v>
      </c>
      <c r="E22" s="51" t="s">
        <v>3</v>
      </c>
      <c r="F22" s="51" t="s">
        <v>4</v>
      </c>
      <c r="G22" s="51" t="s">
        <v>5</v>
      </c>
      <c r="H22" s="51" t="s">
        <v>6</v>
      </c>
      <c r="I22" s="51" t="s">
        <v>7</v>
      </c>
      <c r="J22" s="51" t="s">
        <v>52</v>
      </c>
      <c r="K22" s="51" t="s">
        <v>8</v>
      </c>
      <c r="L22" s="51" t="s">
        <v>9</v>
      </c>
      <c r="M22" s="52" t="s">
        <v>10</v>
      </c>
    </row>
    <row r="23" spans="2:13" x14ac:dyDescent="0.25">
      <c r="B23" s="46" t="s">
        <v>46</v>
      </c>
      <c r="C23" s="64">
        <v>2.0205894000000001E-4</v>
      </c>
      <c r="D23" s="64">
        <v>0</v>
      </c>
      <c r="E23" s="64">
        <v>0</v>
      </c>
      <c r="F23" s="64">
        <v>0</v>
      </c>
      <c r="G23" s="64">
        <v>0</v>
      </c>
      <c r="H23" s="64">
        <v>0</v>
      </c>
      <c r="I23" s="64">
        <v>7.6613920000000003E-5</v>
      </c>
      <c r="J23" s="64">
        <v>1.3591227200000001E-3</v>
      </c>
      <c r="K23" s="64">
        <v>0</v>
      </c>
      <c r="L23" s="64">
        <v>0</v>
      </c>
      <c r="M23" s="64">
        <f>SUM(C23:L23)</f>
        <v>1.6377955800000001E-3</v>
      </c>
    </row>
    <row r="24" spans="2:13" x14ac:dyDescent="0.25">
      <c r="B24" s="46" t="s">
        <v>138</v>
      </c>
      <c r="C24" s="64">
        <v>1.8984636800000001E-3</v>
      </c>
      <c r="D24" s="64">
        <v>0</v>
      </c>
      <c r="E24" s="64">
        <v>0</v>
      </c>
      <c r="F24" s="64">
        <v>0</v>
      </c>
      <c r="G24" s="64">
        <v>3.5424626E-4</v>
      </c>
      <c r="H24" s="64">
        <v>1.8057603999999999E-3</v>
      </c>
      <c r="I24" s="64">
        <v>2.1223307000000002E-3</v>
      </c>
      <c r="J24" s="64">
        <v>1.8515008119999999E-2</v>
      </c>
      <c r="K24" s="64">
        <v>0</v>
      </c>
      <c r="L24" s="64">
        <v>0</v>
      </c>
      <c r="M24" s="64">
        <f t="shared" ref="M24:M28" si="2">SUM(C24:L24)</f>
        <v>2.4695809159999998E-2</v>
      </c>
    </row>
    <row r="25" spans="2:13" x14ac:dyDescent="0.25">
      <c r="B25" s="46" t="s">
        <v>47</v>
      </c>
      <c r="C25" s="64">
        <v>6.51107496E-3</v>
      </c>
      <c r="D25" s="64">
        <v>0</v>
      </c>
      <c r="E25" s="64">
        <v>0</v>
      </c>
      <c r="F25" s="64">
        <v>0</v>
      </c>
      <c r="G25" s="64">
        <v>3.80079652E-3</v>
      </c>
      <c r="H25" s="64">
        <v>1.048747039E-2</v>
      </c>
      <c r="I25" s="64">
        <v>2.3036184139999999E-2</v>
      </c>
      <c r="J25" s="64">
        <v>6.8083681729999998E-2</v>
      </c>
      <c r="K25" s="64">
        <v>0</v>
      </c>
      <c r="L25" s="64">
        <v>0</v>
      </c>
      <c r="M25" s="64">
        <f t="shared" si="2"/>
        <v>0.11191920774</v>
      </c>
    </row>
    <row r="26" spans="2:13" x14ac:dyDescent="0.25">
      <c r="B26" s="46" t="s">
        <v>48</v>
      </c>
      <c r="C26" s="64">
        <v>7.2295467330000002E-2</v>
      </c>
      <c r="D26" s="64">
        <v>0</v>
      </c>
      <c r="E26" s="64">
        <v>0</v>
      </c>
      <c r="F26" s="64">
        <v>1.06432327E-2</v>
      </c>
      <c r="G26" s="64">
        <v>7.6228973859999993E-2</v>
      </c>
      <c r="H26" s="64">
        <v>7.8694000410000006E-2</v>
      </c>
      <c r="I26" s="64">
        <v>0.65481044834000002</v>
      </c>
      <c r="J26" s="64">
        <v>0.88699300211999998</v>
      </c>
      <c r="K26" s="64">
        <v>1.1656162199999999E-3</v>
      </c>
      <c r="L26" s="64">
        <v>1.2913253E-3</v>
      </c>
      <c r="M26" s="64">
        <f t="shared" si="2"/>
        <v>1.7821220662800001</v>
      </c>
    </row>
    <row r="27" spans="2:13" x14ac:dyDescent="0.25">
      <c r="B27" s="46" t="s">
        <v>50</v>
      </c>
      <c r="C27" s="64">
        <v>1.4514896237699999</v>
      </c>
      <c r="D27" s="64">
        <v>1.66340999E-3</v>
      </c>
      <c r="E27" s="64">
        <v>0.11510651363</v>
      </c>
      <c r="F27" s="64">
        <v>0.27861026923999999</v>
      </c>
      <c r="G27" s="64">
        <v>1.7839196613899999</v>
      </c>
      <c r="H27" s="64">
        <v>1.527913853</v>
      </c>
      <c r="I27" s="64">
        <v>12.3219896835</v>
      </c>
      <c r="J27" s="64">
        <v>13.24544046882</v>
      </c>
      <c r="K27" s="64">
        <v>1.457667744E-2</v>
      </c>
      <c r="L27" s="64">
        <v>2.6755343639999998E-2</v>
      </c>
      <c r="M27" s="64">
        <f t="shared" si="2"/>
        <v>30.767465504420002</v>
      </c>
    </row>
    <row r="28" spans="2:13" x14ac:dyDescent="0.25">
      <c r="B28" s="46" t="s">
        <v>49</v>
      </c>
      <c r="C28" s="64">
        <v>4.5354701664899997</v>
      </c>
      <c r="D28" s="64">
        <v>0</v>
      </c>
      <c r="E28" s="64">
        <v>0.46263132476000002</v>
      </c>
      <c r="F28" s="64">
        <v>2.3275868585300001</v>
      </c>
      <c r="G28" s="64">
        <v>11.18705739234</v>
      </c>
      <c r="H28" s="64">
        <v>1.8736304190000001E-2</v>
      </c>
      <c r="I28" s="64">
        <v>7.0184927667399997</v>
      </c>
      <c r="J28" s="64">
        <v>59.530572519529997</v>
      </c>
      <c r="K28" s="64">
        <v>0</v>
      </c>
      <c r="L28" s="64">
        <v>1.3896409199999999E-3</v>
      </c>
      <c r="M28" s="64">
        <f t="shared" si="2"/>
        <v>85.081936973499992</v>
      </c>
    </row>
    <row r="29" spans="2:13" x14ac:dyDescent="0.25">
      <c r="B29" s="72" t="s">
        <v>10</v>
      </c>
      <c r="C29" s="56">
        <f>SUM(C23:C28)</f>
        <v>6.0678668551699992</v>
      </c>
      <c r="D29" s="56">
        <f t="shared" ref="D29:M29" si="3">SUM(D23:D28)</f>
        <v>1.66340999E-3</v>
      </c>
      <c r="E29" s="56">
        <f t="shared" si="3"/>
        <v>0.57773783839000004</v>
      </c>
      <c r="F29" s="56">
        <f t="shared" si="3"/>
        <v>2.6168403604700003</v>
      </c>
      <c r="G29" s="56">
        <f t="shared" si="3"/>
        <v>13.05136107037</v>
      </c>
      <c r="H29" s="56">
        <f t="shared" si="3"/>
        <v>1.6376373883899999</v>
      </c>
      <c r="I29" s="56">
        <f t="shared" si="3"/>
        <v>20.020528027339999</v>
      </c>
      <c r="J29" s="56">
        <f t="shared" si="3"/>
        <v>73.750963803039994</v>
      </c>
      <c r="K29" s="56">
        <f t="shared" si="3"/>
        <v>1.574229366E-2</v>
      </c>
      <c r="L29" s="56">
        <f t="shared" si="3"/>
        <v>2.9436309859999999E-2</v>
      </c>
      <c r="M29" s="56">
        <f t="shared" si="3"/>
        <v>117.76977735668</v>
      </c>
    </row>
    <row r="34" spans="2:13" ht="15.75" x14ac:dyDescent="0.25">
      <c r="B34" s="44" t="s">
        <v>363</v>
      </c>
      <c r="C34" s="45"/>
      <c r="D34" s="45"/>
      <c r="E34" s="45"/>
      <c r="F34" s="45"/>
      <c r="G34" s="45"/>
      <c r="H34" s="45"/>
      <c r="I34" s="45"/>
      <c r="J34" s="45"/>
      <c r="K34" s="45"/>
      <c r="L34" s="45"/>
      <c r="M34" s="45"/>
    </row>
    <row r="35" spans="2:13" x14ac:dyDescent="0.25">
      <c r="B35" s="173" t="s">
        <v>263</v>
      </c>
      <c r="C35" s="71"/>
      <c r="D35" s="71"/>
      <c r="E35" s="71"/>
      <c r="F35" s="71"/>
      <c r="G35" s="71"/>
      <c r="H35" s="71"/>
      <c r="I35" s="71"/>
      <c r="J35" s="71"/>
      <c r="K35" s="71"/>
      <c r="L35" s="71"/>
      <c r="M35" s="71"/>
    </row>
    <row r="36" spans="2:13" x14ac:dyDescent="0.25">
      <c r="B36" s="50"/>
      <c r="C36" s="50"/>
      <c r="D36" s="50"/>
      <c r="E36" s="50"/>
      <c r="F36" s="50"/>
      <c r="G36" s="50"/>
      <c r="H36" s="50"/>
      <c r="I36" s="50"/>
      <c r="J36" s="50"/>
      <c r="K36" s="50"/>
      <c r="L36" s="50"/>
      <c r="M36" s="50"/>
    </row>
    <row r="37" spans="2:13" ht="45" x14ac:dyDescent="0.25">
      <c r="B37" s="50"/>
      <c r="C37" s="51" t="s">
        <v>1</v>
      </c>
      <c r="D37" s="51" t="s">
        <v>2</v>
      </c>
      <c r="E37" s="51" t="s">
        <v>3</v>
      </c>
      <c r="F37" s="51" t="s">
        <v>4</v>
      </c>
      <c r="G37" s="51" t="s">
        <v>5</v>
      </c>
      <c r="H37" s="51" t="s">
        <v>6</v>
      </c>
      <c r="I37" s="51" t="s">
        <v>7</v>
      </c>
      <c r="J37" s="51" t="s">
        <v>52</v>
      </c>
      <c r="K37" s="51" t="s">
        <v>8</v>
      </c>
      <c r="L37" s="51" t="s">
        <v>9</v>
      </c>
      <c r="M37" s="52" t="s">
        <v>10</v>
      </c>
    </row>
    <row r="38" spans="2:13" x14ac:dyDescent="0.25">
      <c r="B38" s="25" t="s">
        <v>51</v>
      </c>
      <c r="C38" s="74">
        <v>0.8</v>
      </c>
      <c r="D38" s="74" t="s">
        <v>449</v>
      </c>
      <c r="E38" s="74" t="s">
        <v>449</v>
      </c>
      <c r="F38" s="74">
        <v>0.1</v>
      </c>
      <c r="G38" s="74">
        <v>0.6</v>
      </c>
      <c r="H38" s="74">
        <v>0</v>
      </c>
      <c r="I38" s="74">
        <v>1.5</v>
      </c>
      <c r="J38" s="74">
        <v>2.7</v>
      </c>
      <c r="K38" s="74" t="s">
        <v>449</v>
      </c>
      <c r="L38" s="74" t="s">
        <v>449</v>
      </c>
      <c r="M38" s="73">
        <v>1.96</v>
      </c>
    </row>
    <row r="39" spans="2:13" x14ac:dyDescent="0.25">
      <c r="B39" s="49" t="s">
        <v>329</v>
      </c>
    </row>
    <row r="40" spans="2:13" x14ac:dyDescent="0.25">
      <c r="J40" s="75"/>
    </row>
    <row r="44" spans="2:13" ht="15.75" x14ac:dyDescent="0.25">
      <c r="B44" s="44" t="s">
        <v>364</v>
      </c>
      <c r="C44" s="45"/>
      <c r="D44" s="45"/>
      <c r="E44" s="45"/>
      <c r="F44" s="45"/>
      <c r="G44" s="45"/>
      <c r="H44" s="45"/>
      <c r="I44" s="45"/>
      <c r="J44" s="45"/>
      <c r="K44" s="45"/>
      <c r="L44" s="45"/>
      <c r="M44" s="45"/>
    </row>
    <row r="45" spans="2:13" x14ac:dyDescent="0.25">
      <c r="B45" s="173" t="s">
        <v>191</v>
      </c>
      <c r="C45" s="173"/>
      <c r="D45" s="71"/>
      <c r="E45" s="71"/>
      <c r="F45" s="71"/>
      <c r="G45" s="71"/>
      <c r="H45" s="71"/>
      <c r="I45" s="71"/>
      <c r="J45" s="71"/>
      <c r="K45" s="71"/>
      <c r="L45" s="71"/>
      <c r="M45" s="71"/>
    </row>
    <row r="46" spans="2:13" x14ac:dyDescent="0.25">
      <c r="B46" s="50"/>
      <c r="C46" s="50"/>
      <c r="D46" s="50"/>
      <c r="E46" s="50"/>
      <c r="F46" s="50"/>
      <c r="G46" s="50"/>
      <c r="H46" s="50"/>
      <c r="I46" s="50"/>
      <c r="J46" s="50"/>
      <c r="K46" s="50"/>
      <c r="L46" s="50"/>
      <c r="M46" s="50"/>
    </row>
    <row r="47" spans="2:13" ht="45" x14ac:dyDescent="0.25">
      <c r="B47" s="50"/>
      <c r="C47" s="51" t="s">
        <v>1</v>
      </c>
      <c r="D47" s="51" t="s">
        <v>2</v>
      </c>
      <c r="E47" s="51" t="s">
        <v>3</v>
      </c>
      <c r="F47" s="51" t="s">
        <v>4</v>
      </c>
      <c r="G47" s="51" t="s">
        <v>5</v>
      </c>
      <c r="H47" s="51" t="s">
        <v>6</v>
      </c>
      <c r="I47" s="51" t="s">
        <v>7</v>
      </c>
      <c r="J47" s="51" t="s">
        <v>52</v>
      </c>
      <c r="K47" s="51" t="s">
        <v>8</v>
      </c>
      <c r="L47" s="51" t="s">
        <v>9</v>
      </c>
      <c r="M47" s="52" t="s">
        <v>10</v>
      </c>
    </row>
    <row r="48" spans="2:13" x14ac:dyDescent="0.25">
      <c r="B48" s="25" t="s">
        <v>51</v>
      </c>
      <c r="C48" s="207">
        <v>0.8</v>
      </c>
      <c r="D48" s="207" t="s">
        <v>449</v>
      </c>
      <c r="E48" s="207" t="s">
        <v>449</v>
      </c>
      <c r="F48" s="207">
        <v>0.1</v>
      </c>
      <c r="G48" s="207">
        <v>0.5</v>
      </c>
      <c r="H48" s="207">
        <v>0.2</v>
      </c>
      <c r="I48" s="207">
        <v>1.5</v>
      </c>
      <c r="J48" s="207">
        <v>2.4</v>
      </c>
      <c r="K48" s="207" t="s">
        <v>449</v>
      </c>
      <c r="L48" s="207" t="s">
        <v>449</v>
      </c>
      <c r="M48" s="214">
        <v>1.85</v>
      </c>
    </row>
    <row r="49" spans="2:13" x14ac:dyDescent="0.25">
      <c r="B49" s="49" t="s">
        <v>330</v>
      </c>
    </row>
    <row r="50" spans="2:13" x14ac:dyDescent="0.25">
      <c r="M50" s="215"/>
    </row>
    <row r="54" spans="2:13" ht="15.75" x14ac:dyDescent="0.25">
      <c r="B54" s="44" t="s">
        <v>365</v>
      </c>
      <c r="C54" s="45"/>
      <c r="D54" s="45"/>
      <c r="E54" s="45"/>
      <c r="F54" s="45"/>
      <c r="G54" s="45"/>
      <c r="H54" s="45"/>
      <c r="I54" s="45"/>
      <c r="J54" s="45"/>
      <c r="K54" s="45"/>
      <c r="L54" s="45"/>
      <c r="M54" s="45"/>
    </row>
    <row r="55" spans="2:13" x14ac:dyDescent="0.25">
      <c r="B55" s="173" t="s">
        <v>173</v>
      </c>
      <c r="C55" s="71"/>
      <c r="D55" s="71"/>
      <c r="E55" s="71"/>
      <c r="F55" s="71"/>
      <c r="G55" s="71"/>
      <c r="H55" s="71"/>
      <c r="I55" s="71"/>
      <c r="J55" s="71"/>
      <c r="K55" s="71"/>
      <c r="L55" s="71"/>
      <c r="M55" s="71"/>
    </row>
    <row r="56" spans="2:13" x14ac:dyDescent="0.25">
      <c r="B56" s="50"/>
      <c r="C56" s="50"/>
      <c r="D56" s="50"/>
      <c r="E56" s="50"/>
      <c r="F56" s="50"/>
      <c r="G56" s="50"/>
      <c r="H56" s="50"/>
      <c r="I56" s="50"/>
      <c r="J56" s="50"/>
      <c r="K56" s="50"/>
      <c r="L56" s="50"/>
      <c r="M56" s="50"/>
    </row>
    <row r="57" spans="2:13" ht="45" x14ac:dyDescent="0.25">
      <c r="B57" s="50"/>
      <c r="C57" s="51" t="s">
        <v>1</v>
      </c>
      <c r="D57" s="51" t="s">
        <v>2</v>
      </c>
      <c r="E57" s="51" t="s">
        <v>3</v>
      </c>
      <c r="F57" s="51" t="s">
        <v>4</v>
      </c>
      <c r="G57" s="51" t="s">
        <v>5</v>
      </c>
      <c r="H57" s="51" t="s">
        <v>6</v>
      </c>
      <c r="I57" s="51" t="s">
        <v>7</v>
      </c>
      <c r="J57" s="51" t="s">
        <v>52</v>
      </c>
      <c r="K57" s="51" t="s">
        <v>8</v>
      </c>
      <c r="L57" s="51" t="s">
        <v>9</v>
      </c>
      <c r="M57" s="52" t="s">
        <v>10</v>
      </c>
    </row>
    <row r="58" spans="2:13" x14ac:dyDescent="0.25">
      <c r="B58" s="46" t="s">
        <v>244</v>
      </c>
      <c r="C58" s="190">
        <v>0.6</v>
      </c>
      <c r="D58" s="280" t="s">
        <v>449</v>
      </c>
      <c r="E58" s="280" t="s">
        <v>449</v>
      </c>
      <c r="F58" s="280" t="s">
        <v>449</v>
      </c>
      <c r="G58" s="190">
        <v>0.47</v>
      </c>
      <c r="H58" s="190" t="s">
        <v>449</v>
      </c>
      <c r="I58" s="190">
        <v>1.3</v>
      </c>
      <c r="J58" s="190">
        <v>1.9</v>
      </c>
      <c r="K58" s="280" t="s">
        <v>449</v>
      </c>
      <c r="L58" s="280" t="s">
        <v>449</v>
      </c>
      <c r="M58" s="190">
        <v>1.69</v>
      </c>
    </row>
    <row r="59" spans="2:13" x14ac:dyDescent="0.25">
      <c r="B59" s="46" t="s">
        <v>245</v>
      </c>
      <c r="C59" s="190">
        <v>0.27</v>
      </c>
      <c r="D59" s="280" t="s">
        <v>449</v>
      </c>
      <c r="E59" s="280" t="s">
        <v>449</v>
      </c>
      <c r="F59" s="280" t="s">
        <v>449</v>
      </c>
      <c r="G59" s="190">
        <v>0.46</v>
      </c>
      <c r="H59" s="280">
        <v>0.77</v>
      </c>
      <c r="I59" s="190">
        <v>0.63</v>
      </c>
      <c r="J59" s="190">
        <v>1.92</v>
      </c>
      <c r="K59" s="280" t="s">
        <v>449</v>
      </c>
      <c r="L59" s="280" t="s">
        <v>449</v>
      </c>
      <c r="M59" s="190">
        <v>1.31</v>
      </c>
    </row>
    <row r="60" spans="2:13" x14ac:dyDescent="0.25">
      <c r="B60" s="46" t="s">
        <v>246</v>
      </c>
      <c r="C60" s="190">
        <v>0.6</v>
      </c>
      <c r="D60" s="280" t="s">
        <v>449</v>
      </c>
      <c r="E60" s="280" t="s">
        <v>449</v>
      </c>
      <c r="F60" s="280" t="s">
        <v>449</v>
      </c>
      <c r="G60" s="190">
        <v>0.18</v>
      </c>
      <c r="H60" s="280" t="s">
        <v>449</v>
      </c>
      <c r="I60" s="190">
        <v>1.1499999999999999</v>
      </c>
      <c r="J60" s="190">
        <v>4.2300000000000004</v>
      </c>
      <c r="K60" s="280" t="s">
        <v>449</v>
      </c>
      <c r="L60" s="280" t="s">
        <v>449</v>
      </c>
      <c r="M60" s="190">
        <v>1.97</v>
      </c>
    </row>
    <row r="61" spans="2:13" x14ac:dyDescent="0.25">
      <c r="B61" s="3" t="s">
        <v>167</v>
      </c>
      <c r="C61" s="190">
        <v>0.35</v>
      </c>
      <c r="D61" s="280" t="s">
        <v>449</v>
      </c>
      <c r="E61" s="280" t="s">
        <v>449</v>
      </c>
      <c r="F61" s="280">
        <v>0.32</v>
      </c>
      <c r="G61" s="190">
        <v>0.61</v>
      </c>
      <c r="H61" s="280" t="s">
        <v>449</v>
      </c>
      <c r="I61" s="190">
        <v>1.49</v>
      </c>
      <c r="J61" s="190">
        <v>5.16</v>
      </c>
      <c r="K61" s="280" t="s">
        <v>449</v>
      </c>
      <c r="L61" s="280" t="s">
        <v>449</v>
      </c>
      <c r="M61" s="190">
        <v>2.42</v>
      </c>
    </row>
    <row r="62" spans="2:13" x14ac:dyDescent="0.25">
      <c r="B62" s="3" t="s">
        <v>168</v>
      </c>
      <c r="C62" s="190">
        <v>2.0499999999999998</v>
      </c>
      <c r="D62" s="280" t="s">
        <v>449</v>
      </c>
      <c r="E62" s="280" t="s">
        <v>449</v>
      </c>
      <c r="F62" s="280" t="s">
        <v>449</v>
      </c>
      <c r="G62" s="190">
        <v>1.71</v>
      </c>
      <c r="H62" s="280" t="s">
        <v>449</v>
      </c>
      <c r="I62" s="190">
        <v>1.1399999999999999</v>
      </c>
      <c r="J62" s="190">
        <v>4.1399999999999997</v>
      </c>
      <c r="K62" s="280" t="s">
        <v>449</v>
      </c>
      <c r="L62" s="280" t="s">
        <v>449</v>
      </c>
      <c r="M62" s="190">
        <v>2.27</v>
      </c>
    </row>
    <row r="63" spans="2:13" x14ac:dyDescent="0.25">
      <c r="B63" s="30" t="s">
        <v>169</v>
      </c>
      <c r="C63" s="281">
        <v>7.66</v>
      </c>
      <c r="D63" s="242" t="s">
        <v>449</v>
      </c>
      <c r="E63" s="242" t="s">
        <v>449</v>
      </c>
      <c r="F63" s="242" t="s">
        <v>449</v>
      </c>
      <c r="G63" s="281">
        <v>0.91</v>
      </c>
      <c r="H63" s="242" t="s">
        <v>449</v>
      </c>
      <c r="I63" s="281">
        <v>9.7200000000000006</v>
      </c>
      <c r="J63" s="281">
        <v>6.42</v>
      </c>
      <c r="K63" s="242" t="s">
        <v>449</v>
      </c>
      <c r="L63" s="242" t="s">
        <v>449</v>
      </c>
      <c r="M63" s="281">
        <v>5</v>
      </c>
    </row>
    <row r="64" spans="2:13" x14ac:dyDescent="0.25">
      <c r="B64" s="49" t="s">
        <v>331</v>
      </c>
    </row>
    <row r="68" spans="2:13" ht="15.75" x14ac:dyDescent="0.25">
      <c r="B68" s="44" t="s">
        <v>366</v>
      </c>
      <c r="C68" s="45"/>
      <c r="D68" s="45"/>
      <c r="E68" s="45"/>
      <c r="F68" s="45"/>
      <c r="G68" s="45"/>
      <c r="H68" s="45"/>
      <c r="I68" s="45"/>
      <c r="J68" s="45"/>
      <c r="K68" s="45"/>
      <c r="L68" s="45"/>
      <c r="M68" s="45"/>
    </row>
    <row r="69" spans="2:13" x14ac:dyDescent="0.25">
      <c r="B69" s="173" t="s">
        <v>332</v>
      </c>
      <c r="C69" s="71"/>
      <c r="D69" s="71"/>
      <c r="E69" s="71"/>
      <c r="F69" s="71"/>
      <c r="G69" s="71"/>
      <c r="H69" s="71"/>
      <c r="I69" s="71"/>
      <c r="J69" s="71"/>
      <c r="K69" s="71"/>
      <c r="L69" s="71"/>
      <c r="M69" s="71"/>
    </row>
    <row r="70" spans="2:13" x14ac:dyDescent="0.25">
      <c r="B70" s="50"/>
      <c r="C70" s="50"/>
      <c r="D70" s="50"/>
      <c r="E70" s="50"/>
      <c r="F70" s="50"/>
      <c r="G70" s="50"/>
      <c r="H70" s="50"/>
      <c r="I70" s="50"/>
      <c r="J70" s="50"/>
      <c r="K70" s="50"/>
      <c r="L70" s="50"/>
      <c r="M70" s="50"/>
    </row>
    <row r="71" spans="2:13" ht="45" x14ac:dyDescent="0.25">
      <c r="B71" s="50"/>
      <c r="C71" s="51" t="s">
        <v>1</v>
      </c>
      <c r="D71" s="51" t="s">
        <v>2</v>
      </c>
      <c r="E71" s="51" t="s">
        <v>3</v>
      </c>
      <c r="F71" s="51" t="s">
        <v>4</v>
      </c>
      <c r="G71" s="51" t="s">
        <v>5</v>
      </c>
      <c r="H71" s="51" t="s">
        <v>6</v>
      </c>
      <c r="I71" s="51" t="s">
        <v>7</v>
      </c>
      <c r="J71" s="51" t="s">
        <v>52</v>
      </c>
      <c r="K71" s="51" t="s">
        <v>8</v>
      </c>
      <c r="L71" s="51" t="s">
        <v>9</v>
      </c>
      <c r="M71" s="52" t="s">
        <v>10</v>
      </c>
    </row>
    <row r="72" spans="2:13" x14ac:dyDescent="0.25">
      <c r="B72" s="25" t="s">
        <v>282</v>
      </c>
      <c r="C72" s="282">
        <v>2.9</v>
      </c>
      <c r="D72" s="207">
        <v>0</v>
      </c>
      <c r="E72" s="207">
        <v>0</v>
      </c>
      <c r="F72" s="207">
        <v>0</v>
      </c>
      <c r="G72" s="282">
        <v>0.8</v>
      </c>
      <c r="H72" s="207">
        <v>0</v>
      </c>
      <c r="I72" s="282">
        <v>0.5</v>
      </c>
      <c r="J72" s="282">
        <v>1.7</v>
      </c>
      <c r="K72" s="207">
        <v>0</v>
      </c>
      <c r="L72" s="207">
        <v>0</v>
      </c>
      <c r="M72" s="177">
        <f>SUM(C72:L72)</f>
        <v>5.9</v>
      </c>
    </row>
    <row r="73" spans="2:13" x14ac:dyDescent="0.25">
      <c r="B73" s="200" t="s">
        <v>368</v>
      </c>
      <c r="C73" s="184"/>
      <c r="D73" s="184"/>
      <c r="E73" s="184"/>
    </row>
    <row r="77" spans="2:13" ht="15.75" x14ac:dyDescent="0.25">
      <c r="B77" s="44" t="s">
        <v>367</v>
      </c>
      <c r="C77" s="45"/>
      <c r="D77" s="45"/>
      <c r="E77" s="45"/>
      <c r="F77" s="45"/>
      <c r="G77" s="45"/>
      <c r="H77" s="45"/>
      <c r="I77" s="45"/>
      <c r="J77" s="45"/>
      <c r="K77" s="45"/>
      <c r="L77" s="45"/>
      <c r="M77" s="45"/>
    </row>
    <row r="78" spans="2:13" x14ac:dyDescent="0.25">
      <c r="B78" s="173" t="s">
        <v>171</v>
      </c>
      <c r="C78" s="71"/>
      <c r="D78" s="71"/>
      <c r="E78" s="71"/>
      <c r="F78" s="71"/>
      <c r="G78" s="71"/>
      <c r="H78" s="71"/>
      <c r="I78" s="71"/>
      <c r="J78" s="71"/>
      <c r="K78" s="71"/>
      <c r="L78" s="71"/>
      <c r="M78" s="71"/>
    </row>
    <row r="79" spans="2:13" x14ac:dyDescent="0.25">
      <c r="B79" s="50"/>
      <c r="C79" s="50"/>
      <c r="D79" s="50"/>
      <c r="E79" s="50"/>
      <c r="F79" s="50"/>
      <c r="G79" s="50"/>
      <c r="H79" s="50"/>
      <c r="I79" s="50"/>
      <c r="J79" s="50"/>
      <c r="K79" s="50"/>
      <c r="L79" s="50"/>
      <c r="M79" s="50"/>
    </row>
    <row r="80" spans="2:13" ht="45" x14ac:dyDescent="0.25">
      <c r="B80" s="50"/>
      <c r="C80" s="51" t="s">
        <v>1</v>
      </c>
      <c r="D80" s="51" t="s">
        <v>2</v>
      </c>
      <c r="E80" s="51" t="s">
        <v>3</v>
      </c>
      <c r="F80" s="51" t="s">
        <v>4</v>
      </c>
      <c r="G80" s="51" t="s">
        <v>5</v>
      </c>
      <c r="H80" s="51" t="s">
        <v>6</v>
      </c>
      <c r="I80" s="51" t="s">
        <v>7</v>
      </c>
      <c r="J80" s="51" t="s">
        <v>52</v>
      </c>
      <c r="K80" s="51" t="s">
        <v>8</v>
      </c>
      <c r="L80" s="51" t="s">
        <v>9</v>
      </c>
      <c r="M80" s="52" t="s">
        <v>10</v>
      </c>
    </row>
    <row r="81" spans="2:14" x14ac:dyDescent="0.25">
      <c r="B81" s="25" t="s">
        <v>297</v>
      </c>
      <c r="C81" s="207">
        <v>4.2529624435992723E-2</v>
      </c>
      <c r="D81" s="207">
        <v>0</v>
      </c>
      <c r="E81" s="207">
        <v>0</v>
      </c>
      <c r="F81" s="207">
        <v>0</v>
      </c>
      <c r="G81" s="207">
        <v>5.7225245632053319E-3</v>
      </c>
      <c r="H81" s="207">
        <v>0</v>
      </c>
      <c r="I81" s="207">
        <v>2.2996922306674308E-3</v>
      </c>
      <c r="J81" s="207">
        <v>1.9894401301741469E-3</v>
      </c>
      <c r="K81" s="207">
        <v>0</v>
      </c>
      <c r="L81" s="207">
        <v>0</v>
      </c>
      <c r="M81" s="207">
        <f>SUM(C81:L81)</f>
        <v>5.2541281360039625E-2</v>
      </c>
    </row>
    <row r="82" spans="2:14" x14ac:dyDescent="0.25">
      <c r="B82" s="49" t="s">
        <v>450</v>
      </c>
    </row>
    <row r="83" spans="2:14" x14ac:dyDescent="0.25">
      <c r="B83" s="184"/>
    </row>
    <row r="87" spans="2:14" x14ac:dyDescent="0.25">
      <c r="N87" s="125" t="s">
        <v>247</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6</vt:i4>
      </vt:variant>
    </vt:vector>
  </HeadingPairs>
  <TitlesOfParts>
    <vt:vector size="17"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'G1-G4 - Cover pool inform.'!Udskriftsområde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2015-08-12T11:25:48Z</cp:lastPrinted>
  <dcterms:created xsi:type="dcterms:W3CDTF">2012-10-17T07:59:56Z</dcterms:created>
  <dcterms:modified xsi:type="dcterms:W3CDTF">2015-08-21T12:12:38Z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