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PEL\Covered Bond Label\Cover pool rapportering 2018_q2\"/>
    </mc:Choice>
  </mc:AlternateContent>
  <bookViews>
    <workbookView xWindow="-15" yWindow="-15" windowWidth="28590" windowHeight="1429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NTT Frontpage" sheetId="17" r:id="rId10"/>
    <sheet name="Contents" sheetId="18" r:id="rId11"/>
    <sheet name="Tabel A - General Issuer Detail" sheetId="19" r:id="rId12"/>
    <sheet name="G1-G4 - Cover pool inform." sheetId="20" r:id="rId13"/>
    <sheet name="Table 1-3 - Lending" sheetId="21" r:id="rId14"/>
    <sheet name="Table 4 - LTV" sheetId="22" r:id="rId15"/>
    <sheet name="Table 5 - Region" sheetId="23" r:id="rId16"/>
    <sheet name="Table 6-8 - Lending by loan" sheetId="24" r:id="rId17"/>
    <sheet name="Table 9-13 - Lending" sheetId="25" r:id="rId18"/>
    <sheet name="X1-2 Key Concepts" sheetId="26" r:id="rId19"/>
    <sheet name="X3 - General explanation" sheetId="27" r:id="rId20"/>
    <sheet name="E. Optional ECB-ECAIs data" sheetId="16" r:id="rId21"/>
  </sheets>
  <definedNames>
    <definedName name="_xlnm._FilterDatabase" localSheetId="4" hidden="1">'B1. HTT Mortgage Assets'!$A$11:$D$95</definedName>
    <definedName name="acceptable_use_policy" localSheetId="8">Disclaimer!#REF!</definedName>
    <definedName name="general_tc" localSheetId="8">Disclaimer!$A$61</definedName>
    <definedName name="Print_Area" localSheetId="3">'A. HTT General'!$A$1:$G$181</definedName>
    <definedName name="Print_Area" localSheetId="4">'B1. HTT Mortgage Assets'!$A$1:$G$212</definedName>
    <definedName name="Print_Area" localSheetId="5">'B2. HTT Public Sector Assets'!$A$1:$G$179</definedName>
    <definedName name="Print_Area" localSheetId="6">'B3. HTT Shipping Assets'!$A$1:$G$211</definedName>
    <definedName name="Print_Area" localSheetId="7">'C. HTT Harmonised Glossary'!$A$1:$C$37</definedName>
    <definedName name="Print_Area" localSheetId="1">'Completion Instructions'!$B$2:$J$60</definedName>
    <definedName name="Print_Area" localSheetId="8">Disclaimer!$A$1:$A$170</definedName>
    <definedName name="Print_Area" localSheetId="20">'E. Optional ECB-ECAIs data'!$A$1:$G$50</definedName>
    <definedName name="Print_Area" localSheetId="2">FAQ!$A$1:$C$28</definedName>
    <definedName name="Print_Area" localSheetId="0">Introduction!$B$2:$J$39</definedName>
    <definedName name="Print_Titles" localSheetId="8">Disclaimer!$2:$2</definedName>
    <definedName name="Print_Titles" localSheetId="2">FAQ!$4:$4</definedName>
    <definedName name="privacy_policy" localSheetId="8">Disclaimer!$A$136</definedName>
    <definedName name="_xlnm.Print_Area" localSheetId="10">Contents!$A$1:$F$56</definedName>
    <definedName name="_xlnm.Print_Area" localSheetId="9">'D. NTT Frontpage'!$A$1:$F$37</definedName>
    <definedName name="_xlnm.Print_Area" localSheetId="14">'Table 4 - LTV'!$A$1:$O$92</definedName>
    <definedName name="_xlnm.Print_Area" localSheetId="16">'Table 6-8 - Lending by loan'!$B$1:$M$60</definedName>
    <definedName name="_xlnm.Print_Area" localSheetId="17">'Table 9-13 - Lending'!$B$1:$M$82</definedName>
  </definedNames>
  <calcPr calcId="162913"/>
</workbook>
</file>

<file path=xl/calcChain.xml><?xml version="1.0" encoding="utf-8"?>
<calcChain xmlns="http://schemas.openxmlformats.org/spreadsheetml/2006/main">
  <c r="L4" i="25" l="1"/>
  <c r="M9" i="25"/>
  <c r="M14" i="25" s="1"/>
  <c r="M10" i="25"/>
  <c r="M11" i="25"/>
  <c r="M12" i="25"/>
  <c r="M13" i="25"/>
  <c r="C14" i="25"/>
  <c r="D14" i="25"/>
  <c r="E14" i="25"/>
  <c r="F14" i="25"/>
  <c r="G14" i="25"/>
  <c r="H14" i="25"/>
  <c r="I14" i="25"/>
  <c r="J14" i="25"/>
  <c r="K14" i="25"/>
  <c r="L14" i="25"/>
  <c r="M23" i="25"/>
  <c r="M24" i="25"/>
  <c r="M25" i="25"/>
  <c r="M29" i="25" s="1"/>
  <c r="M26" i="25"/>
  <c r="M27" i="25"/>
  <c r="M28" i="25"/>
  <c r="C29" i="25"/>
  <c r="D29" i="25"/>
  <c r="E29" i="25"/>
  <c r="F29" i="25"/>
  <c r="G29" i="25"/>
  <c r="H29" i="25"/>
  <c r="I29" i="25"/>
  <c r="J29" i="25"/>
  <c r="K29" i="25"/>
  <c r="L29" i="25"/>
  <c r="L4" i="24"/>
  <c r="M9" i="24"/>
  <c r="M10" i="24"/>
  <c r="M11" i="24"/>
  <c r="M12" i="24"/>
  <c r="M13" i="24"/>
  <c r="M14" i="24"/>
  <c r="M15" i="24"/>
  <c r="M16" i="24"/>
  <c r="M17" i="24"/>
  <c r="M18" i="24"/>
  <c r="M19" i="24"/>
  <c r="M20" i="24" s="1"/>
  <c r="C20" i="24"/>
  <c r="D20" i="24"/>
  <c r="E20" i="24"/>
  <c r="F20" i="24"/>
  <c r="G20" i="24"/>
  <c r="H20" i="24"/>
  <c r="I20" i="24"/>
  <c r="J20" i="24"/>
  <c r="K20" i="24"/>
  <c r="L20" i="24"/>
  <c r="M29" i="24"/>
  <c r="M30" i="24"/>
  <c r="M31" i="24"/>
  <c r="M32" i="24"/>
  <c r="M33" i="24"/>
  <c r="M34" i="24"/>
  <c r="M35" i="24"/>
  <c r="M36" i="24"/>
  <c r="M40" i="24" s="1"/>
  <c r="M37" i="24"/>
  <c r="M38" i="24"/>
  <c r="M39" i="24"/>
  <c r="C40" i="24"/>
  <c r="D40" i="24"/>
  <c r="E40" i="24"/>
  <c r="F40" i="24"/>
  <c r="G40" i="24"/>
  <c r="H40" i="24"/>
  <c r="I40" i="24"/>
  <c r="J40" i="24"/>
  <c r="K40" i="24"/>
  <c r="L40" i="24"/>
  <c r="M49" i="24"/>
  <c r="M50" i="24"/>
  <c r="M51" i="24"/>
  <c r="M52" i="24"/>
  <c r="M53" i="24"/>
  <c r="M54" i="24"/>
  <c r="M55" i="24"/>
  <c r="M56" i="24"/>
  <c r="M57" i="24"/>
  <c r="M58" i="24"/>
  <c r="M59" i="24"/>
  <c r="M60" i="24" s="1"/>
  <c r="C60" i="24"/>
  <c r="D60" i="24"/>
  <c r="E60" i="24"/>
  <c r="F60" i="24"/>
  <c r="G60" i="24"/>
  <c r="H60" i="24"/>
  <c r="I60" i="24"/>
  <c r="J60" i="24"/>
  <c r="K60" i="24"/>
  <c r="L60" i="24"/>
  <c r="H4" i="23"/>
  <c r="I11" i="23"/>
  <c r="I12" i="23"/>
  <c r="I13" i="23"/>
  <c r="I22" i="23" s="1"/>
  <c r="I14" i="23"/>
  <c r="I15" i="23"/>
  <c r="I16" i="23"/>
  <c r="I17" i="23"/>
  <c r="I18" i="23"/>
  <c r="I19" i="23"/>
  <c r="I20" i="23"/>
  <c r="C22" i="23"/>
  <c r="D22" i="23"/>
  <c r="E22" i="23"/>
  <c r="F22" i="23"/>
  <c r="G22" i="23"/>
  <c r="H22" i="23"/>
  <c r="K4" i="22"/>
  <c r="C22" i="22"/>
  <c r="D22" i="22"/>
  <c r="F44" i="22" s="1"/>
  <c r="E22" i="22"/>
  <c r="H44" i="22" s="1"/>
  <c r="F22" i="22"/>
  <c r="G22" i="22"/>
  <c r="H22" i="22"/>
  <c r="I22" i="22"/>
  <c r="J22" i="22"/>
  <c r="K22" i="22"/>
  <c r="L22" i="22"/>
  <c r="C33" i="22"/>
  <c r="D33" i="22"/>
  <c r="E33" i="22"/>
  <c r="F33" i="22"/>
  <c r="G33" i="22"/>
  <c r="H33" i="22"/>
  <c r="I33" i="22"/>
  <c r="J33" i="22"/>
  <c r="K33" i="22"/>
  <c r="L33" i="22"/>
  <c r="C35" i="22"/>
  <c r="D35" i="22"/>
  <c r="E35" i="22"/>
  <c r="F35" i="22"/>
  <c r="G35" i="22"/>
  <c r="H35" i="22"/>
  <c r="I35" i="22"/>
  <c r="J35" i="22"/>
  <c r="K35" i="22"/>
  <c r="L35" i="22"/>
  <c r="C36" i="22"/>
  <c r="D36" i="22"/>
  <c r="E36" i="22"/>
  <c r="F36" i="22"/>
  <c r="G36" i="22"/>
  <c r="H36" i="22"/>
  <c r="I36" i="22"/>
  <c r="J36" i="22"/>
  <c r="K36" i="22"/>
  <c r="L36" i="22"/>
  <c r="C37" i="22"/>
  <c r="D37" i="22"/>
  <c r="E37" i="22"/>
  <c r="F37" i="22"/>
  <c r="G37" i="22"/>
  <c r="H37" i="22"/>
  <c r="I37" i="22"/>
  <c r="J37" i="22"/>
  <c r="K37" i="22"/>
  <c r="L37" i="22"/>
  <c r="C38" i="22"/>
  <c r="D38" i="22"/>
  <c r="E38" i="22"/>
  <c r="F38" i="22"/>
  <c r="G38" i="22"/>
  <c r="H38" i="22"/>
  <c r="I38" i="22"/>
  <c r="J38" i="22"/>
  <c r="K38" i="22"/>
  <c r="L38" i="22"/>
  <c r="C39" i="22"/>
  <c r="D39" i="22"/>
  <c r="E39" i="22"/>
  <c r="F39" i="22"/>
  <c r="G39" i="22"/>
  <c r="H39" i="22"/>
  <c r="I39" i="22"/>
  <c r="J39" i="22"/>
  <c r="K39" i="22"/>
  <c r="L39" i="22"/>
  <c r="C40" i="22"/>
  <c r="D40" i="22"/>
  <c r="E40" i="22"/>
  <c r="F40" i="22"/>
  <c r="G40" i="22"/>
  <c r="H40" i="22"/>
  <c r="I40" i="22"/>
  <c r="J40" i="22"/>
  <c r="K40" i="22"/>
  <c r="L40" i="22"/>
  <c r="C41" i="22"/>
  <c r="D41" i="22"/>
  <c r="E41" i="22"/>
  <c r="F41" i="22"/>
  <c r="G41" i="22"/>
  <c r="H41" i="22"/>
  <c r="I41" i="22"/>
  <c r="J41" i="22"/>
  <c r="K41" i="22"/>
  <c r="L41" i="22"/>
  <c r="C42" i="22"/>
  <c r="D42" i="22"/>
  <c r="E42" i="22"/>
  <c r="F42" i="22"/>
  <c r="G42" i="22"/>
  <c r="H42" i="22"/>
  <c r="I42" i="22"/>
  <c r="J42" i="22"/>
  <c r="K42" i="22"/>
  <c r="L42" i="22"/>
  <c r="E44" i="22"/>
  <c r="I44" i="22"/>
  <c r="C66" i="22"/>
  <c r="C88" i="22" s="1"/>
  <c r="D66" i="22"/>
  <c r="E66" i="22"/>
  <c r="F66" i="22"/>
  <c r="G66" i="22"/>
  <c r="G88" i="22" s="1"/>
  <c r="H66" i="22"/>
  <c r="I66" i="22"/>
  <c r="J66" i="22"/>
  <c r="K66" i="22"/>
  <c r="K88" i="22" s="1"/>
  <c r="L66" i="22"/>
  <c r="C77" i="22"/>
  <c r="D77" i="22"/>
  <c r="E77" i="22"/>
  <c r="F77" i="22"/>
  <c r="G77" i="22"/>
  <c r="H77" i="22"/>
  <c r="I77" i="22"/>
  <c r="J77" i="22"/>
  <c r="K77" i="22"/>
  <c r="L77" i="22"/>
  <c r="N77" i="22"/>
  <c r="N78" i="22"/>
  <c r="C79" i="22"/>
  <c r="D79" i="22"/>
  <c r="E79" i="22"/>
  <c r="F79" i="22"/>
  <c r="G79" i="22"/>
  <c r="H79" i="22"/>
  <c r="I79" i="22"/>
  <c r="J79" i="22"/>
  <c r="K79" i="22"/>
  <c r="L79" i="22"/>
  <c r="N79" i="22"/>
  <c r="C80" i="22"/>
  <c r="D80" i="22"/>
  <c r="E80" i="22"/>
  <c r="F80" i="22"/>
  <c r="G80" i="22"/>
  <c r="H80" i="22"/>
  <c r="I80" i="22"/>
  <c r="J80" i="22"/>
  <c r="K80" i="22"/>
  <c r="L80" i="22"/>
  <c r="N80" i="22"/>
  <c r="C81" i="22"/>
  <c r="D81" i="22"/>
  <c r="E81" i="22"/>
  <c r="F81" i="22"/>
  <c r="G81" i="22"/>
  <c r="H81" i="22"/>
  <c r="I81" i="22"/>
  <c r="J81" i="22"/>
  <c r="K81" i="22"/>
  <c r="L81" i="22"/>
  <c r="N81" i="22"/>
  <c r="C82" i="22"/>
  <c r="D82" i="22"/>
  <c r="E82" i="22"/>
  <c r="F82" i="22"/>
  <c r="G82" i="22"/>
  <c r="H82" i="22"/>
  <c r="I82" i="22"/>
  <c r="J82" i="22"/>
  <c r="L82" i="22"/>
  <c r="N82" i="22"/>
  <c r="C83" i="22"/>
  <c r="D83" i="22"/>
  <c r="E83" i="22"/>
  <c r="F83" i="22"/>
  <c r="G83" i="22"/>
  <c r="H83" i="22"/>
  <c r="I83" i="22"/>
  <c r="J83" i="22"/>
  <c r="K83" i="22"/>
  <c r="L83" i="22"/>
  <c r="N83" i="22"/>
  <c r="C84" i="22"/>
  <c r="D84" i="22"/>
  <c r="E84" i="22"/>
  <c r="F84" i="22"/>
  <c r="G84" i="22"/>
  <c r="H84" i="22"/>
  <c r="I84" i="22"/>
  <c r="J84" i="22"/>
  <c r="K84" i="22"/>
  <c r="L84" i="22"/>
  <c r="N84" i="22"/>
  <c r="C85" i="22"/>
  <c r="D85" i="22"/>
  <c r="E85" i="22"/>
  <c r="F85" i="22"/>
  <c r="G85" i="22"/>
  <c r="H85" i="22"/>
  <c r="I85" i="22"/>
  <c r="J85" i="22"/>
  <c r="K85" i="22"/>
  <c r="L85" i="22"/>
  <c r="N85" i="22"/>
  <c r="C86" i="22"/>
  <c r="D86" i="22"/>
  <c r="E86" i="22"/>
  <c r="F86" i="22"/>
  <c r="G86" i="22"/>
  <c r="H86" i="22"/>
  <c r="I86" i="22"/>
  <c r="J86" i="22"/>
  <c r="K86" i="22"/>
  <c r="L86" i="22"/>
  <c r="N86" i="22"/>
  <c r="F88" i="22"/>
  <c r="J88" i="22"/>
  <c r="N88" i="22"/>
  <c r="M11" i="21"/>
  <c r="D12" i="21" s="1"/>
  <c r="C12" i="21"/>
  <c r="F12" i="21"/>
  <c r="G12" i="21"/>
  <c r="J12" i="21"/>
  <c r="K12" i="21"/>
  <c r="M18" i="21"/>
  <c r="D19" i="21" s="1"/>
  <c r="C19" i="21"/>
  <c r="F19" i="21"/>
  <c r="G19" i="21"/>
  <c r="J19" i="21"/>
  <c r="K19" i="21"/>
  <c r="I26" i="21"/>
  <c r="D27" i="21" s="1"/>
  <c r="C27" i="21"/>
  <c r="F27" i="21"/>
  <c r="G27" i="21"/>
  <c r="E19" i="19"/>
  <c r="F19" i="19"/>
  <c r="C24" i="19"/>
  <c r="D24" i="19"/>
  <c r="E24" i="19"/>
  <c r="F24" i="19"/>
  <c r="C40" i="19"/>
  <c r="D40" i="19"/>
  <c r="E40" i="19"/>
  <c r="F40" i="19"/>
  <c r="I88" i="22" l="1"/>
  <c r="L44" i="22"/>
  <c r="D44" i="22"/>
  <c r="L88" i="22"/>
  <c r="H88" i="22"/>
  <c r="D88" i="22"/>
  <c r="K44" i="22"/>
  <c r="G44" i="22"/>
  <c r="C44" i="22"/>
  <c r="E88" i="22"/>
  <c r="J44" i="22"/>
  <c r="I27" i="21"/>
  <c r="E27" i="21"/>
  <c r="M19" i="21"/>
  <c r="I19" i="21"/>
  <c r="E19" i="21"/>
  <c r="M12" i="21"/>
  <c r="I12" i="21"/>
  <c r="E12" i="21"/>
  <c r="H27" i="21"/>
  <c r="L19" i="21"/>
  <c r="H19" i="21"/>
  <c r="L12" i="21"/>
  <c r="H12" i="21"/>
  <c r="C170" i="8"/>
  <c r="F17" i="9" l="1"/>
  <c r="C158" i="8"/>
  <c r="D161" i="8" l="1"/>
  <c r="D160" i="8"/>
  <c r="C160" i="8"/>
  <c r="C113" i="8" l="1"/>
  <c r="C156" i="8"/>
  <c r="D106" i="8"/>
  <c r="G105" i="8" l="1"/>
  <c r="G104" i="8"/>
  <c r="G103" i="8"/>
  <c r="D179" i="11"/>
  <c r="G175" i="11" s="1"/>
  <c r="C179" i="11"/>
  <c r="F175" i="11" s="1"/>
  <c r="D157" i="11"/>
  <c r="G153" i="11" s="1"/>
  <c r="C157" i="11"/>
  <c r="F149" i="11" s="1"/>
  <c r="D144" i="11"/>
  <c r="G134" i="11" s="1"/>
  <c r="C144" i="11"/>
  <c r="F142" i="11" s="1"/>
  <c r="C59" i="11"/>
  <c r="C55" i="11"/>
  <c r="C26" i="11"/>
  <c r="C152" i="10"/>
  <c r="F164" i="10" s="1"/>
  <c r="C82" i="10"/>
  <c r="C78" i="10"/>
  <c r="C49" i="10"/>
  <c r="C42" i="10"/>
  <c r="F41" i="10" s="1"/>
  <c r="D37" i="10"/>
  <c r="G22" i="10" s="1"/>
  <c r="C37" i="10"/>
  <c r="F36" i="10" s="1"/>
  <c r="C189" i="9"/>
  <c r="F190" i="9" s="1"/>
  <c r="D163" i="9"/>
  <c r="C163" i="9"/>
  <c r="C130" i="9"/>
  <c r="F133" i="9" s="1"/>
  <c r="D104" i="9"/>
  <c r="C104" i="9"/>
  <c r="F54" i="9"/>
  <c r="D54" i="9"/>
  <c r="C54" i="9"/>
  <c r="F50" i="9"/>
  <c r="D50" i="9"/>
  <c r="C50" i="9"/>
  <c r="F21" i="9"/>
  <c r="D21" i="9"/>
  <c r="C21" i="9"/>
  <c r="C15" i="9"/>
  <c r="D168" i="8"/>
  <c r="C168" i="8"/>
  <c r="C167" i="8"/>
  <c r="C166" i="8"/>
  <c r="C165" i="8"/>
  <c r="C164" i="8"/>
  <c r="C163" i="8"/>
  <c r="C162" i="8"/>
  <c r="F161" i="8"/>
  <c r="C161" i="8"/>
  <c r="F160" i="8"/>
  <c r="C159" i="8"/>
  <c r="D158" i="8"/>
  <c r="C157" i="8"/>
  <c r="C143" i="8"/>
  <c r="C138" i="8"/>
  <c r="F121" i="8"/>
  <c r="F119" i="8"/>
  <c r="F117" i="8"/>
  <c r="F115" i="8"/>
  <c r="F120" i="8"/>
  <c r="F112" i="8"/>
  <c r="F109" i="8"/>
  <c r="F108" i="8"/>
  <c r="C106" i="8"/>
  <c r="F104" i="8" s="1"/>
  <c r="D101" i="8"/>
  <c r="C101" i="8"/>
  <c r="F99" i="8" s="1"/>
  <c r="D84" i="8"/>
  <c r="C84" i="8"/>
  <c r="D67" i="8"/>
  <c r="C67" i="8"/>
  <c r="D54" i="8"/>
  <c r="C54" i="8"/>
  <c r="C41" i="8"/>
  <c r="G50" i="8" l="1"/>
  <c r="F50" i="8"/>
  <c r="F47" i="8"/>
  <c r="F88" i="8"/>
  <c r="G48" i="8"/>
  <c r="G89" i="8"/>
  <c r="G90" i="8"/>
  <c r="F90" i="8"/>
  <c r="G88" i="8"/>
  <c r="G87" i="8"/>
  <c r="G103" i="9"/>
  <c r="G72" i="8"/>
  <c r="F70" i="8"/>
  <c r="G130" i="11"/>
  <c r="G140" i="8"/>
  <c r="G70" i="8"/>
  <c r="F130" i="11"/>
  <c r="G132" i="11"/>
  <c r="F72" i="8"/>
  <c r="F132" i="11"/>
  <c r="G128" i="11"/>
  <c r="F128" i="11"/>
  <c r="G126" i="11"/>
  <c r="G96" i="8"/>
  <c r="F126" i="11"/>
  <c r="G95" i="8"/>
  <c r="G124" i="11"/>
  <c r="F95" i="8"/>
  <c r="F124" i="11"/>
  <c r="G94" i="8"/>
  <c r="G122" i="11"/>
  <c r="G93" i="8"/>
  <c r="F122" i="11"/>
  <c r="F93" i="8"/>
  <c r="G120" i="11"/>
  <c r="G92" i="8"/>
  <c r="F120" i="11"/>
  <c r="G91" i="8"/>
  <c r="F153" i="11"/>
  <c r="G149" i="11"/>
  <c r="F103" i="8"/>
  <c r="G34" i="10"/>
  <c r="G171" i="11"/>
  <c r="F66" i="8"/>
  <c r="G28" i="10"/>
  <c r="F29" i="10"/>
  <c r="F60" i="8"/>
  <c r="G86" i="8"/>
  <c r="F86" i="8"/>
  <c r="G27" i="10"/>
  <c r="G142" i="11"/>
  <c r="G140" i="11"/>
  <c r="F140" i="11"/>
  <c r="G138" i="11"/>
  <c r="G35" i="10"/>
  <c r="F35" i="10"/>
  <c r="F33" i="10"/>
  <c r="F138" i="11"/>
  <c r="G136" i="11"/>
  <c r="F136" i="11"/>
  <c r="G36" i="10"/>
  <c r="F40" i="8"/>
  <c r="G33" i="10"/>
  <c r="F39" i="8"/>
  <c r="G32" i="10"/>
  <c r="G31" i="10"/>
  <c r="G63" i="8"/>
  <c r="F105" i="8"/>
  <c r="G30" i="10"/>
  <c r="F63" i="8"/>
  <c r="G29" i="10"/>
  <c r="G61" i="8"/>
  <c r="F27" i="10"/>
  <c r="G26" i="10"/>
  <c r="G25" i="10"/>
  <c r="F149" i="10"/>
  <c r="F80" i="8"/>
  <c r="G100" i="8"/>
  <c r="F25" i="10"/>
  <c r="F148" i="10"/>
  <c r="F78" i="8"/>
  <c r="G99" i="8"/>
  <c r="G102" i="9"/>
  <c r="G24" i="10"/>
  <c r="F53" i="8"/>
  <c r="F76" i="8"/>
  <c r="G98" i="8"/>
  <c r="G99" i="9"/>
  <c r="G23" i="10"/>
  <c r="G52" i="8"/>
  <c r="F74" i="8"/>
  <c r="G97" i="8"/>
  <c r="G98" i="9"/>
  <c r="F23" i="10"/>
  <c r="F171" i="11"/>
  <c r="G65" i="8"/>
  <c r="F31" i="10"/>
  <c r="F97" i="8"/>
  <c r="F134" i="11"/>
  <c r="F71" i="8"/>
  <c r="F75" i="8"/>
  <c r="F83" i="8"/>
  <c r="F141" i="8"/>
  <c r="F150" i="10"/>
  <c r="F154" i="10"/>
  <c r="G74" i="8"/>
  <c r="F69" i="8"/>
  <c r="F73" i="8"/>
  <c r="F77" i="8"/>
  <c r="F79" i="8"/>
  <c r="F48" i="8"/>
  <c r="F51" i="8"/>
  <c r="F61" i="8"/>
  <c r="F64" i="8"/>
  <c r="G69" i="8"/>
  <c r="G71" i="8"/>
  <c r="G73" i="8"/>
  <c r="G75" i="8"/>
  <c r="G77" i="8"/>
  <c r="G79" i="8"/>
  <c r="G83" i="8"/>
  <c r="F87" i="8"/>
  <c r="F89" i="8"/>
  <c r="F91" i="8"/>
  <c r="G141" i="8"/>
  <c r="G100" i="9"/>
  <c r="F22" i="10"/>
  <c r="F24" i="10"/>
  <c r="F26" i="10"/>
  <c r="F28" i="10"/>
  <c r="F30" i="10"/>
  <c r="F32" i="10"/>
  <c r="F34" i="10"/>
  <c r="F151" i="10"/>
  <c r="F157" i="10"/>
  <c r="G142" i="8"/>
  <c r="F158" i="10"/>
  <c r="G76" i="8"/>
  <c r="G78" i="8"/>
  <c r="G80" i="8"/>
  <c r="F153" i="10"/>
  <c r="F165" i="10"/>
  <c r="G157" i="9"/>
  <c r="F181" i="9"/>
  <c r="G161" i="9"/>
  <c r="F183" i="9"/>
  <c r="F103" i="9"/>
  <c r="F126" i="9"/>
  <c r="F157" i="9"/>
  <c r="F187" i="9"/>
  <c r="F194" i="9"/>
  <c r="F101" i="9"/>
  <c r="F122" i="9"/>
  <c r="F99" i="9"/>
  <c r="G101" i="9"/>
  <c r="G159" i="9"/>
  <c r="F185" i="9"/>
  <c r="G106" i="8"/>
  <c r="F14" i="9"/>
  <c r="F12" i="9"/>
  <c r="F136" i="8"/>
  <c r="F132" i="8"/>
  <c r="F128" i="8"/>
  <c r="F124" i="8"/>
  <c r="F135" i="8"/>
  <c r="F131" i="8"/>
  <c r="F127" i="8"/>
  <c r="F123" i="8"/>
  <c r="F134" i="8"/>
  <c r="F130" i="8"/>
  <c r="F126" i="8"/>
  <c r="F125" i="8"/>
  <c r="F129" i="8"/>
  <c r="F162" i="9"/>
  <c r="F160" i="9"/>
  <c r="F158" i="9"/>
  <c r="F159" i="9"/>
  <c r="F37" i="8"/>
  <c r="F36" i="8"/>
  <c r="F49" i="8"/>
  <c r="F52" i="8"/>
  <c r="G53" i="8"/>
  <c r="G51" i="8"/>
  <c r="G49" i="8"/>
  <c r="G47" i="8"/>
  <c r="F62" i="8"/>
  <c r="F65" i="8"/>
  <c r="G66" i="8"/>
  <c r="G64" i="8"/>
  <c r="G62" i="8"/>
  <c r="G60" i="8"/>
  <c r="F92" i="8"/>
  <c r="F94" i="8"/>
  <c r="F96" i="8"/>
  <c r="F98" i="8"/>
  <c r="F100" i="8"/>
  <c r="F133" i="8"/>
  <c r="F136" i="9"/>
  <c r="F134" i="9"/>
  <c r="F132" i="9"/>
  <c r="F129" i="9"/>
  <c r="F127" i="9"/>
  <c r="F125" i="9"/>
  <c r="F123" i="9"/>
  <c r="F135" i="9"/>
  <c r="F131" i="9"/>
  <c r="F128" i="9"/>
  <c r="F124" i="9"/>
  <c r="F161" i="9"/>
  <c r="F163" i="11"/>
  <c r="F161" i="11"/>
  <c r="F159" i="11"/>
  <c r="F156" i="11"/>
  <c r="F154" i="11"/>
  <c r="F152" i="11"/>
  <c r="F150" i="11"/>
  <c r="F160" i="11"/>
  <c r="F185" i="11"/>
  <c r="F183" i="11"/>
  <c r="F181" i="11"/>
  <c r="F178" i="11"/>
  <c r="F176" i="11"/>
  <c r="F174" i="11"/>
  <c r="F172" i="11"/>
  <c r="F182" i="11"/>
  <c r="F111" i="8"/>
  <c r="F113" i="8" s="1"/>
  <c r="F114" i="8"/>
  <c r="F118" i="8"/>
  <c r="F140" i="8"/>
  <c r="F142" i="8"/>
  <c r="F13" i="9"/>
  <c r="F98" i="9"/>
  <c r="F100" i="9"/>
  <c r="F102" i="9"/>
  <c r="G162" i="9"/>
  <c r="G160" i="9"/>
  <c r="G158" i="9"/>
  <c r="F40" i="10"/>
  <c r="F39" i="10"/>
  <c r="G163" i="11"/>
  <c r="G161" i="11"/>
  <c r="G159" i="11"/>
  <c r="G156" i="11"/>
  <c r="G154" i="11"/>
  <c r="G152" i="11"/>
  <c r="G150" i="11"/>
  <c r="G160" i="11"/>
  <c r="G185" i="11"/>
  <c r="G183" i="11"/>
  <c r="G181" i="11"/>
  <c r="G178" i="11"/>
  <c r="G176" i="11"/>
  <c r="G174" i="11"/>
  <c r="G172" i="11"/>
  <c r="G182" i="11"/>
  <c r="F195" i="9"/>
  <c r="F193" i="9"/>
  <c r="F191" i="9"/>
  <c r="F188" i="9"/>
  <c r="F186" i="9"/>
  <c r="F184" i="9"/>
  <c r="F182" i="9"/>
  <c r="F192" i="9"/>
  <c r="F143" i="11"/>
  <c r="F141" i="11"/>
  <c r="F139" i="11"/>
  <c r="F137" i="11"/>
  <c r="F135" i="11"/>
  <c r="F133" i="11"/>
  <c r="F131" i="11"/>
  <c r="F129" i="11"/>
  <c r="F127" i="11"/>
  <c r="F125" i="11"/>
  <c r="F123" i="11"/>
  <c r="F121" i="11"/>
  <c r="F151" i="11"/>
  <c r="F155" i="11"/>
  <c r="F158" i="11"/>
  <c r="F162" i="11"/>
  <c r="F173" i="11"/>
  <c r="F177" i="11"/>
  <c r="F180" i="11"/>
  <c r="F184" i="11"/>
  <c r="F116" i="8"/>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3" i="8" l="1"/>
  <c r="G101" i="8"/>
  <c r="F106" i="8"/>
  <c r="G104" i="9"/>
  <c r="F152" i="10"/>
  <c r="G37" i="10"/>
  <c r="F101" i="8"/>
  <c r="G144" i="11"/>
  <c r="F67" i="8"/>
  <c r="F42" i="10"/>
  <c r="F144" i="11"/>
  <c r="G157" i="11"/>
  <c r="F179" i="11"/>
  <c r="F157" i="11"/>
  <c r="F84" i="8"/>
  <c r="G179" i="11"/>
  <c r="F41" i="8"/>
  <c r="G84" i="8"/>
  <c r="G67" i="8"/>
  <c r="F37" i="10"/>
  <c r="G163" i="9"/>
  <c r="F15" i="9"/>
  <c r="F130" i="9"/>
  <c r="F163" i="9"/>
  <c r="F189" i="9"/>
  <c r="G54" i="8"/>
  <c r="F54" i="8"/>
  <c r="F143" i="8"/>
  <c r="F138" i="8"/>
  <c r="F104" i="9"/>
</calcChain>
</file>

<file path=xl/sharedStrings.xml><?xml version="1.0" encoding="utf-8"?>
<sst xmlns="http://schemas.openxmlformats.org/spreadsheetml/2006/main" count="3311" uniqueCount="1840">
  <si>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</si>
  <si>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</si>
  <si>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</si>
  <si>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</si>
  <si>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</si>
  <si>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</si>
  <si>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</si>
  <si>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</si>
  <si>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</si>
  <si>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</si>
  <si>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</si>
  <si>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</si>
  <si>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</si>
  <si>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</si>
  <si>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</si>
  <si>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</si>
  <si>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</si>
  <si>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</si>
  <si>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</si>
  <si>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</si>
  <si>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</si>
  <si>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</si>
  <si>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</si>
  <si>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</si>
  <si>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</si>
  <si>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</si>
  <si>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</si>
  <si>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</si>
  <si>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</si>
  <si>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</si>
  <si>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</si>
  <si>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</si>
  <si>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</si>
  <si>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</si>
  <si>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</si>
  <si>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</si>
  <si>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</si>
  <si>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</si>
  <si>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</si>
  <si>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</si>
  <si>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</si>
  <si>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</si>
  <si>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</si>
  <si>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</si>
  <si>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</si>
  <si>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</si>
  <si>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</si>
  <si>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</si>
  <si>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</si>
  <si>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</si>
  <si>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</si>
  <si>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</si>
  <si>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</si>
  <si>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</si>
  <si>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</si>
  <si>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</si>
  <si>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</si>
  <si>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</si>
  <si>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</si>
  <si>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</si>
  <si>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</si>
  <si>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</si>
  <si>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</si>
  <si>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</si>
  <si>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</si>
  <si>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</si>
  <si>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</si>
  <si>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</si>
  <si>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</si>
  <si>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</si>
  <si>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</si>
  <si>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</si>
  <si>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</si>
  <si>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</si>
  <si>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</si>
  <si>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</si>
  <si>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</si>
  <si>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</si>
  <si>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</si>
  <si>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</si>
  <si>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</si>
  <si>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</si>
  <si>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</si>
  <si>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</si>
  <si>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</si>
  <si>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</si>
  <si>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</si>
  <si>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</si>
  <si>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</si>
  <si>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</si>
  <si>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</si>
  <si>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</si>
  <si>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</si>
  <si>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</si>
  <si>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</si>
  <si>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</si>
  <si>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</si>
  <si>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</si>
  <si>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</si>
  <si>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</si>
  <si>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</si>
  <si>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</si>
  <si>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</si>
  <si>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</si>
  <si>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</si>
  <si>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G.2.1.1</t>
  </si>
  <si>
    <t>UCITS Compliance (Y/N)</t>
  </si>
  <si>
    <t>G.2.1.2</t>
  </si>
  <si>
    <t>CRR Compliance (Y/N)</t>
  </si>
  <si>
    <t>G.2.1.3</t>
  </si>
  <si>
    <t>LCR status</t>
  </si>
  <si>
    <t>1.General Information</t>
  </si>
  <si>
    <t>Nominal (mn)</t>
  </si>
  <si>
    <t>G.3.1.2</t>
  </si>
  <si>
    <t>Outstanding Covered Bonds</t>
  </si>
  <si>
    <t>OG.3.1.1</t>
  </si>
  <si>
    <t>Cover Pool Size [NPV] (mn)</t>
  </si>
  <si>
    <t>[Mark as ND1 if not relevant]</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</si>
  <si>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</si>
  <si>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</si>
  <si>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</si>
  <si>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</si>
  <si>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</si>
  <si>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</si>
  <si>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</si>
  <si>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</si>
  <si>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</si>
  <si>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</si>
  <si>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</si>
  <si>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3. Cover Pool Composition</t>
  </si>
  <si>
    <t>% Cover Pool</t>
  </si>
  <si>
    <t>G.3.3.1</t>
  </si>
  <si>
    <t>Mortgages</t>
  </si>
  <si>
    <t>G.3.3.2</t>
  </si>
  <si>
    <t xml:space="preserve">Public Sector </t>
  </si>
  <si>
    <t>G.3.3.3</t>
  </si>
  <si>
    <t>Shipping</t>
  </si>
  <si>
    <t>G.3.3.4</t>
  </si>
  <si>
    <t>Substitute Assets</t>
  </si>
  <si>
    <t>G.3.3.5</t>
  </si>
  <si>
    <t>Other</t>
  </si>
  <si>
    <t>G.3.3.6</t>
  </si>
  <si>
    <t>Total</t>
  </si>
  <si>
    <t>o/w [If relevant, please specify]</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</si>
  <si>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</si>
  <si>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</si>
  <si>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</si>
  <si>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</si>
  <si>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</si>
  <si>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</si>
  <si>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</si>
  <si>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</si>
  <si>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</si>
  <si>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</si>
  <si>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</si>
  <si>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</si>
  <si>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</si>
  <si>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</si>
  <si>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</si>
  <si>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</si>
  <si>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</si>
  <si>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</si>
  <si>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</si>
  <si>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</si>
  <si>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</si>
  <si>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</si>
  <si>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</si>
  <si>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</si>
  <si>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</si>
  <si>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</si>
  <si>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</si>
  <si>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</si>
  <si>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</si>
  <si>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</si>
  <si>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</si>
  <si>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</si>
  <si>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</si>
  <si>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</si>
  <si>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</si>
  <si>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</si>
  <si>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</si>
  <si>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</si>
  <si>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</si>
  <si>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</si>
  <si>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</si>
  <si>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</si>
  <si>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</si>
  <si>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</si>
  <si>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</si>
  <si>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</si>
  <si>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</si>
  <si>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</si>
  <si>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</si>
  <si>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</si>
  <si>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</si>
  <si>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</si>
  <si>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</si>
  <si>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</si>
  <si>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</si>
  <si>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</si>
  <si>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</si>
  <si>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</si>
  <si>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</si>
  <si>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</si>
  <si>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</si>
  <si>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</si>
  <si>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</si>
  <si>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</si>
  <si>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</si>
  <si>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</si>
  <si>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</si>
  <si>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</si>
  <si>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</si>
  <si>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</si>
  <si>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</si>
  <si>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</si>
  <si>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</si>
  <si>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</si>
  <si>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</si>
  <si>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</si>
  <si>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</si>
  <si>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</si>
  <si>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</si>
  <si>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</si>
  <si>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</si>
  <si>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</si>
  <si>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</si>
  <si>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</si>
  <si>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</si>
  <si>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</si>
  <si>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</si>
  <si>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</si>
  <si>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</si>
  <si>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</si>
  <si>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</si>
  <si>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</si>
  <si>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</si>
  <si>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</si>
  <si>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</si>
  <si>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</si>
  <si>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</si>
  <si>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</si>
  <si>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</si>
  <si>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</si>
  <si>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</si>
  <si>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</si>
  <si>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</si>
  <si>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</si>
  <si>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</si>
  <si>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</si>
  <si>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</si>
  <si>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</si>
  <si>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</si>
  <si>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</si>
  <si>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</si>
  <si>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</si>
  <si>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</si>
  <si>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</si>
  <si>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</si>
  <si>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</si>
  <si>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</si>
  <si>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</si>
  <si>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</si>
  <si>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</si>
  <si>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</si>
  <si>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</si>
  <si>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</si>
  <si>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</si>
  <si>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</si>
  <si>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</si>
  <si>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</si>
  <si>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</si>
  <si>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</si>
  <si>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</si>
  <si>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</si>
  <si>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</si>
  <si>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</si>
  <si>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</si>
  <si>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</si>
  <si>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</si>
  <si>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</si>
  <si>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</si>
  <si>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</si>
  <si>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</si>
  <si>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</si>
  <si>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</si>
  <si>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</si>
  <si>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</si>
  <si>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</si>
  <si>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</si>
  <si>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</si>
  <si>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</si>
  <si>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</si>
  <si>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</si>
  <si>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</si>
  <si>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</si>
  <si>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</si>
  <si>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</si>
  <si>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</si>
  <si>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</si>
  <si>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</si>
  <si>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</si>
  <si>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</si>
  <si>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</si>
  <si>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</si>
  <si>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</si>
  <si>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</si>
  <si>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</si>
  <si>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</si>
  <si>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</si>
  <si>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</si>
  <si>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</si>
  <si>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</si>
  <si>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</si>
  <si>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</si>
  <si>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</si>
  <si>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</si>
  <si>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</si>
  <si>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</si>
  <si>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</si>
  <si>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</si>
  <si>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</si>
  <si>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</si>
  <si>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</si>
  <si>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</si>
  <si>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</si>
  <si>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</si>
  <si>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</si>
  <si>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</si>
  <si>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</si>
  <si>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</si>
  <si>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</si>
  <si>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</si>
  <si>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</si>
  <si>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</si>
  <si>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</si>
  <si>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</si>
  <si>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</si>
  <si>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</si>
  <si>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</si>
  <si>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</si>
  <si>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</si>
  <si>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</si>
  <si>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</si>
  <si>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</si>
  <si>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</si>
  <si>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</si>
  <si>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</si>
  <si>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</si>
  <si>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</si>
  <si>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</si>
  <si>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</si>
  <si>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</si>
  <si>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</si>
  <si>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</si>
  <si>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</si>
  <si>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</si>
  <si>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</si>
  <si>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</si>
  <si>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</si>
  <si>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</si>
  <si>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</si>
  <si>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</si>
  <si>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</si>
  <si>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</si>
  <si>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</si>
  <si>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</si>
  <si>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</si>
  <si>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</si>
  <si>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</si>
  <si>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</si>
  <si>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</si>
  <si>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</si>
  <si>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</si>
  <si>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</si>
  <si>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</si>
  <si>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</si>
  <si>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</si>
  <si>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</si>
  <si>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</si>
  <si>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</si>
  <si>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</si>
  <si>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Optional information eg, Number of borrowers</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</si>
  <si>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</si>
  <si>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</si>
  <si>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</si>
  <si>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</si>
  <si>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</si>
  <si>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</si>
  <si>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</si>
  <si>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</si>
  <si>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</si>
  <si>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</si>
  <si>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</si>
  <si>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</si>
  <si>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</si>
  <si>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</si>
  <si>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</si>
  <si>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</si>
  <si>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</si>
  <si>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</si>
  <si>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</si>
  <si>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</si>
  <si>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</si>
  <si>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</si>
  <si>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</si>
  <si>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</si>
  <si>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</si>
  <si>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</si>
  <si>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</si>
  <si>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</si>
  <si>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</si>
  <si>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</si>
  <si>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</si>
  <si>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</si>
  <si>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</si>
  <si>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</si>
  <si>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</si>
  <si>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</si>
  <si>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</si>
  <si>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</si>
  <si>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</si>
  <si>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</si>
  <si>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</si>
  <si>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</si>
  <si>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</si>
  <si>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</si>
  <si>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</si>
  <si>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</si>
  <si>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</si>
  <si>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</si>
  <si>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</si>
  <si>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</si>
  <si>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</si>
  <si>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</si>
  <si>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</si>
  <si>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</si>
  <si>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</si>
  <si>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</si>
  <si>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</si>
  <si>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</si>
  <si>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</si>
  <si>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</si>
  <si>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</si>
  <si>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</si>
  <si>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</si>
  <si>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</si>
  <si>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</si>
  <si>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</si>
  <si>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</si>
  <si>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</si>
  <si>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</si>
  <si>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</si>
  <si>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</si>
  <si>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</si>
  <si>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</si>
  <si>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</si>
  <si>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</si>
  <si>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</si>
  <si>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</si>
  <si>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</si>
  <si>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</si>
  <si>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</si>
  <si>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</si>
  <si>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</si>
  <si>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5. Breakdown by domestic regions</t>
  </si>
  <si>
    <t>M.7.5.1</t>
  </si>
  <si>
    <t>TBC at a country level</t>
  </si>
  <si>
    <t>M.7.5.2</t>
  </si>
  <si>
    <t>M.7.5.3</t>
  </si>
  <si>
    <t>M.7.5.4</t>
  </si>
  <si>
    <t>M.7.5.5</t>
  </si>
  <si>
    <t>6. Breakdown by Interest Rate</t>
  </si>
  <si>
    <t>M.7.6.1</t>
  </si>
  <si>
    <t>Fixed rate</t>
  </si>
  <si>
    <t>M.7.6.2</t>
  </si>
  <si>
    <t>Floating rate</t>
  </si>
  <si>
    <t>M.7.6.3</t>
  </si>
  <si>
    <t>OM.7.6.1</t>
  </si>
  <si>
    <t>OM.7.6.2</t>
  </si>
  <si>
    <t>OM.7.6.3</t>
  </si>
  <si>
    <t>OM.7.6.4</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</si>
  <si>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</si>
  <si>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</si>
  <si>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</si>
  <si>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</si>
  <si>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</si>
  <si>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</si>
  <si>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</si>
  <si>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</si>
  <si>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</si>
  <si>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</si>
  <si>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</si>
  <si>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</si>
  <si>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</si>
  <si>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</si>
  <si>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</si>
  <si>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</si>
  <si>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</si>
  <si>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</si>
  <si>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</si>
  <si>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</si>
  <si>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</si>
  <si>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</si>
  <si>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</si>
  <si>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</si>
  <si>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</si>
  <si>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</si>
  <si>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</si>
  <si>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</si>
  <si>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</si>
  <si>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</si>
  <si>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</si>
  <si>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</si>
  <si>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</si>
  <si>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</si>
  <si>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</si>
  <si>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</si>
  <si>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</si>
  <si>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</si>
  <si>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</si>
  <si>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</si>
  <si>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</si>
  <si>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</si>
  <si>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</si>
  <si>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</si>
  <si>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</si>
  <si>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</si>
  <si>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</si>
  <si>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</si>
  <si>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</si>
  <si>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</si>
  <si>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</si>
  <si>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</si>
  <si>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</si>
  <si>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</si>
  <si>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</si>
  <si>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</si>
  <si>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</si>
  <si>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</si>
  <si>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</si>
  <si>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</si>
  <si>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</si>
  <si>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</si>
  <si>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</si>
  <si>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</si>
  <si>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</si>
  <si>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</si>
  <si>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</si>
  <si>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</si>
  <si>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</si>
  <si>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</si>
  <si>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</si>
  <si>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</si>
  <si>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</si>
  <si>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</si>
  <si>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</si>
  <si>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</si>
  <si>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</si>
  <si>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</si>
  <si>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</si>
  <si>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</si>
  <si>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</si>
  <si>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</si>
  <si>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</si>
  <si>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</si>
  <si>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</si>
  <si>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</si>
  <si>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</si>
  <si>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</si>
  <si>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</si>
  <si>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</si>
  <si>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</si>
  <si>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</si>
  <si>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</si>
  <si>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</si>
  <si>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</si>
  <si>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14. Loan by Ranking</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</si>
  <si>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</si>
  <si>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</si>
  <si>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</si>
  <si>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</si>
  <si>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</si>
  <si>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</si>
  <si>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</si>
  <si>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</si>
  <si>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</si>
  <si>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</si>
  <si>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</si>
  <si>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</si>
  <si>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</si>
  <si>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</si>
  <si>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</si>
  <si>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</si>
  <si>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</si>
  <si>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</si>
  <si>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</si>
  <si>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</si>
  <si>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</si>
  <si>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</si>
  <si>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</si>
  <si>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</si>
  <si>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</si>
  <si>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</si>
  <si>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</si>
  <si>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</si>
  <si>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</si>
  <si>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</si>
  <si>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</si>
  <si>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</si>
  <si>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</si>
  <si>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</si>
  <si>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</si>
  <si>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</si>
  <si>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</si>
  <si>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</si>
  <si>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</si>
  <si>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</si>
  <si>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</si>
  <si>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</si>
  <si>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</si>
  <si>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</si>
  <si>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</si>
  <si>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</si>
  <si>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</si>
  <si>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</si>
  <si>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</si>
  <si>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</si>
  <si>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</si>
  <si>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</si>
  <si>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</si>
  <si>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</si>
  <si>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</si>
  <si>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</si>
  <si>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</si>
  <si>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</si>
  <si>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</si>
  <si>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</si>
  <si>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</si>
  <si>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</si>
  <si>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</si>
  <si>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</si>
  <si>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</si>
  <si>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</si>
  <si>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</si>
  <si>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</si>
  <si>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</si>
  <si>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</si>
  <si>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</si>
  <si>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</si>
  <si>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</si>
  <si>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</si>
  <si>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</si>
  <si>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</si>
  <si>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</si>
  <si>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</si>
  <si>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</si>
  <si>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</si>
  <si>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</si>
  <si>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</si>
  <si>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</si>
  <si>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</si>
  <si>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</si>
  <si>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</si>
  <si>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</si>
  <si>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</si>
  <si>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</si>
  <si>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</si>
  <si>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</si>
  <si>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</si>
  <si>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</si>
  <si>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</si>
  <si>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</si>
  <si>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</si>
  <si>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</si>
  <si>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</si>
  <si>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</si>
  <si>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</si>
  <si>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</si>
  <si>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</si>
  <si>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</si>
  <si>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</si>
  <si>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</si>
  <si>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</si>
  <si>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</si>
  <si>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</si>
  <si>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</si>
  <si>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</si>
  <si>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</si>
  <si>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</si>
  <si>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</si>
  <si>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</si>
  <si>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</si>
  <si>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</si>
  <si>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</si>
  <si>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</si>
  <si>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</si>
  <si>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</si>
  <si>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</si>
  <si>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</si>
  <si>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</si>
  <si>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</si>
  <si>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</si>
  <si>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</si>
  <si>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</si>
  <si>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</si>
  <si>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</si>
  <si>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</si>
  <si>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</si>
  <si>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</si>
  <si>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</si>
  <si>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</si>
  <si>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</si>
  <si>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</si>
  <si>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</si>
  <si>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</si>
  <si>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</si>
  <si>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</si>
  <si>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</si>
  <si>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</si>
  <si>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</si>
  <si>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</si>
  <si>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</si>
  <si>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</si>
  <si>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</si>
  <si>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</si>
  <si>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</si>
  <si>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</si>
  <si>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</si>
  <si>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</si>
  <si>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</si>
  <si>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</si>
  <si>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</si>
  <si>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</si>
  <si>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</si>
  <si>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</si>
  <si>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</si>
  <si>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</si>
  <si>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</si>
  <si>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</si>
  <si>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</si>
  <si>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</si>
  <si>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</si>
  <si>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</si>
  <si>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</si>
  <si>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</si>
  <si>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</si>
  <si>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</si>
  <si>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</si>
  <si>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</si>
  <si>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</si>
  <si>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</si>
  <si>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</si>
  <si>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</si>
  <si>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</si>
  <si>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</si>
  <si>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</si>
  <si>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</si>
  <si>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</si>
  <si>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</si>
  <si>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</si>
  <si>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</si>
  <si>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</si>
  <si>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</si>
  <si>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</si>
  <si>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</si>
  <si>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</si>
  <si>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</si>
  <si>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</si>
  <si>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</si>
  <si>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</si>
  <si>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</si>
  <si>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</si>
  <si>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</si>
  <si>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</si>
  <si>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</si>
  <si>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</si>
  <si>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</si>
  <si>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</si>
  <si>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</si>
  <si>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</si>
  <si>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</si>
  <si>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</si>
  <si>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</si>
  <si>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</si>
  <si>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</si>
  <si>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</si>
  <si>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</si>
  <si>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</si>
  <si>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</si>
  <si>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</si>
  <si>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</si>
  <si>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</si>
  <si>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</si>
  <si>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</si>
  <si>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</si>
  <si>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</si>
  <si>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</si>
  <si>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</si>
  <si>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</si>
  <si>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</si>
  <si>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</si>
  <si>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</si>
  <si>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</si>
  <si>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</si>
  <si>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</si>
  <si>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</si>
  <si>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</si>
  <si>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</si>
  <si>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</si>
  <si>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</si>
  <si>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</si>
  <si>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</si>
  <si>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</si>
  <si>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</si>
  <si>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</si>
  <si>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</si>
  <si>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</si>
  <si>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</si>
  <si>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</si>
  <si>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</si>
  <si>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</si>
  <si>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</si>
  <si>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</si>
  <si>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</si>
  <si>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</si>
  <si>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</si>
  <si>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</si>
  <si>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</si>
  <si>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</si>
  <si>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</si>
  <si>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</si>
  <si>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</si>
  <si>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</si>
  <si>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</si>
  <si>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</si>
  <si>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</si>
  <si>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</si>
  <si>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</si>
  <si>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</si>
  <si>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</si>
  <si>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</si>
  <si>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</si>
  <si>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</si>
  <si>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</si>
  <si>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</si>
  <si>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</si>
  <si>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</si>
  <si>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</si>
  <si>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</si>
  <si>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</si>
  <si>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</si>
  <si>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</si>
  <si>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</si>
  <si>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</si>
  <si>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</si>
  <si>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</si>
  <si>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</si>
  <si>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</si>
  <si>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</si>
  <si>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</si>
  <si>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</si>
  <si>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</si>
  <si>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</si>
  <si>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</si>
  <si>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</si>
  <si>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</si>
  <si>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</si>
  <si>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</si>
  <si>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</si>
  <si>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</si>
  <si>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</si>
  <si>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</si>
  <si>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</si>
  <si>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</si>
  <si>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</si>
  <si>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</si>
  <si>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</si>
  <si>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</si>
  <si>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</si>
  <si>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</si>
  <si>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</si>
  <si>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</si>
  <si>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</si>
  <si>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</si>
  <si>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</si>
  <si>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</si>
  <si>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</si>
  <si>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</si>
  <si>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</si>
  <si>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</si>
  <si>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</si>
  <si>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</si>
  <si>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</si>
  <si>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</si>
  <si>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</si>
  <si>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</si>
  <si>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</si>
  <si>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</si>
  <si>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</si>
  <si>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</si>
  <si>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</si>
  <si>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</si>
  <si>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</si>
  <si>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</si>
  <si>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</si>
  <si>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</si>
  <si>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</si>
  <si>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</si>
  <si>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</si>
  <si>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</si>
  <si>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</si>
  <si>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</si>
  <si>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</si>
  <si>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</si>
  <si>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</si>
  <si>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</si>
  <si>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</si>
  <si>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</si>
  <si>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</si>
  <si>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</si>
  <si>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</si>
  <si>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</si>
  <si>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</si>
  <si>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</si>
  <si>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</si>
  <si>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</si>
  <si>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</si>
  <si>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</si>
  <si>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</si>
  <si>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</si>
  <si>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</si>
  <si>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</si>
  <si>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</si>
  <si>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</si>
  <si>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</si>
  <si>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</si>
  <si>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</si>
  <si>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</si>
  <si>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</si>
  <si>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</si>
  <si>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</si>
  <si>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</si>
  <si>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</si>
  <si>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</si>
  <si>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</si>
  <si>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</si>
  <si>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</si>
  <si>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</si>
  <si>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</si>
  <si>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</si>
  <si>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</si>
  <si>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</si>
  <si>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</si>
  <si>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</si>
  <si>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</si>
  <si>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</si>
  <si>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</si>
  <si>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</si>
  <si>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</si>
  <si>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</si>
  <si>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</si>
  <si>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</si>
  <si>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</si>
  <si>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</si>
  <si>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</si>
  <si>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</si>
  <si>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</si>
  <si>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</si>
  <si>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</si>
  <si>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</si>
  <si>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</si>
  <si>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</si>
  <si>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</si>
  <si>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</si>
  <si>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</si>
  <si>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</si>
  <si>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</si>
  <si>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</si>
  <si>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</si>
  <si>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</si>
  <si>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</si>
  <si>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</si>
  <si>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</si>
  <si>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</si>
  <si>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</si>
  <si>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</si>
  <si>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</si>
  <si>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</si>
  <si>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</si>
  <si>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</si>
  <si>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</si>
  <si>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</si>
  <si>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</si>
  <si>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</si>
  <si>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</si>
  <si>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</si>
  <si>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</si>
  <si>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</si>
  <si>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</si>
  <si>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</si>
  <si>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</si>
  <si>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</si>
  <si>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</si>
  <si>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</si>
  <si>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</si>
  <si>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</si>
  <si>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</si>
  <si>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</si>
  <si>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</si>
  <si>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</si>
  <si>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</si>
  <si>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</si>
  <si>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</si>
  <si>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</si>
  <si>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</si>
  <si>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</si>
  <si>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</si>
  <si>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</si>
  <si>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</si>
  <si>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</si>
  <si>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</si>
  <si>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</si>
  <si>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</si>
  <si>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</si>
  <si>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</si>
  <si>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</si>
  <si>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</si>
  <si>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</si>
  <si>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</si>
  <si>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</si>
  <si>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</si>
  <si>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</si>
  <si>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</si>
  <si>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</si>
  <si>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</si>
  <si>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</si>
  <si>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</si>
  <si>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</si>
  <si>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</si>
  <si>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</si>
  <si>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</si>
  <si>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</si>
  <si>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</si>
  <si>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</si>
  <si>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</si>
  <si>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</si>
  <si>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</si>
  <si>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</si>
  <si>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</si>
  <si>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</si>
  <si>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</si>
  <si>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</si>
  <si>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</si>
  <si>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</si>
  <si>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</si>
  <si>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</si>
  <si>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</si>
  <si>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</si>
  <si>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</si>
  <si>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</si>
  <si>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</si>
  <si>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</si>
  <si>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</si>
  <si>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</si>
  <si>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</si>
  <si>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</si>
  <si>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</si>
  <si>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</si>
  <si>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</si>
  <si>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</si>
  <si>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</si>
  <si>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</si>
  <si>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</si>
  <si>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</si>
  <si>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</si>
  <si>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</si>
  <si>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</si>
  <si>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</si>
  <si>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</si>
  <si>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</si>
  <si>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</si>
  <si>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</si>
  <si>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</si>
  <si>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</si>
  <si>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</si>
  <si>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</si>
  <si>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</si>
  <si>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</si>
  <si>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</si>
  <si>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</si>
  <si>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</si>
  <si>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</si>
  <si>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</si>
  <si>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</si>
  <si>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</si>
  <si>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</si>
  <si>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</si>
  <si>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</si>
  <si>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</si>
  <si>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</si>
  <si>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</si>
  <si>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</si>
  <si>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</si>
  <si>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</si>
  <si>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</si>
  <si>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</si>
  <si>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</si>
  <si>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</si>
  <si>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</si>
  <si>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</si>
  <si>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</si>
  <si>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</si>
  <si>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</si>
  <si>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</si>
  <si>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</si>
  <si>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</si>
  <si>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</si>
  <si>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</si>
  <si>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</si>
  <si>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</si>
  <si>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</si>
  <si>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</si>
  <si>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</si>
  <si>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</si>
  <si>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</si>
  <si>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</si>
  <si>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</si>
  <si>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</si>
  <si>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</si>
  <si>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</si>
  <si>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</si>
  <si>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</si>
  <si>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</si>
  <si>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</si>
  <si>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</si>
  <si>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</si>
  <si>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</si>
  <si>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</si>
  <si>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</si>
  <si>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</si>
  <si>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</si>
  <si>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</si>
  <si>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</si>
  <si>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</si>
  <si>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</si>
  <si>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</si>
  <si>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</si>
  <si>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</si>
  <si>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</si>
  <si>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</si>
  <si>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</si>
  <si>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</si>
  <si>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</si>
  <si>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</si>
  <si>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</si>
  <si>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</si>
  <si>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</si>
  <si>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</si>
  <si>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</si>
  <si>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</si>
  <si>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</si>
  <si>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</si>
  <si>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</si>
  <si>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</si>
  <si>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</si>
  <si>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</si>
  <si>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</si>
  <si>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</si>
  <si>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</si>
  <si>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</si>
  <si>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</si>
  <si>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</si>
  <si>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</si>
  <si>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</si>
  <si>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</si>
  <si>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</si>
  <si>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</si>
  <si>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</si>
  <si>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</si>
  <si>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</si>
  <si>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</si>
  <si>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</si>
  <si>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</si>
  <si>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</si>
  <si>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</si>
  <si>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</si>
  <si>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</si>
  <si>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</si>
  <si>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</si>
  <si>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</si>
  <si>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</si>
  <si>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</si>
  <si>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</si>
  <si>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</si>
  <si>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</si>
  <si>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</si>
  <si>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</si>
  <si>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</si>
  <si>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</si>
  <si>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</si>
  <si>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</si>
  <si>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</si>
  <si>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</si>
  <si>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</si>
  <si>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</si>
  <si>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</si>
  <si>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</si>
  <si>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</si>
  <si>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</si>
  <si>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</si>
  <si>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</si>
  <si>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</si>
  <si>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</si>
  <si>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</si>
  <si>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</si>
  <si>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</si>
  <si>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</si>
  <si>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</si>
  <si>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</si>
  <si>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</si>
  <si>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</si>
  <si>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</si>
  <si>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</si>
  <si>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</si>
  <si>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</si>
  <si>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</si>
  <si>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</si>
  <si>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</si>
  <si>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</si>
  <si>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</si>
  <si>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</si>
  <si>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</si>
  <si>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</si>
  <si>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</si>
  <si>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</si>
  <si>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</si>
  <si>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</si>
  <si>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</si>
  <si>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</si>
  <si>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</si>
  <si>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</si>
  <si>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</si>
  <si>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</si>
  <si>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</si>
  <si>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</si>
  <si>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</si>
  <si>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</si>
  <si>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</si>
  <si>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</si>
  <si>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</si>
  <si>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</si>
  <si>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</si>
  <si>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</si>
  <si>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</si>
  <si>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</si>
  <si>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</si>
  <si>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</si>
  <si>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</si>
  <si>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</si>
  <si>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</si>
  <si>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</si>
  <si>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</si>
  <si>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</si>
  <si>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</si>
  <si>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</si>
  <si>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</si>
  <si>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</si>
  <si>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</si>
  <si>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</si>
  <si>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</si>
  <si>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</si>
  <si>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</si>
  <si>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</si>
  <si>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</si>
  <si>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</si>
  <si>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</si>
  <si>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</si>
  <si>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</si>
  <si>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</si>
  <si>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</si>
  <si>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</si>
  <si>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</si>
  <si>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</si>
  <si>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</si>
  <si>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</si>
  <si>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</si>
  <si>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</si>
  <si>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</si>
  <si>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</si>
  <si>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</si>
  <si>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</si>
  <si>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 xml:space="preserve">o/w coorperative housing </t>
  </si>
  <si>
    <t>DLR Kredit A/S</t>
  </si>
  <si>
    <t>www.dlr.dk</t>
  </si>
  <si>
    <t>Cover pool</t>
  </si>
  <si>
    <t>Capital Centre B</t>
  </si>
  <si>
    <t>Contact name</t>
  </si>
  <si>
    <t>Pernille Lohmann, Head of IR &amp; Rating</t>
  </si>
  <si>
    <t>Contact details</t>
  </si>
  <si>
    <t>pel@dlr.dk</t>
  </si>
  <si>
    <t>Y</t>
  </si>
  <si>
    <t>https://coveredbondlabel.com/issuer/4/</t>
  </si>
  <si>
    <t>Only contratual maturity is relevant and reported. Early repayments happens at borrowes discretion is among other thing depending on interest rate developments and cannot be anticipated by issuer.
If the maturity of a covered bond is shorter than the maturity of the underlying mortgage loan, the bond is comprised by statutory maturity extension in case of insufficient number of buyers at refinancing, or - for bonds with a maturity of up to 2 years - in case of an interest rate increase of more than 5% .</t>
  </si>
  <si>
    <t>Updated market value</t>
  </si>
  <si>
    <t>Property valuation is made by independent valuation officers, eighter as on-site audits or as manual reassessment of the property value.</t>
  </si>
  <si>
    <t>Due to the Danish balance principle and  match funding structure, there are no interest rate or currency risk on the mortgage assets.</t>
  </si>
  <si>
    <t xml:space="preserve">A loan is categorised as non-performing when a borrower has neglected a payment more than 90 days after the due date, failing to pay instalments and / or interests </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</si>
  <si>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in the Danish market.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</si>
  <si>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o/w Office and Retail</t>
  </si>
  <si>
    <t>Danske Bank, Nordea, Jyske Bank</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</si>
  <si>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</si>
  <si>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</si>
  <si>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</si>
  <si>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</si>
  <si>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</si>
  <si>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</si>
  <si>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</si>
  <si>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</si>
  <si>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</si>
  <si>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</si>
  <si>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</si>
  <si>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</si>
  <si>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</si>
  <si>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</si>
  <si>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</si>
  <si>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</si>
  <si>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</si>
  <si>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</si>
  <si>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</si>
  <si>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</si>
  <si>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</si>
  <si>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</si>
  <si>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</si>
  <si>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</si>
  <si>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</si>
  <si>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</si>
  <si>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</si>
  <si>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</si>
  <si>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</si>
  <si>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</si>
  <si>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</si>
  <si>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</si>
  <si>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</si>
  <si>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</si>
  <si>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</si>
  <si>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</si>
  <si>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</si>
  <si>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</si>
  <si>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</si>
  <si>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</si>
  <si>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</si>
  <si>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</si>
  <si>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</si>
  <si>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</si>
  <si>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</si>
  <si>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</si>
  <si>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</si>
  <si>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</si>
  <si>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</si>
  <si>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</si>
  <si>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</si>
  <si>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</si>
  <si>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</si>
  <si>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</si>
  <si>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</si>
  <si>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</si>
  <si>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</si>
  <si>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</si>
  <si>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</si>
  <si>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</si>
  <si>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</si>
  <si>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</si>
  <si>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</si>
  <si>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Total Assets</t>
  </si>
  <si>
    <t>E.3.1.1</t>
  </si>
  <si>
    <t>Weighted Average Seasoning (months)</t>
  </si>
  <si>
    <t>E.3.1.2</t>
  </si>
  <si>
    <t>Weighted Average Maturity (months)**</t>
  </si>
  <si>
    <t>2. Arrears</t>
  </si>
  <si>
    <t>% Total Loans</t>
  </si>
  <si>
    <t>E.3.2.1</t>
  </si>
  <si>
    <t>&lt;30 days</t>
  </si>
  <si>
    <t>E.3.2.2</t>
  </si>
  <si>
    <t>30-&lt;60 days</t>
  </si>
  <si>
    <t>E.3.2.3</t>
  </si>
  <si>
    <t>60-&lt;90 days</t>
  </si>
  <si>
    <t>E.3.2.4</t>
  </si>
  <si>
    <t>90-&lt;180 days</t>
  </si>
  <si>
    <t>E.3.2.5</t>
  </si>
  <si>
    <t>&gt;= 180 days</t>
  </si>
  <si>
    <t>DLR Kredit</t>
  </si>
  <si>
    <t>MAES062Z21Q4RZ2U7M96</t>
  </si>
  <si>
    <t>Reporting date: 10/08/18</t>
  </si>
  <si>
    <t>Cut-off date: 30/06/18</t>
  </si>
  <si>
    <t>30/06/18</t>
  </si>
  <si>
    <t>Danske Bank, Nordea</t>
  </si>
  <si>
    <t>ja</t>
  </si>
  <si>
    <t>General explanation</t>
  </si>
  <si>
    <t>X3</t>
  </si>
  <si>
    <t>Key Concepts Explanation</t>
  </si>
  <si>
    <t>X1/X2</t>
  </si>
  <si>
    <t>Key Concepts</t>
  </si>
  <si>
    <t>Realised losses (%)</t>
  </si>
  <si>
    <t>M12a</t>
  </si>
  <si>
    <t>Realised losses (DKKm)</t>
  </si>
  <si>
    <t>M12</t>
  </si>
  <si>
    <t>90 day Non-performing loans by property type, as percentage of lending, by continous LTV bracket, %</t>
  </si>
  <si>
    <t>M11b</t>
  </si>
  <si>
    <t>90 day Non-performing loans by property type, as percentage of lending, %</t>
  </si>
  <si>
    <t>M11a</t>
  </si>
  <si>
    <t>90 day Non-performing loans by property type, as percentage of instalments payments, %</t>
  </si>
  <si>
    <t>M11</t>
  </si>
  <si>
    <t>Lending by remaining maturity, DKKbn</t>
  </si>
  <si>
    <t>M10</t>
  </si>
  <si>
    <t>Lending by Seasoning, DKKbn (Seasoning defined by duration of customer relationship)</t>
  </si>
  <si>
    <t>M9</t>
  </si>
  <si>
    <t>Lending by loan type - All loans, DKKbn</t>
  </si>
  <si>
    <t>M8</t>
  </si>
  <si>
    <t>Lending by loan type - Repayment Loans / Amortizing Loans, DKKbn</t>
  </si>
  <si>
    <t>M7</t>
  </si>
  <si>
    <t>Lending by loan type - IO Loans, DKKbn</t>
  </si>
  <si>
    <t>M6</t>
  </si>
  <si>
    <t>Lending by region, DKKbn</t>
  </si>
  <si>
    <t>M5</t>
  </si>
  <si>
    <t>Lending, by-loan to-value (LTV), current property value, Per cent ("Sidste krone")</t>
  </si>
  <si>
    <t>M4d</t>
  </si>
  <si>
    <t>Lending, by-loan to-value (LTV), current property value, DKKbn ("Sidste krone")</t>
  </si>
  <si>
    <t>M4c</t>
  </si>
  <si>
    <t>Lending, by-loan to-value (LTV), current property value, Per cent</t>
  </si>
  <si>
    <t>M4b</t>
  </si>
  <si>
    <t>Lending, by-loan to-value (LTV), current property value, DKKbn</t>
  </si>
  <si>
    <t>M4a</t>
  </si>
  <si>
    <t>Lending, by loan size, DKKbn</t>
  </si>
  <si>
    <t>M3</t>
  </si>
  <si>
    <t>Lending by property category, DKKbn</t>
  </si>
  <si>
    <t>M2</t>
  </si>
  <si>
    <t>Number of loans by property category</t>
  </si>
  <si>
    <t>M1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</si>
  <si>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</si>
  <si>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</si>
  <si>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</si>
  <si>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</si>
  <si>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</si>
  <si>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</si>
  <si>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</si>
  <si>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</si>
  <si>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</si>
  <si>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</si>
  <si>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</si>
  <si>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</si>
  <si>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</si>
  <si>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General Issuer Detail</t>
  </si>
  <si>
    <t>A</t>
  </si>
  <si>
    <t>Specialised mortgage banks</t>
  </si>
  <si>
    <t>As of</t>
  </si>
  <si>
    <t>National Transparency Template : Contents</t>
  </si>
  <si>
    <t>To Contents</t>
  </si>
  <si>
    <t>Loan loss provisions (sum of total individual and group wise loan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</si>
  <si>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</si>
  <si>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</si>
  <si>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</si>
  <si>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</si>
  <si>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</si>
  <si>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</si>
  <si>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</si>
  <si>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</si>
  <si>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</si>
  <si>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</si>
  <si>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</si>
  <si>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</si>
  <si>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</si>
  <si>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</si>
  <si>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</si>
  <si>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</si>
  <si>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</si>
  <si>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</si>
  <si>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DKKm (temporary possessions, end quarter)</t>
  </si>
  <si>
    <t>Net loan losses, DKKm (Net loan losses and net loan loss provisions)</t>
  </si>
  <si>
    <t>ND</t>
  </si>
  <si>
    <t xml:space="preserve">Guarantees, DKKm (e.g. provided by states, municipals, banks) </t>
  </si>
  <si>
    <t>Senior Secured Bonds (Sec. 15 bonds), DKKbn</t>
  </si>
  <si>
    <t>Outstanding Senior Unsecured Liabilities, DKKbn</t>
  </si>
  <si>
    <t>134.4</t>
  </si>
  <si>
    <t>Outstanding Covered Bonds (fair value), DKKbn</t>
  </si>
  <si>
    <t>16.5%</t>
  </si>
  <si>
    <t>Solvency Ratio (%)</t>
  </si>
  <si>
    <t>15.6%</t>
  </si>
  <si>
    <t>Tier 1 Ratio (%)</t>
  </si>
  <si>
    <t>144.3</t>
  </si>
  <si>
    <t>of which: Used/registered for covered bond collateral pool</t>
  </si>
  <si>
    <t>Total Customer Loans (fair value), DKKbn</t>
  </si>
  <si>
    <t>157.9</t>
  </si>
  <si>
    <t>Total Balance Sheet Assets, DKKbn</t>
  </si>
  <si>
    <t>Q3 2017</t>
  </si>
  <si>
    <t>Q4 2017</t>
  </si>
  <si>
    <t>Q1 2018</t>
  </si>
  <si>
    <t>Q2 2018</t>
  </si>
  <si>
    <t xml:space="preserve">Key information regarding issuers' balance sheet </t>
  </si>
  <si>
    <t xml:space="preserve">Table A.    General Issuer Detail </t>
  </si>
  <si>
    <t> 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</si>
  <si>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</si>
  <si>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</si>
  <si>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</si>
  <si>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</si>
  <si>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</si>
  <si>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</si>
  <si>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</si>
  <si>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 See X3 for definitions.</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</si>
  <si>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</si>
  <si>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</si>
  <si>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</si>
  <si>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</si>
  <si>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</si>
  <si>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</si>
  <si>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</si>
  <si>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</si>
  <si>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</si>
  <si>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</si>
  <si>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t>DKK 140 bn.</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</si>
  <si>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</si>
  <si>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</si>
  <si>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</si>
  <si>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</si>
  <si>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</si>
  <si>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</si>
  <si>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</si>
  <si>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</si>
  <si>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</si>
  <si>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 Including AAA-rated Danish covered bonds</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</si>
  <si>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</si>
  <si>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</si>
  <si>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</si>
  <si>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</si>
  <si>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</si>
  <si>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</si>
  <si>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</si>
  <si>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</si>
  <si>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</si>
  <si>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</si>
  <si>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</si>
  <si>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</si>
  <si>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</si>
  <si>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</si>
  <si>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</si>
  <si>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</si>
  <si>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</si>
  <si>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</si>
  <si>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</si>
  <si>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</si>
  <si>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</si>
  <si>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</si>
  <si>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</si>
  <si>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</si>
  <si>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</si>
  <si>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</si>
  <si>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</si>
  <si>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</si>
  <si>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</si>
  <si>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</si>
  <si>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</si>
  <si>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</si>
  <si>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</si>
  <si>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</si>
  <si>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</si>
  <si>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</si>
  <si>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</si>
  <si>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</si>
  <si>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</si>
  <si>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</si>
  <si>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</si>
  <si>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</si>
  <si>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</si>
  <si>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</si>
  <si>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</si>
  <si>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color theme="1"/>
        <rFont val="Calibri"/>
        <family val="2"/>
      </rPr>
      <t>≤ 5 years</t>
    </r>
  </si>
  <si>
    <r>
      <t xml:space="preserve">&gt; 3 and </t>
    </r>
    <r>
      <rPr>
        <sz val="11"/>
        <color theme="1"/>
        <rFont val="Calibri"/>
        <family val="2"/>
      </rPr>
      <t>≤ 4 years</t>
    </r>
  </si>
  <si>
    <r>
      <t xml:space="preserve">&gt; 2 and </t>
    </r>
    <r>
      <rPr>
        <sz val="11"/>
        <color theme="1"/>
        <rFont val="Calibri"/>
        <family val="2"/>
      </rPr>
      <t>≤ 3 years</t>
    </r>
  </si>
  <si>
    <r>
      <t xml:space="preserve">&gt; 1 and </t>
    </r>
    <r>
      <rPr>
        <sz val="11"/>
        <color theme="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</si>
  <si>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</si>
  <si>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</si>
  <si>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</si>
  <si>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</si>
  <si>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</si>
  <si>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</si>
  <si>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</si>
  <si>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DLR Capital Centre B, Outstanding CBs</t>
  </si>
  <si>
    <t>0.25</t>
  </si>
  <si>
    <t>0.24</t>
  </si>
  <si>
    <t>Loan loss provisions (cover pool level - shown in Table A on issuer level) - Optional on cover pool level</t>
  </si>
  <si>
    <t>10.7</t>
  </si>
  <si>
    <t>11.3</t>
  </si>
  <si>
    <t>12.4</t>
  </si>
  <si>
    <t>Total  capital coverage (rating compliant capital)</t>
  </si>
  <si>
    <t>Core tier 1 capital invested in gilt-edged securities</t>
  </si>
  <si>
    <t>Additional tier 1 capital (e.g. hybrid core capital)</t>
  </si>
  <si>
    <t>0.6</t>
  </si>
  <si>
    <t>Tier 2 capital</t>
  </si>
  <si>
    <t>3.0</t>
  </si>
  <si>
    <t>Proceeds from senior unsecured debt</t>
  </si>
  <si>
    <t>7.0</t>
  </si>
  <si>
    <t>6.0</t>
  </si>
  <si>
    <t>Proceeds from senior secured debt</t>
  </si>
  <si>
    <t>20.9</t>
  </si>
  <si>
    <t>17.3</t>
  </si>
  <si>
    <t>7.7</t>
  </si>
  <si>
    <t>16.7</t>
  </si>
  <si>
    <t>– hereof  amount maturing 0-1 day</t>
  </si>
  <si>
    <t>144.6</t>
  </si>
  <si>
    <t>145.4</t>
  </si>
  <si>
    <t>8.0%</t>
  </si>
  <si>
    <t>Mandatory (% of RWA, general, by law)</t>
  </si>
  <si>
    <t>18.9%</t>
  </si>
  <si>
    <t>17.1%</t>
  </si>
  <si>
    <t>16.7%</t>
  </si>
  <si>
    <t>16.8%</t>
  </si>
  <si>
    <t>Total (% of nom. value of outstanding CBs)</t>
  </si>
  <si>
    <t>Overcollateralisation ratio, %</t>
  </si>
  <si>
    <t>25.1</t>
  </si>
  <si>
    <t>23.3</t>
  </si>
  <si>
    <t>23.5</t>
  </si>
  <si>
    <t>Overcollateralisation after adjustment</t>
  </si>
  <si>
    <t>1.0</t>
  </si>
  <si>
    <t>Transmission or liquidation proceeds to CB holders</t>
  </si>
  <si>
    <t>165.7</t>
  </si>
  <si>
    <t>170.6</t>
  </si>
  <si>
    <t>172.4</t>
  </si>
  <si>
    <t>172.1</t>
  </si>
  <si>
    <t>Nominal cover pool (total value)</t>
  </si>
  <si>
    <r>
      <t>Table G1.1 – DLR Capital Centre B, General cover pool information</t>
    </r>
    <r>
      <rPr>
        <b/>
        <sz val="12"/>
        <color theme="1"/>
        <rFont val="Calibri"/>
        <family val="2"/>
        <scheme val="minor"/>
      </rPr>
      <t xml:space="preserve"> </t>
    </r>
  </si>
  <si>
    <t>In %</t>
  </si>
  <si>
    <t>DKK 50 - 100m</t>
  </si>
  <si>
    <t>Table M3</t>
  </si>
  <si>
    <t>Social and cultural purposes</t>
  </si>
  <si>
    <t>Office and Business</t>
  </si>
  <si>
    <t>Manufacturing and Manual Industries</t>
  </si>
  <si>
    <t>Private rental</t>
  </si>
  <si>
    <t>Cooperative Housing</t>
  </si>
  <si>
    <t>Subsidised Housing</t>
  </si>
  <si>
    <t>Holiday houses</t>
  </si>
  <si>
    <t>Owner-occupied homes</t>
  </si>
  <si>
    <t>Table M2</t>
  </si>
  <si>
    <t>Table M1</t>
  </si>
  <si>
    <t>Property categories are defined according to Danish FSA's AS-reporting form</t>
  </si>
  <si>
    <t>Reporting date</t>
  </si>
  <si>
    <t>DLR Capital center B</t>
  </si>
  <si>
    <t>Properties for social and cultural purposes</t>
  </si>
  <si>
    <t>Agricultutal properties</t>
  </si>
  <si>
    <t>Avg. LTV (%)</t>
  </si>
  <si>
    <t>&gt; 100</t>
  </si>
  <si>
    <t>95 - 100</t>
  </si>
  <si>
    <t>90 - 94,9</t>
  </si>
  <si>
    <t>85 - 89,9</t>
  </si>
  <si>
    <t>80 - 84,9</t>
  </si>
  <si>
    <t>70 - 79,9</t>
  </si>
  <si>
    <t>60 - 69,9</t>
  </si>
  <si>
    <t>40 - 59,9</t>
  </si>
  <si>
    <t>20 - 39,9</t>
  </si>
  <si>
    <t>0 - 19,9</t>
  </si>
  <si>
    <t>Per cent</t>
  </si>
  <si>
    <t>Lending, by-loan to-value (LTV), current property value, per cent ("Total loan in the highest LTV bracket")</t>
  </si>
  <si>
    <t>Table M4d</t>
  </si>
  <si>
    <t>DKK bn</t>
  </si>
  <si>
    <t>Lending, by-loan to-value (LTV), current property value, DKKbn ("Total loan in the highest LTV bracket")</t>
  </si>
  <si>
    <t>Table M4c</t>
  </si>
  <si>
    <r>
      <t xml:space="preserve">Lending, by-loan to-value (LTV), current property value, </t>
    </r>
    <r>
      <rPr>
        <b/>
        <i/>
        <sz val="11"/>
        <rFont val="Calibri"/>
        <family val="2"/>
        <scheme val="minor"/>
      </rPr>
      <t>per cent ("Continously distributed into LTV brackets")</t>
    </r>
  </si>
  <si>
    <t>Table M4b</t>
  </si>
  <si>
    <t>Lending, by-loan to-value (LTV), current property value, DKKbn ("Continously distributed into LTV brackets")</t>
  </si>
  <si>
    <t>Table M4a</t>
  </si>
  <si>
    <t>* Contains owner-occupied homes on the Faroe Island, and owner-occupied homes and commercial real estate on Greenland</t>
  </si>
  <si>
    <t>Outside Denmark*</t>
  </si>
  <si>
    <t>Table M5 - Total</t>
  </si>
  <si>
    <t>- Capped floaters</t>
  </si>
  <si>
    <t>- 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</si>
  <si>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</si>
  <si>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</si>
  <si>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</si>
  <si>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</si>
  <si>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</si>
  <si>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</si>
  <si>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</si>
  <si>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</si>
  <si>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t>
  </si>
  <si>
    <t>Table M7</t>
  </si>
  <si>
    <t>*Interest-only loans at time of compilation. Interest-only is typically limited to a maximum of 10 years</t>
  </si>
  <si>
    <t>Table M6</t>
  </si>
  <si>
    <t>Note: Losses are reported on a company level, as the annualised loss as percentage of total  lending within each property category</t>
  </si>
  <si>
    <t>Total realised losses, %*</t>
  </si>
  <si>
    <t>Table M12a</t>
  </si>
  <si>
    <t>Note: Losses are reported on a company level, as the quarterly total realised losses</t>
  </si>
  <si>
    <t>Total realised losses*</t>
  </si>
  <si>
    <t>Realised losses (DKK million)</t>
  </si>
  <si>
    <t>Table M12</t>
  </si>
  <si>
    <t>Note: 90 days NPL ratio defined as in table 11a</t>
  </si>
  <si>
    <t>&gt;100 per cent LTV</t>
  </si>
  <si>
    <t>90-100 per cent LTV</t>
  </si>
  <si>
    <t>80-89.9 per cent LTV</t>
  </si>
  <si>
    <t>70-79.9 per cent LTV</t>
  </si>
  <si>
    <t>60-69.9 per cent LTV</t>
  </si>
  <si>
    <t>&lt; 60per cent LTV</t>
  </si>
  <si>
    <t>Table M11b</t>
  </si>
  <si>
    <t>Note: 90 days NPL ratio defined as outstanding debt on loans with arrears of 90 days or more as percentage of total outstanding debt</t>
  </si>
  <si>
    <t>90 day NPL</t>
  </si>
  <si>
    <t>Table M11a</t>
  </si>
  <si>
    <t>Note: 90 days NPL ratio defined as term payments on loans with arrears of 90 days or more, as percentage of total term payments</t>
  </si>
  <si>
    <t>90 day Non-performing loans by property type, as percentage of total payments, %</t>
  </si>
  <si>
    <t>Table M11</t>
  </si>
  <si>
    <t>≥ 20 Years</t>
  </si>
  <si>
    <t>≥ 10 - ≤ 20 Years</t>
  </si>
  <si>
    <t>≥ 5 - ≤ 10 Years</t>
  </si>
  <si>
    <t>≥ 3 - ≤ 5 Years</t>
  </si>
  <si>
    <t>≥  1 - ≤ 3 Years</t>
  </si>
  <si>
    <t>&lt; 1 Years</t>
  </si>
  <si>
    <t>Table M10</t>
  </si>
  <si>
    <t>&lt; 12 months</t>
  </si>
  <si>
    <r>
      <t>Lending by Seasoning, DKKbn</t>
    </r>
    <r>
      <rPr>
        <i/>
        <sz val="8"/>
        <color theme="1"/>
        <rFont val="Calibri"/>
        <family val="2"/>
        <scheme val="minor"/>
      </rPr>
      <t xml:space="preserve"> (Seasoning defined by duration of customer relationship)</t>
    </r>
  </si>
  <si>
    <t>Table M9</t>
  </si>
  <si>
    <t>Should the LTV on an individual loan increase beyond the legal maximum, fx due to falling property prices, the mortgage institute must inject additional collateral into the cover pool to secure full collateral coverage.</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</si>
  <si>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</si>
  <si>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Frequency of collateral valuation for the purpose of calculating the LTV</t>
  </si>
  <si>
    <t>In this case, the loan will be distributed with 100 per cent into the fifth bracket (70-79.9)</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</si>
  <si>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</si>
  <si>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</si>
  <si>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 xml:space="preserve">LTV is calculated on each property on a loan-by-loan basis, and takes into account prior-ranking loans at fair values relative to the estimated property value based on the most recent valuation or approved market value.
</t>
  </si>
  <si>
    <t>Describe the method on which your LTV calculation is based</t>
  </si>
  <si>
    <t>Legal framework for valuation and LTV-calculation follow the rules of the Danish FSA - Bekendtgørelse nr. 687 af 20. juni 2007</t>
  </si>
  <si>
    <t xml:space="preserve">Loan-to-Value (LTV) </t>
  </si>
  <si>
    <t>The guarantors are Danish regional and local banks that at the same time are shareholders of DLR Kredit A/S.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</si>
  <si>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</si>
  <si>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</si>
  <si>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</si>
  <si>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How are the loans guaranteed?</t>
  </si>
  <si>
    <t>Guaranteed loans (if part of the cover pool)</t>
  </si>
  <si>
    <t>(N/A for some issuers)</t>
  </si>
  <si>
    <t xml:space="preserve">Issuer specific </t>
  </si>
  <si>
    <t xml:space="preserve">Key Concepts Explanation </t>
  </si>
  <si>
    <t>Table X2</t>
  </si>
  <si>
    <r>
      <t xml:space="preserve">The Danish FSA set rules for loan loss provisioning. In case of </t>
    </r>
    <r>
      <rPr>
        <sz val="11"/>
        <color theme="1"/>
        <rFont val="Calibri"/>
        <family val="2"/>
        <scheme val="minor"/>
      </rPr>
      <t>objective evidence of value reduction (OIV) provisioning for potential losses must be made.</t>
    </r>
  </si>
  <si>
    <t>If NPL and/or loans in foreclosure procedure are part of the covered pool which provisions are made in respect of the value of these loans in the cover pool?</t>
  </si>
  <si>
    <t>Asset substitution is not allowed for specialised mortgage banks, hence loans in foreclosure are part of the cover pool.</t>
  </si>
  <si>
    <t xml:space="preserve">Are loans in foreclosure procedure part of eligible assets in cover pool?  </t>
  </si>
  <si>
    <t>Asset substitution is not allowed for specialised mortgage banks, hence NPLs are part of the cover pool.</t>
  </si>
  <si>
    <t>Are NPLs parts of eligible assets in cover pool? Are NPL parts of non eligible assets in cover pool?</t>
  </si>
  <si>
    <t>No distinction made. Asset substitution is not allowed for specialised mortgage banks.</t>
  </si>
  <si>
    <t>Explain how you distinguish between performing and nonperforming loans in the cover pool?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</si>
  <si>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</si>
  <si>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</si>
  <si>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</si>
  <si>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</si>
  <si>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11"/>
        <color theme="1"/>
        <rFont val="Calibri"/>
        <family val="2"/>
        <scheme val="minor"/>
      </rPr>
      <t>       Nurseries</t>
    </r>
  </si>
  <si>
    <r>
      <t>·</t>
    </r>
    <r>
      <rPr>
        <sz val="11"/>
        <color theme="1"/>
        <rFont val="Calibri"/>
        <family val="2"/>
        <scheme val="minor"/>
      </rPr>
      <t>       Forestry</t>
    </r>
  </si>
  <si>
    <r>
      <t>·</t>
    </r>
    <r>
      <rPr>
        <sz val="11"/>
        <color theme="1"/>
        <rFont val="Calibri"/>
        <family val="2"/>
        <scheme val="minor"/>
      </rPr>
      <t>       Agriculture</t>
    </r>
  </si>
  <si>
    <r>
      <t>·</t>
    </r>
    <r>
      <rPr>
        <sz val="11"/>
        <color theme="1"/>
        <rFont val="Calibri"/>
        <family val="2"/>
        <scheme val="minor"/>
      </rPr>
      <t>       Congress and conference centres</t>
    </r>
  </si>
  <si>
    <r>
      <t>·</t>
    </r>
    <r>
      <rPr>
        <sz val="11"/>
        <color theme="1"/>
        <rFont val="Calibri"/>
        <family val="2"/>
        <scheme val="minor"/>
      </rPr>
      <t>       Hotels and resorts </t>
    </r>
  </si>
  <si>
    <r>
      <t>·</t>
    </r>
    <r>
      <rPr>
        <sz val="11"/>
        <color theme="1"/>
        <rFont val="Calibri"/>
        <family val="2"/>
        <scheme val="minor"/>
      </rPr>
      <t>       Restaurants, inns etc.</t>
    </r>
  </si>
  <si>
    <r>
      <t>·</t>
    </r>
    <r>
      <rPr>
        <sz val="11"/>
        <color theme="1"/>
        <rFont val="Calibri"/>
        <family val="2"/>
        <scheme val="minor"/>
      </rPr>
      <t>       Warehouse</t>
    </r>
  </si>
  <si>
    <t>·       Retail/shop</t>
  </si>
  <si>
    <t>·       Office</t>
  </si>
  <si>
    <t>E.g.: Private rental, Manufacturing and Manual Industries, Offices and Business, Agriculture.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</si>
  <si>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</si>
  <si>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</si>
  <si>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</si>
  <si>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</si>
  <si>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</si>
  <si>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</si>
  <si>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</si>
  <si>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</si>
  <si>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To Frontpage</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</si>
  <si>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</si>
  <si>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</si>
  <si>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</si>
  <si>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</si>
  <si>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</si>
  <si>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</si>
  <si>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</si>
  <si>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Non Capped floaters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</si>
  <si>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</si>
  <si>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</si>
  <si>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</si>
  <si>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</si>
  <si>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</si>
  <si>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</si>
  <si>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</si>
  <si>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fx unused land or green energy plants.  Max LTV 70 % (legislation).</t>
  </si>
  <si>
    <t>Property used for education, kindergardens, museums and other buildings for public use. Max LTV  70 % (legislation).</t>
  </si>
  <si>
    <t>Property and land for agricultural use. Max LTV 70 % (legislation). Lending from 60 - 70 % LTV however only against additional collateral.</t>
  </si>
  <si>
    <t>Office property and retail buildings for own use or for rent. Max LTV 60 % (legislation).</t>
  </si>
  <si>
    <t>Industrial and manufacturing buildings and warehouses for own use or for renting. Max LTV 60 % (legislation).</t>
  </si>
  <si>
    <t>Residential property rented out to private tenants. Max LTV 80 % (legislation).</t>
  </si>
  <si>
    <t>Residential property owned and administered by the cooperative and used by the members of the cooperative.  Max LTV 80 % (legislation).</t>
  </si>
  <si>
    <t>Residential rental properties subsidised by the goverment. Max LTV 80 % (legislation). LTVs above 80 % can be granted against full government guarantee.</t>
  </si>
  <si>
    <t>Holiday houses for owner's own use or for subletting. Max LTV 60 % (legislation).</t>
  </si>
  <si>
    <t>Private owned residential properties used by the owner,  Max LTV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</si>
  <si>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</si>
  <si>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</si>
  <si>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</si>
  <si>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</si>
  <si>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</si>
  <si>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</si>
  <si>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</si>
  <si>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</si>
  <si>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</si>
  <si>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</si>
  <si>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</si>
  <si>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</si>
  <si>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</si>
  <si>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</si>
  <si>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</si>
  <si>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</si>
  <si>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less nominal value of covered bonds</t>
  </si>
  <si>
    <t>Overcollateralisation</t>
  </si>
  <si>
    <t>Liquidity due to be paid out next day in connection with refinancing</t>
  </si>
  <si>
    <t>Transmission or liquidation proceeds to CB holders (for redemption of CBs maturing 0-1 day)</t>
  </si>
  <si>
    <t>Sum of nominal value of covered bonds + Senior secured debt + capital. Capital is:  Additional tier 1 capital (e.g. hybrid core capital) and Core tier 1 capital</t>
  </si>
  <si>
    <t>Table G1.1</t>
  </si>
  <si>
    <t>All individual and group wise loan loss provisions, as stated in the issuer´s interim and annual accounts</t>
  </si>
  <si>
    <t>Loan loss provisions (sum of total individual and group wise loss provisions, end of quarter)</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</si>
  <si>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</si>
  <si>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</si>
  <si>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</si>
  <si>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</si>
  <si>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Value of acquired properties / ships (temporary possessions, end quarter)</t>
  </si>
  <si>
    <t>The item taken from the issuer´s profit &amp; loss account</t>
  </si>
  <si>
    <t>Net loan losses (Net loan losses and net loan loss provisions)</t>
  </si>
  <si>
    <t xml:space="preserve">All guarantees backing the granted loans provided by e.g. states, municipalities or banks  </t>
  </si>
  <si>
    <t xml:space="preserve">Guarantees (e.g. provided by states, municipals, banks) </t>
  </si>
  <si>
    <t>Senior secured bonds - formerly known as JCB (Section 15 bonds)</t>
  </si>
  <si>
    <t>Senior Secured Bonds</t>
  </si>
  <si>
    <t xml:space="preserve">All outstanding senior unsecured liabilities including any intra-group senior unsecured liabilities to finance OC- and LTV-ratio requirements    </t>
  </si>
  <si>
    <t>Outstanding Senior Unsecured Liabilities</t>
  </si>
  <si>
    <t>The circulating amount of covered bonds (including covered mortgage bonds and mortgage bonds)</t>
  </si>
  <si>
    <t>Outstanding Covered Bonds (fair value)</t>
  </si>
  <si>
    <t>The solvency ratio as stipulated in DFSA regulations</t>
  </si>
  <si>
    <t>The tier 1 capital ratio as stipulated in DFSA regulations</t>
  </si>
  <si>
    <t>All mortgage credit loans funded by the issue of covered mortgage bonds or mortgage bonds,  measured at fair value</t>
  </si>
  <si>
    <t>Total Customer Loans(fair value)</t>
  </si>
  <si>
    <t>Total balance sheet assets as reported in the interim or annual reports of the issuer, fair value</t>
  </si>
  <si>
    <t>Total Balance Sheet Assets</t>
  </si>
  <si>
    <t>Table A</t>
  </si>
  <si>
    <t>Table X3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</si>
</sst>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kr.&quot;\ * #,##0.00_ ;_ &quot;kr.&quot;\ * \-#,##0.00_ ;_ &quot;kr.&quot;\ * &quot;-&quot;??_ ;_ @_ "/>
    <numFmt numFmtId="165" formatCode="_ * #,##0.00_ ;_ * \-#,##0.00_ ;_ * &quot;-&quot;??_ ;_ @_ "/>
    <numFmt numFmtId="166" formatCode="dd/mmm/yyyy"/>
    <numFmt numFmtId="167" formatCode="_ * #,##0.0_ ;_ * \-#,##0.0_ ;_ * &quot;-&quot;??_ ;_ @_ "/>
    <numFmt numFmtId="168" formatCode="_ * #,##0_ ;_ * \-#,##0_ ;_ * &quot;-&quot;??_ ;_ @_ "/>
    <numFmt numFmtId="169" formatCode="0.0"/>
    <numFmt numFmtId="170" formatCode="0.0%"/>
  </numFmts>
  <fonts count="88"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i/>
      <sz val="11"/>
      <color rgb="FF0070C0"/>
      <name val="Calibri"/>
      <family val="2"/>
      <scheme val="minor"/>
    </font>
    <font>
      <sz val="11"/>
      <color rgb="FFFF0000"/>
      <name val="Calibri"/>
      <family val="2"/>
      <scheme val="minor"/>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color theme="1"/>
      <name val="Calibri"/>
      <family val="2"/>
    </font>
    <font>
      <b/>
      <sz val="12"/>
      <color theme="1"/>
      <name val="Calibri"/>
      <family val="2"/>
      <scheme val="minor"/>
    </font>
    <font>
      <b/>
      <i/>
      <sz val="11"/>
      <color theme="1"/>
      <name val="Calibri"/>
      <family val="2"/>
      <scheme val="minor"/>
    </font>
    <font>
      <sz val="11"/>
      <name val="Calibri"/>
      <family val="2"/>
    </font>
    <font>
      <b/>
      <sz val="9"/>
      <color rgb="FF000000"/>
      <name val="Arial"/>
      <family val="2"/>
    </font>
    <font>
      <i/>
      <sz val="8"/>
      <color theme="1"/>
      <name val="Calibri"/>
      <family val="2"/>
      <scheme val="minor"/>
    </font>
    <font>
      <sz val="12"/>
      <color theme="1"/>
      <name val="Times New Roman"/>
      <family val="1"/>
    </font>
    <font>
      <b/>
      <i/>
      <sz val="10"/>
      <color rgb="FF000000"/>
      <name val="Arial"/>
      <family val="2"/>
    </font>
    <font>
      <b/>
      <sz val="10"/>
      <color rgb="FF000000"/>
      <name val="Arial"/>
      <family val="2"/>
    </font>
    <font>
      <sz val="8"/>
      <color rgb="FF000000"/>
      <name val="Arial"/>
      <family val="2"/>
    </font>
    <font>
      <b/>
      <sz val="11"/>
      <color rgb="FF000000"/>
      <name val="Calibri"/>
      <family val="2"/>
    </font>
    <font>
      <b/>
      <u/>
      <sz val="9.35"/>
      <color rgb="FF0000FF"/>
      <name val="Calibri"/>
      <family val="2"/>
    </font>
    <font>
      <sz val="11"/>
      <color rgb="FF000000"/>
      <name val="Calibri"/>
      <family val="2"/>
    </font>
    <font>
      <b/>
      <sz val="12"/>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4">
    <xf numFmtId="0" fontId="0" fillId="0" borderId="0"/>
    <xf numFmtId="9" fontId="3" fillId="0" borderId="0" applyFont="0" applyFill="0" applyBorder="0" applyAlignment="0" applyProtection="0"/>
    <xf numFmtId="0" fontId="13" fillId="0" borderId="0" applyNumberFormat="0" applyFill="0" applyBorder="0" applyAlignment="0" applyProtection="0"/>
    <xf numFmtId="165" fontId="3"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42" fillId="0" borderId="0" applyNumberFormat="0" applyFill="0" applyBorder="0" applyAlignment="0" applyProtection="0">
      <alignment vertical="top"/>
      <protection locked="0"/>
    </xf>
    <xf numFmtId="0" fontId="41" fillId="0" borderId="0"/>
    <xf numFmtId="164" fontId="3" fillId="0" borderId="0" applyFont="0" applyFill="0" applyBorder="0" applyAlignment="0" applyProtection="0"/>
    <xf numFmtId="0" fontId="42" fillId="0" borderId="0" applyNumberFormat="0" applyFill="0" applyBorder="0" applyAlignment="0" applyProtection="0">
      <alignment vertical="top"/>
      <protection locked="0"/>
    </xf>
    <xf numFmtId="165" fontId="3" fillId="0" borderId="0" applyFont="0" applyFill="0" applyBorder="0" applyAlignment="0" applyProtection="0"/>
  </cellStyleXfs>
  <cellXfs count="45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13" fillId="0" borderId="17" xfId="2" quotePrefix="1" applyFill="1" applyBorder="1" applyAlignment="1">
      <alignment horizontal="right" vertical="center" wrapText="1"/>
    </xf>
    <xf numFmtId="0" fontId="13" fillId="0" borderId="18"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46" fillId="4" borderId="0" xfId="0" applyFont="1" applyFill="1" applyBorder="1" applyAlignment="1">
      <alignment horizontal="left" vertical="top"/>
    </xf>
    <xf numFmtId="0" fontId="47" fillId="4" borderId="0" xfId="0" applyFont="1" applyFill="1" applyBorder="1" applyAlignment="1">
      <alignment horizontal="center" vertical="center" wrapText="1"/>
    </xf>
    <xf numFmtId="0" fontId="48" fillId="8" borderId="0" xfId="10" applyFont="1" applyFill="1" applyBorder="1"/>
    <xf numFmtId="0" fontId="49" fillId="4" borderId="0" xfId="0" applyFont="1" applyFill="1" applyBorder="1" applyAlignment="1">
      <alignment horizontal="justify" vertical="center"/>
    </xf>
    <xf numFmtId="0" fontId="49" fillId="4" borderId="0" xfId="0" applyFont="1" applyFill="1" applyBorder="1" applyAlignment="1">
      <alignment horizontal="left" vertical="center"/>
    </xf>
    <xf numFmtId="0" fontId="1" fillId="0" borderId="0" xfId="0" applyFont="1" applyFill="1" applyBorder="1" applyAlignment="1">
      <alignment horizontal="left" vertical="center" wrapText="1"/>
    </xf>
    <xf numFmtId="3" fontId="1" fillId="0" borderId="0" xfId="11"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166" fontId="41" fillId="8" borderId="0" xfId="10" applyNumberFormat="1" applyFont="1" applyFill="1" applyBorder="1" applyAlignment="1">
      <alignment horizontal="center"/>
    </xf>
    <xf numFmtId="0" fontId="52" fillId="4" borderId="0" xfId="0" applyFont="1" applyFill="1"/>
    <xf numFmtId="0" fontId="53" fillId="4" borderId="0" xfId="0" applyFont="1" applyFill="1"/>
    <xf numFmtId="0" fontId="52" fillId="4" borderId="0" xfId="0" applyFont="1" applyFill="1" applyBorder="1"/>
    <xf numFmtId="0" fontId="53" fillId="4" borderId="0" xfId="0" applyFont="1" applyFill="1" applyBorder="1"/>
    <xf numFmtId="0" fontId="54" fillId="4" borderId="0" xfId="12" applyFont="1" applyFill="1" applyBorder="1" applyAlignment="1" applyProtection="1"/>
    <xf numFmtId="0" fontId="53" fillId="4" borderId="0" xfId="0" applyFont="1" applyFill="1" applyBorder="1" applyAlignment="1">
      <alignment horizontal="left"/>
    </xf>
    <xf numFmtId="0" fontId="55" fillId="4" borderId="0" xfId="0" applyFont="1" applyFill="1" applyBorder="1" applyAlignment="1">
      <alignment horizontal="left"/>
    </xf>
    <xf numFmtId="0" fontId="53" fillId="4" borderId="0" xfId="0" applyFont="1" applyFill="1" applyBorder="1" applyAlignment="1"/>
    <xf numFmtId="15" fontId="56" fillId="4" borderId="0" xfId="0" quotePrefix="1" applyNumberFormat="1" applyFont="1" applyFill="1" applyAlignment="1">
      <alignment horizontal="left"/>
    </xf>
    <xf numFmtId="0" fontId="57" fillId="4" borderId="0" xfId="0" applyFont="1" applyFill="1"/>
    <xf numFmtId="0" fontId="57" fillId="4" borderId="0" xfId="0" applyFont="1" applyFill="1" applyAlignment="1">
      <alignment horizontal="right"/>
    </xf>
    <xf numFmtId="0" fontId="2" fillId="4" borderId="0" xfId="0" applyFont="1" applyFill="1"/>
    <xf numFmtId="0" fontId="42" fillId="4" borderId="0" xfId="12" applyFill="1" applyAlignment="1" applyProtection="1">
      <alignment horizontal="right"/>
    </xf>
    <xf numFmtId="165" fontId="59" fillId="4" borderId="20" xfId="0" applyNumberFormat="1" applyFont="1" applyFill="1" applyBorder="1" applyAlignment="1">
      <alignment horizontal="right" wrapText="1"/>
    </xf>
    <xf numFmtId="0" fontId="59" fillId="4" borderId="20" xfId="0" applyFont="1" applyFill="1" applyBorder="1" applyAlignment="1">
      <alignment vertical="center" wrapText="1"/>
    </xf>
    <xf numFmtId="167" fontId="59" fillId="4" borderId="0" xfId="0" applyNumberFormat="1" applyFont="1" applyFill="1" applyBorder="1" applyAlignment="1">
      <alignment vertical="center" wrapText="1"/>
    </xf>
    <xf numFmtId="0" fontId="59" fillId="4" borderId="0" xfId="0" applyFont="1" applyFill="1" applyBorder="1" applyAlignment="1">
      <alignment vertical="center" wrapText="1"/>
    </xf>
    <xf numFmtId="167" fontId="0" fillId="4" borderId="20" xfId="13" applyNumberFormat="1" applyFont="1" applyFill="1" applyBorder="1" applyAlignment="1">
      <alignment wrapText="1"/>
    </xf>
    <xf numFmtId="0" fontId="59" fillId="4" borderId="20" xfId="0" applyFont="1" applyFill="1" applyBorder="1" applyAlignment="1">
      <alignment horizontal="left" vertical="center" wrapText="1" indent="3"/>
    </xf>
    <xf numFmtId="167" fontId="0" fillId="4" borderId="0" xfId="13" applyNumberFormat="1" applyFont="1" applyFill="1" applyBorder="1" applyAlignment="1">
      <alignment vertical="top" wrapText="1"/>
    </xf>
    <xf numFmtId="0" fontId="59" fillId="4" borderId="0" xfId="0" applyFont="1" applyFill="1" applyBorder="1" applyAlignment="1">
      <alignment horizontal="left" vertical="center" wrapText="1" indent="6"/>
    </xf>
    <xf numFmtId="167" fontId="0" fillId="4" borderId="0" xfId="13" applyNumberFormat="1" applyFont="1" applyFill="1" applyBorder="1" applyAlignment="1">
      <alignment wrapText="1"/>
    </xf>
    <xf numFmtId="168" fontId="59" fillId="4" borderId="20" xfId="0" applyNumberFormat="1" applyFont="1" applyFill="1" applyBorder="1" applyAlignment="1">
      <alignment vertical="center" wrapText="1"/>
    </xf>
    <xf numFmtId="168" fontId="0" fillId="4" borderId="0" xfId="13" applyNumberFormat="1" applyFont="1" applyFill="1" applyBorder="1" applyAlignment="1">
      <alignment horizontal="right" vertical="top" wrapText="1"/>
    </xf>
    <xf numFmtId="0" fontId="59" fillId="9" borderId="0" xfId="0" applyFont="1" applyFill="1" applyBorder="1" applyAlignment="1">
      <alignment vertical="center" wrapText="1"/>
    </xf>
    <xf numFmtId="0" fontId="60" fillId="9" borderId="0" xfId="0" applyFont="1" applyFill="1" applyBorder="1" applyAlignment="1">
      <alignment horizontal="justify" vertical="center" wrapText="1"/>
    </xf>
    <xf numFmtId="0" fontId="61" fillId="9" borderId="0" xfId="0" applyFont="1" applyFill="1" applyBorder="1" applyAlignment="1">
      <alignment horizontal="justify" vertical="center" wrapText="1"/>
    </xf>
    <xf numFmtId="169" fontId="0" fillId="4" borderId="0" xfId="0" applyNumberFormat="1" applyFont="1" applyFill="1" applyBorder="1" applyAlignment="1">
      <alignment vertical="top" wrapText="1"/>
    </xf>
    <xf numFmtId="0" fontId="59" fillId="4" borderId="0" xfId="0" applyFont="1" applyFill="1" applyBorder="1" applyAlignment="1">
      <alignment horizontal="justify" vertical="center" wrapText="1"/>
    </xf>
    <xf numFmtId="0" fontId="0" fillId="4" borderId="0" xfId="0" applyFont="1" applyFill="1" applyBorder="1"/>
    <xf numFmtId="0" fontId="60" fillId="4" borderId="0" xfId="0" applyFont="1" applyFill="1" applyBorder="1" applyAlignment="1">
      <alignment vertical="center"/>
    </xf>
    <xf numFmtId="0" fontId="62" fillId="4" borderId="0" xfId="0" applyFont="1" applyFill="1" applyBorder="1" applyAlignment="1">
      <alignment horizontal="justify" vertical="center" wrapText="1"/>
    </xf>
    <xf numFmtId="0" fontId="63" fillId="4" borderId="0" xfId="0" applyFont="1" applyFill="1" applyBorder="1" applyAlignment="1">
      <alignment horizontal="justify" vertical="center" wrapText="1"/>
    </xf>
    <xf numFmtId="1" fontId="59" fillId="4" borderId="20" xfId="0" applyNumberFormat="1" applyFont="1" applyFill="1" applyBorder="1" applyAlignment="1">
      <alignment horizontal="right" vertical="center" wrapText="1"/>
    </xf>
    <xf numFmtId="1" fontId="59" fillId="4" borderId="20" xfId="0" applyNumberFormat="1" applyFont="1" applyFill="1" applyBorder="1" applyAlignment="1">
      <alignment vertical="center" wrapText="1"/>
    </xf>
    <xf numFmtId="1" fontId="59" fillId="4" borderId="0" xfId="0" applyNumberFormat="1" applyFont="1" applyFill="1" applyBorder="1" applyAlignment="1">
      <alignment horizontal="right" vertical="center" wrapText="1"/>
    </xf>
    <xf numFmtId="1" fontId="59" fillId="4" borderId="0" xfId="0" applyNumberFormat="1" applyFont="1" applyFill="1" applyBorder="1" applyAlignment="1">
      <alignment vertical="center" wrapText="1"/>
    </xf>
    <xf numFmtId="0" fontId="0" fillId="4" borderId="0" xfId="0" applyFont="1" applyFill="1" applyBorder="1" applyAlignment="1">
      <alignment vertical="center" wrapText="1"/>
    </xf>
    <xf numFmtId="169" fontId="59" fillId="4" borderId="0" xfId="0" applyNumberFormat="1" applyFont="1" applyFill="1" applyBorder="1" applyAlignment="1">
      <alignment horizontal="right" vertical="center" wrapText="1"/>
    </xf>
    <xf numFmtId="168" fontId="59" fillId="4" borderId="0" xfId="13" applyNumberFormat="1" applyFont="1" applyFill="1" applyBorder="1" applyAlignment="1">
      <alignment horizontal="right" vertical="center" wrapText="1"/>
    </xf>
    <xf numFmtId="169" fontId="59" fillId="4" borderId="21" xfId="0" applyNumberFormat="1" applyFont="1" applyFill="1" applyBorder="1" applyAlignment="1">
      <alignment horizontal="right" vertical="center" wrapText="1"/>
    </xf>
    <xf numFmtId="0" fontId="59" fillId="4" borderId="21" xfId="0" applyFont="1" applyFill="1" applyBorder="1" applyAlignment="1">
      <alignment vertical="center" wrapText="1"/>
    </xf>
    <xf numFmtId="169" fontId="59" fillId="4" borderId="20" xfId="0" applyNumberFormat="1" applyFont="1" applyFill="1" applyBorder="1" applyAlignment="1">
      <alignment horizontal="right" vertical="center" wrapText="1"/>
    </xf>
    <xf numFmtId="169" fontId="59" fillId="4" borderId="0" xfId="0" applyNumberFormat="1" applyFont="1" applyFill="1" applyBorder="1" applyAlignment="1">
      <alignment vertical="center" wrapText="1"/>
    </xf>
    <xf numFmtId="0" fontId="59" fillId="0" borderId="0" xfId="0" applyFont="1" applyFill="1" applyBorder="1" applyAlignment="1">
      <alignment vertical="center" wrapText="1"/>
    </xf>
    <xf numFmtId="170" fontId="0" fillId="4" borderId="0" xfId="1" applyNumberFormat="1" applyFont="1" applyFill="1" applyBorder="1" applyAlignment="1">
      <alignment horizontal="right" vertical="top" wrapText="1"/>
    </xf>
    <xf numFmtId="170" fontId="0" fillId="4" borderId="0" xfId="1" applyNumberFormat="1" applyFont="1" applyFill="1" applyBorder="1" applyAlignment="1">
      <alignment vertical="top" wrapText="1"/>
    </xf>
    <xf numFmtId="170" fontId="59" fillId="4" borderId="21" xfId="1" applyNumberFormat="1" applyFont="1" applyFill="1" applyBorder="1" applyAlignment="1">
      <alignment horizontal="right" vertical="center" wrapText="1"/>
    </xf>
    <xf numFmtId="170" fontId="59" fillId="4" borderId="21" xfId="1" applyNumberFormat="1" applyFont="1" applyFill="1" applyBorder="1" applyAlignment="1">
      <alignment vertical="center" wrapText="1"/>
    </xf>
    <xf numFmtId="169" fontId="59" fillId="4" borderId="20" xfId="0" applyNumberFormat="1" applyFont="1" applyFill="1" applyBorder="1" applyAlignment="1">
      <alignment vertical="center" wrapText="1"/>
    </xf>
    <xf numFmtId="0" fontId="64" fillId="9" borderId="0" xfId="0" applyFont="1" applyFill="1" applyBorder="1" applyAlignment="1">
      <alignment horizontal="right" vertical="center" wrapText="1"/>
    </xf>
    <xf numFmtId="0" fontId="63" fillId="9" borderId="0" xfId="0" applyFont="1" applyFill="1" applyBorder="1" applyAlignment="1">
      <alignment vertical="center"/>
    </xf>
    <xf numFmtId="0" fontId="65" fillId="4" borderId="0" xfId="0" applyFont="1" applyFill="1" applyBorder="1" applyAlignment="1"/>
    <xf numFmtId="0" fontId="66" fillId="4" borderId="0" xfId="0" applyFont="1" applyFill="1" applyBorder="1" applyAlignment="1">
      <alignment vertical="center"/>
    </xf>
    <xf numFmtId="0" fontId="49" fillId="4" borderId="0" xfId="0" applyFont="1" applyFill="1" applyBorder="1" applyAlignment="1">
      <alignment horizontal="justify" vertical="center" wrapText="1"/>
    </xf>
    <xf numFmtId="0" fontId="67" fillId="4" borderId="0" xfId="0" applyFont="1" applyFill="1" applyBorder="1"/>
    <xf numFmtId="0" fontId="0" fillId="4" borderId="20" xfId="0" applyFont="1" applyFill="1" applyBorder="1" applyAlignment="1">
      <alignment vertical="center"/>
    </xf>
    <xf numFmtId="0" fontId="0" fillId="4" borderId="0" xfId="0" applyFont="1" applyFill="1" applyBorder="1" applyAlignment="1">
      <alignment vertical="center"/>
    </xf>
    <xf numFmtId="0" fontId="61" fillId="4" borderId="0" xfId="0" applyFont="1" applyFill="1" applyBorder="1" applyAlignment="1">
      <alignment horizontal="justify" vertical="center" wrapText="1"/>
    </xf>
    <xf numFmtId="0" fontId="49" fillId="9" borderId="0" xfId="0" applyFont="1" applyFill="1" applyBorder="1" applyAlignment="1">
      <alignment horizontal="justify" vertical="center" wrapText="1"/>
    </xf>
    <xf numFmtId="0" fontId="68" fillId="4" borderId="0" xfId="0" applyFont="1" applyFill="1" applyBorder="1" applyAlignment="1">
      <alignment vertical="center"/>
    </xf>
    <xf numFmtId="0" fontId="69" fillId="4" borderId="0" xfId="0" applyFont="1" applyFill="1" applyBorder="1"/>
    <xf numFmtId="0" fontId="70" fillId="4" borderId="0" xfId="0" applyFont="1" applyFill="1" applyBorder="1" applyAlignment="1">
      <alignment vertical="center"/>
    </xf>
    <xf numFmtId="0" fontId="0" fillId="4" borderId="0" xfId="0" applyFont="1" applyFill="1" applyBorder="1" applyAlignment="1">
      <alignment horizontal="center" vertical="center"/>
    </xf>
    <xf numFmtId="0" fontId="59" fillId="4" borderId="0" xfId="0" applyFont="1" applyFill="1" applyBorder="1" applyAlignment="1">
      <alignment horizontal="right" vertical="center"/>
    </xf>
    <xf numFmtId="0" fontId="59" fillId="4" borderId="0" xfId="0" applyFont="1" applyFill="1" applyBorder="1" applyAlignment="1">
      <alignment horizontal="right" vertical="center" wrapText="1"/>
    </xf>
    <xf numFmtId="0" fontId="59" fillId="4" borderId="0" xfId="0" applyFont="1" applyFill="1" applyBorder="1" applyAlignment="1">
      <alignment vertical="center"/>
    </xf>
    <xf numFmtId="0" fontId="70" fillId="4" borderId="0" xfId="0" applyFont="1" applyFill="1" applyBorder="1"/>
    <xf numFmtId="168" fontId="0" fillId="4" borderId="20" xfId="13" applyNumberFormat="1" applyFont="1" applyFill="1" applyBorder="1" applyAlignment="1">
      <alignment horizontal="center" vertical="center"/>
    </xf>
    <xf numFmtId="0" fontId="1" fillId="4" borderId="20" xfId="0" applyFont="1" applyFill="1" applyBorder="1"/>
    <xf numFmtId="168" fontId="0" fillId="4" borderId="0" xfId="13" applyNumberFormat="1" applyFont="1" applyFill="1" applyBorder="1" applyAlignment="1">
      <alignment horizontal="center" vertical="center"/>
    </xf>
    <xf numFmtId="0" fontId="1" fillId="4" borderId="0" xfId="0" applyFont="1" applyFill="1" applyBorder="1"/>
    <xf numFmtId="9" fontId="0" fillId="4" borderId="0" xfId="0" applyNumberFormat="1" applyFont="1" applyFill="1" applyBorder="1" applyAlignment="1">
      <alignment horizontal="right"/>
    </xf>
    <xf numFmtId="0" fontId="0" fillId="4" borderId="20" xfId="0" applyFont="1" applyFill="1" applyBorder="1" applyAlignment="1">
      <alignment horizontal="center"/>
    </xf>
    <xf numFmtId="0" fontId="0" fillId="4" borderId="20" xfId="0" applyFont="1" applyFill="1" applyBorder="1"/>
    <xf numFmtId="0" fontId="61" fillId="4" borderId="0" xfId="0" applyFont="1" applyFill="1" applyBorder="1" applyAlignment="1">
      <alignment vertical="center" wrapText="1"/>
    </xf>
    <xf numFmtId="0" fontId="61" fillId="9" borderId="0" xfId="0" applyFont="1" applyFill="1" applyBorder="1" applyAlignment="1">
      <alignment vertical="center" wrapText="1"/>
    </xf>
    <xf numFmtId="0" fontId="0" fillId="4" borderId="0" xfId="0" applyFill="1"/>
    <xf numFmtId="0" fontId="1" fillId="4" borderId="0" xfId="0" applyFont="1" applyFill="1"/>
    <xf numFmtId="165" fontId="1" fillId="4" borderId="0" xfId="13" applyFont="1" applyFill="1" applyBorder="1"/>
    <xf numFmtId="168" fontId="0" fillId="4" borderId="12" xfId="13" applyNumberFormat="1" applyFont="1" applyFill="1" applyBorder="1" applyAlignment="1">
      <alignment vertical="center"/>
    </xf>
    <xf numFmtId="0" fontId="1" fillId="4" borderId="12" xfId="0" applyFont="1" applyFill="1" applyBorder="1"/>
    <xf numFmtId="168" fontId="0" fillId="4" borderId="0" xfId="13" applyNumberFormat="1" applyFont="1" applyFill="1" applyBorder="1" applyAlignment="1">
      <alignment vertical="center"/>
    </xf>
    <xf numFmtId="0" fontId="1" fillId="4" borderId="21" xfId="0" applyFont="1" applyFill="1" applyBorder="1"/>
    <xf numFmtId="165" fontId="1" fillId="4" borderId="20" xfId="13" applyFont="1" applyFill="1" applyBorder="1"/>
    <xf numFmtId="0" fontId="22" fillId="4" borderId="0" xfId="0" applyFont="1" applyFill="1"/>
    <xf numFmtId="165" fontId="0" fillId="4" borderId="0" xfId="13" applyFont="1" applyFill="1" applyBorder="1"/>
    <xf numFmtId="0" fontId="0" fillId="4" borderId="0" xfId="0" applyFill="1" applyBorder="1" applyAlignment="1">
      <alignment horizontal="left"/>
    </xf>
    <xf numFmtId="167" fontId="0" fillId="4" borderId="12" xfId="13" applyNumberFormat="1" applyFont="1" applyFill="1" applyBorder="1"/>
    <xf numFmtId="0" fontId="0" fillId="4" borderId="0" xfId="0" applyFill="1" applyBorder="1"/>
    <xf numFmtId="169" fontId="0" fillId="4" borderId="20" xfId="0" applyNumberFormat="1" applyFill="1" applyBorder="1"/>
    <xf numFmtId="169" fontId="0" fillId="4" borderId="20" xfId="13" applyNumberFormat="1" applyFont="1" applyFill="1" applyBorder="1"/>
    <xf numFmtId="0" fontId="0" fillId="4" borderId="20" xfId="0" applyFill="1" applyBorder="1"/>
    <xf numFmtId="2" fontId="0" fillId="4" borderId="20" xfId="0" applyNumberFormat="1" applyFill="1" applyBorder="1"/>
    <xf numFmtId="169" fontId="0" fillId="4" borderId="0" xfId="0" applyNumberFormat="1" applyFill="1" applyBorder="1"/>
    <xf numFmtId="169" fontId="0" fillId="4" borderId="0" xfId="13" applyNumberFormat="1" applyFont="1" applyFill="1" applyBorder="1"/>
    <xf numFmtId="165" fontId="0" fillId="4" borderId="0" xfId="13" applyNumberFormat="1" applyFont="1" applyFill="1" applyBorder="1" applyAlignment="1">
      <alignment horizontal="right" vertical="center"/>
    </xf>
    <xf numFmtId="167" fontId="0" fillId="4" borderId="0" xfId="13" applyNumberFormat="1" applyFont="1" applyFill="1" applyBorder="1" applyAlignment="1">
      <alignment horizontal="right" vertical="center"/>
    </xf>
    <xf numFmtId="169" fontId="0" fillId="4" borderId="0" xfId="13" applyNumberFormat="1" applyFont="1" applyFill="1" applyBorder="1" applyAlignment="1">
      <alignment vertical="center"/>
    </xf>
    <xf numFmtId="0" fontId="0" fillId="4" borderId="20" xfId="0" applyFill="1" applyBorder="1" applyAlignment="1">
      <alignment horizontal="right"/>
    </xf>
    <xf numFmtId="0" fontId="2" fillId="4" borderId="20" xfId="0" applyFont="1" applyFill="1" applyBorder="1"/>
    <xf numFmtId="165" fontId="0" fillId="4" borderId="12" xfId="13" applyNumberFormat="1" applyFont="1" applyFill="1" applyBorder="1" applyAlignment="1">
      <alignment vertical="center"/>
    </xf>
    <xf numFmtId="167" fontId="0" fillId="4" borderId="12" xfId="13" applyNumberFormat="1" applyFont="1" applyFill="1" applyBorder="1" applyAlignment="1">
      <alignment vertical="center"/>
    </xf>
    <xf numFmtId="165" fontId="0" fillId="4" borderId="0" xfId="13" applyNumberFormat="1" applyFont="1" applyFill="1" applyBorder="1" applyAlignment="1">
      <alignment vertical="center"/>
    </xf>
    <xf numFmtId="167" fontId="0" fillId="4" borderId="0" xfId="13" applyNumberFormat="1" applyFont="1" applyFill="1" applyBorder="1" applyAlignment="1">
      <alignment vertical="center"/>
    </xf>
    <xf numFmtId="169" fontId="0" fillId="4" borderId="20" xfId="13" applyNumberFormat="1" applyFont="1" applyFill="1" applyBorder="1" applyAlignment="1">
      <alignment horizontal="right"/>
    </xf>
    <xf numFmtId="168" fontId="0" fillId="4" borderId="0" xfId="13" applyNumberFormat="1" applyFont="1" applyFill="1" applyBorder="1" applyAlignment="1">
      <alignment horizontal="right" vertical="center"/>
    </xf>
    <xf numFmtId="165" fontId="0" fillId="4" borderId="0" xfId="13" applyFont="1" applyFill="1"/>
    <xf numFmtId="167" fontId="0" fillId="4" borderId="20" xfId="13" applyNumberFormat="1" applyFont="1" applyFill="1" applyBorder="1"/>
    <xf numFmtId="167" fontId="0" fillId="4" borderId="0" xfId="13" applyNumberFormat="1" applyFont="1" applyFill="1" applyBorder="1"/>
    <xf numFmtId="0" fontId="59" fillId="4" borderId="20" xfId="0" applyFont="1" applyFill="1" applyBorder="1" applyAlignment="1">
      <alignment horizontal="right" vertical="center" wrapText="1"/>
    </xf>
    <xf numFmtId="0" fontId="59" fillId="4" borderId="20" xfId="0" applyFont="1" applyFill="1" applyBorder="1" applyAlignment="1">
      <alignment horizontal="right" vertical="center"/>
    </xf>
    <xf numFmtId="0" fontId="59" fillId="4" borderId="20" xfId="0" applyFont="1" applyFill="1" applyBorder="1" applyAlignment="1">
      <alignment vertical="center"/>
    </xf>
    <xf numFmtId="9" fontId="59" fillId="4" borderId="0" xfId="0" applyNumberFormat="1" applyFont="1" applyFill="1" applyBorder="1" applyAlignment="1">
      <alignment horizontal="right" vertical="center"/>
    </xf>
    <xf numFmtId="170" fontId="0" fillId="4" borderId="0" xfId="1" applyNumberFormat="1" applyFont="1" applyFill="1" applyBorder="1" applyAlignment="1">
      <alignment horizontal="right" vertical="center"/>
    </xf>
    <xf numFmtId="0" fontId="59" fillId="0" borderId="0" xfId="0" applyFont="1" applyFill="1" applyBorder="1" applyAlignment="1">
      <alignment vertical="center"/>
    </xf>
    <xf numFmtId="9" fontId="0" fillId="4" borderId="0" xfId="1" applyFont="1" applyFill="1" applyBorder="1" applyAlignment="1">
      <alignment horizontal="right" vertical="center"/>
    </xf>
    <xf numFmtId="169" fontId="0" fillId="4" borderId="0" xfId="0" applyNumberFormat="1" applyFont="1" applyFill="1"/>
    <xf numFmtId="167" fontId="0" fillId="4" borderId="0" xfId="13" applyNumberFormat="1" applyFont="1" applyFill="1" applyBorder="1" applyAlignment="1">
      <alignment horizontal="right"/>
    </xf>
    <xf numFmtId="169" fontId="0" fillId="0" borderId="0" xfId="0" applyNumberFormat="1" applyFont="1" applyFill="1"/>
    <xf numFmtId="0" fontId="64" fillId="9" borderId="0" xfId="0" applyFont="1" applyFill="1" applyBorder="1" applyAlignment="1">
      <alignment horizontal="center" vertical="center" wrapText="1"/>
    </xf>
    <xf numFmtId="0" fontId="61" fillId="9" borderId="0" xfId="0" applyFont="1" applyFill="1" applyBorder="1" applyAlignment="1">
      <alignment horizontal="left" vertical="center" wrapText="1"/>
    </xf>
    <xf numFmtId="0" fontId="2" fillId="4" borderId="0" xfId="0" applyFont="1" applyFill="1" applyBorder="1" applyAlignment="1">
      <alignment vertical="center"/>
    </xf>
    <xf numFmtId="0" fontId="0" fillId="0" borderId="0" xfId="0" applyAlignment="1">
      <alignment horizontal="justify" vertical="center"/>
    </xf>
    <xf numFmtId="167" fontId="51" fillId="4" borderId="0" xfId="13" applyNumberFormat="1" applyFont="1" applyFill="1" applyBorder="1" applyAlignment="1">
      <alignment horizontal="right"/>
    </xf>
    <xf numFmtId="0" fontId="51" fillId="4" borderId="0" xfId="0" applyFont="1" applyFill="1" applyBorder="1"/>
    <xf numFmtId="0" fontId="51" fillId="0" borderId="0" xfId="0" applyFont="1" applyFill="1" applyBorder="1"/>
    <xf numFmtId="165" fontId="1" fillId="4" borderId="20" xfId="13" applyNumberFormat="1" applyFont="1" applyFill="1" applyBorder="1" applyAlignment="1">
      <alignment horizontal="right"/>
    </xf>
    <xf numFmtId="167" fontId="1" fillId="4" borderId="20" xfId="13" applyNumberFormat="1" applyFont="1" applyFill="1" applyBorder="1" applyAlignment="1">
      <alignment horizontal="right"/>
    </xf>
    <xf numFmtId="0" fontId="51" fillId="4" borderId="20" xfId="0" applyFont="1" applyFill="1" applyBorder="1"/>
    <xf numFmtId="0" fontId="51" fillId="0" borderId="20" xfId="0" applyFont="1" applyFill="1" applyBorder="1"/>
    <xf numFmtId="0" fontId="1" fillId="0" borderId="20" xfId="0" applyFont="1" applyFill="1" applyBorder="1" applyAlignment="1">
      <alignment horizontal="left" vertical="center"/>
    </xf>
    <xf numFmtId="1" fontId="1" fillId="4" borderId="0" xfId="0" applyNumberFormat="1" applyFont="1" applyFill="1" applyBorder="1" applyAlignment="1">
      <alignment horizontal="right" vertical="center"/>
    </xf>
    <xf numFmtId="0" fontId="1" fillId="4" borderId="0" xfId="0" applyFont="1" applyFill="1" applyBorder="1" applyAlignment="1">
      <alignment horizontal="left" vertical="center" indent="1"/>
    </xf>
    <xf numFmtId="169" fontId="1" fillId="4" borderId="0" xfId="0" applyNumberFormat="1" applyFont="1" applyFill="1" applyBorder="1" applyAlignment="1">
      <alignment horizontal="right" vertical="center"/>
    </xf>
    <xf numFmtId="0" fontId="1" fillId="4" borderId="0" xfId="0" applyFont="1" applyFill="1" applyBorder="1" applyAlignment="1">
      <alignment vertical="center"/>
    </xf>
    <xf numFmtId="169" fontId="59" fillId="4" borderId="0" xfId="0" applyNumberFormat="1" applyFont="1" applyFill="1" applyBorder="1" applyAlignment="1">
      <alignment horizontal="right" vertical="center"/>
    </xf>
    <xf numFmtId="169" fontId="59" fillId="4" borderId="0" xfId="0" applyNumberFormat="1" applyFont="1" applyFill="1" applyBorder="1" applyAlignment="1">
      <alignment vertical="center"/>
    </xf>
    <xf numFmtId="170" fontId="0" fillId="4" borderId="20" xfId="1" applyNumberFormat="1" applyFont="1" applyFill="1" applyBorder="1" applyAlignment="1">
      <alignment horizontal="right" vertical="center"/>
    </xf>
    <xf numFmtId="169" fontId="0" fillId="4" borderId="0" xfId="0" applyNumberFormat="1" applyFont="1" applyFill="1" applyBorder="1" applyAlignment="1">
      <alignment horizontal="right" vertical="center" wrapText="1"/>
    </xf>
    <xf numFmtId="9" fontId="19" fillId="4" borderId="12" xfId="1" applyFont="1" applyFill="1" applyBorder="1"/>
    <xf numFmtId="9" fontId="23" fillId="4" borderId="12" xfId="1" applyFont="1" applyFill="1" applyBorder="1"/>
    <xf numFmtId="0" fontId="23" fillId="4" borderId="12" xfId="0" applyFont="1" applyFill="1" applyBorder="1"/>
    <xf numFmtId="167" fontId="2" fillId="4" borderId="12" xfId="13" applyNumberFormat="1" applyFont="1" applyFill="1" applyBorder="1"/>
    <xf numFmtId="0" fontId="0" fillId="4" borderId="12" xfId="0" applyFill="1" applyBorder="1"/>
    <xf numFmtId="0" fontId="2" fillId="4" borderId="20" xfId="0" applyFont="1" applyFill="1" applyBorder="1" applyAlignment="1">
      <alignment wrapText="1"/>
    </xf>
    <xf numFmtId="0" fontId="0" fillId="4" borderId="20" xfId="0" applyFill="1" applyBorder="1" applyAlignment="1">
      <alignment wrapText="1"/>
    </xf>
    <xf numFmtId="0" fontId="76" fillId="4" borderId="0" xfId="0" applyFont="1" applyFill="1" applyBorder="1"/>
    <xf numFmtId="0" fontId="0" fillId="9" borderId="20" xfId="0" applyFill="1" applyBorder="1"/>
    <xf numFmtId="0" fontId="76" fillId="9" borderId="20" xfId="0" applyFont="1" applyFill="1" applyBorder="1"/>
    <xf numFmtId="0" fontId="75" fillId="4" borderId="0" xfId="0" applyFont="1" applyFill="1" applyBorder="1"/>
    <xf numFmtId="168" fontId="2" fillId="4" borderId="12" xfId="13" applyNumberFormat="1" applyFont="1" applyFill="1" applyBorder="1"/>
    <xf numFmtId="168" fontId="1" fillId="4" borderId="12" xfId="13" applyNumberFormat="1" applyFont="1" applyFill="1" applyBorder="1"/>
    <xf numFmtId="0" fontId="70" fillId="4" borderId="0" xfId="0" applyFont="1" applyFill="1"/>
    <xf numFmtId="14" fontId="70" fillId="4" borderId="0" xfId="0" applyNumberFormat="1" applyFont="1" applyFill="1" applyAlignment="1">
      <alignment horizontal="left"/>
    </xf>
    <xf numFmtId="0" fontId="70" fillId="4" borderId="0" xfId="0" applyFont="1" applyFill="1" applyAlignment="1">
      <alignment horizontal="right"/>
    </xf>
    <xf numFmtId="169" fontId="2" fillId="4" borderId="12" xfId="13" applyNumberFormat="1" applyFont="1" applyFill="1" applyBorder="1" applyAlignment="1">
      <alignment horizontal="right"/>
    </xf>
    <xf numFmtId="0" fontId="51" fillId="4" borderId="0" xfId="0" applyFont="1" applyFill="1"/>
    <xf numFmtId="170" fontId="1" fillId="4" borderId="12" xfId="1" applyNumberFormat="1" applyFont="1" applyFill="1" applyBorder="1" applyAlignment="1">
      <alignment horizontal="right"/>
    </xf>
    <xf numFmtId="169" fontId="0" fillId="4" borderId="0" xfId="0" applyNumberFormat="1" applyFont="1" applyFill="1" applyAlignment="1">
      <alignment horizontal="right"/>
    </xf>
    <xf numFmtId="167" fontId="51" fillId="4" borderId="0" xfId="13" applyNumberFormat="1" applyFont="1" applyFill="1" applyAlignment="1">
      <alignment horizontal="right"/>
    </xf>
    <xf numFmtId="167" fontId="1" fillId="4" borderId="0" xfId="13" applyNumberFormat="1" applyFont="1" applyFill="1" applyAlignment="1">
      <alignment horizontal="right"/>
    </xf>
    <xf numFmtId="0" fontId="0" fillId="4" borderId="0" xfId="0" applyFill="1" applyAlignment="1">
      <alignment wrapText="1"/>
    </xf>
    <xf numFmtId="170" fontId="1" fillId="4" borderId="0" xfId="1" applyNumberFormat="1" applyFont="1" applyFill="1" applyAlignment="1">
      <alignment horizontal="right"/>
    </xf>
    <xf numFmtId="0" fontId="0" fillId="4" borderId="0" xfId="0" applyFill="1" applyAlignment="1">
      <alignment horizontal="center"/>
    </xf>
    <xf numFmtId="0" fontId="0" fillId="4" borderId="20" xfId="0" applyFill="1" applyBorder="1" applyAlignment="1">
      <alignment horizontal="right" wrapText="1"/>
    </xf>
    <xf numFmtId="0" fontId="0" fillId="9" borderId="0" xfId="0" applyFill="1" applyBorder="1"/>
    <xf numFmtId="0" fontId="76" fillId="9" borderId="0" xfId="0" applyFont="1" applyFill="1" applyBorder="1" applyAlignment="1">
      <alignment horizontal="right"/>
    </xf>
    <xf numFmtId="0" fontId="19" fillId="9" borderId="0" xfId="0" applyFont="1" applyFill="1" applyBorder="1" applyAlignment="1">
      <alignment horizontal="left"/>
    </xf>
    <xf numFmtId="167" fontId="2" fillId="4" borderId="12" xfId="13" applyNumberFormat="1" applyFont="1" applyFill="1" applyBorder="1" applyAlignment="1">
      <alignment horizontal="center"/>
    </xf>
    <xf numFmtId="167" fontId="22" fillId="4" borderId="12" xfId="13" applyNumberFormat="1" applyFont="1" applyFill="1" applyBorder="1" applyAlignment="1">
      <alignment horizontal="right"/>
    </xf>
    <xf numFmtId="169" fontId="0" fillId="4" borderId="0" xfId="13" applyNumberFormat="1" applyFont="1" applyFill="1" applyAlignment="1">
      <alignment horizontal="right"/>
    </xf>
    <xf numFmtId="167" fontId="2" fillId="4" borderId="0" xfId="13" applyNumberFormat="1" applyFont="1" applyFill="1" applyBorder="1" applyAlignment="1">
      <alignment horizontal="right"/>
    </xf>
    <xf numFmtId="167" fontId="0" fillId="4" borderId="0" xfId="13" applyNumberFormat="1" applyFont="1" applyFill="1" applyAlignment="1">
      <alignment horizontal="center"/>
    </xf>
    <xf numFmtId="0" fontId="0" fillId="4" borderId="0" xfId="0" applyFill="1" applyBorder="1" applyAlignment="1">
      <alignment horizontal="right" wrapText="1"/>
    </xf>
    <xf numFmtId="0" fontId="76" fillId="9" borderId="0" xfId="0" applyFont="1" applyFill="1" applyBorder="1" applyAlignment="1">
      <alignment horizontal="left"/>
    </xf>
    <xf numFmtId="167" fontId="2" fillId="4" borderId="0" xfId="13" applyNumberFormat="1" applyFont="1" applyFill="1" applyBorder="1" applyAlignment="1">
      <alignment horizontal="center"/>
    </xf>
    <xf numFmtId="0" fontId="0" fillId="4" borderId="0" xfId="0" applyFont="1" applyFill="1" applyAlignment="1">
      <alignment horizontal="right"/>
    </xf>
    <xf numFmtId="0" fontId="0" fillId="4" borderId="0" xfId="0" applyFont="1" applyFill="1" applyAlignment="1">
      <alignment horizontal="center"/>
    </xf>
    <xf numFmtId="0" fontId="0" fillId="9" borderId="0" xfId="0" applyFill="1" applyBorder="1" applyAlignment="1">
      <alignment horizontal="left"/>
    </xf>
    <xf numFmtId="167" fontId="0" fillId="4" borderId="0" xfId="13" applyNumberFormat="1" applyFont="1" applyFill="1"/>
    <xf numFmtId="0" fontId="2" fillId="9" borderId="0" xfId="0" applyFont="1" applyFill="1"/>
    <xf numFmtId="0" fontId="76" fillId="9" borderId="0" xfId="0" applyFont="1" applyFill="1" applyAlignment="1">
      <alignment horizontal="left"/>
    </xf>
    <xf numFmtId="14" fontId="70" fillId="4" borderId="0" xfId="0" applyNumberFormat="1" applyFont="1" applyFill="1" applyBorder="1" applyAlignment="1">
      <alignment horizontal="left"/>
    </xf>
    <xf numFmtId="0" fontId="2" fillId="4" borderId="12" xfId="0" applyFont="1" applyFill="1" applyBorder="1"/>
    <xf numFmtId="0" fontId="0" fillId="4" borderId="0" xfId="0" quotePrefix="1" applyFill="1"/>
    <xf numFmtId="170" fontId="0" fillId="4" borderId="0" xfId="1" applyNumberFormat="1" applyFont="1" applyFill="1"/>
    <xf numFmtId="0" fontId="1" fillId="4" borderId="0" xfId="0" quotePrefix="1" applyFont="1" applyFill="1"/>
    <xf numFmtId="0" fontId="1" fillId="4" borderId="0" xfId="0" quotePrefix="1" applyFont="1" applyFill="1" applyBorder="1" applyAlignment="1">
      <alignment vertical="center"/>
    </xf>
    <xf numFmtId="0" fontId="1" fillId="4" borderId="0" xfId="0" applyFont="1" applyFill="1" applyAlignment="1">
      <alignment wrapText="1"/>
    </xf>
    <xf numFmtId="10" fontId="3" fillId="4" borderId="12" xfId="1" applyNumberFormat="1" applyFont="1" applyFill="1" applyBorder="1" applyAlignment="1">
      <alignment horizontal="right"/>
    </xf>
    <xf numFmtId="0" fontId="0" fillId="4" borderId="12" xfId="0" applyFont="1" applyFill="1" applyBorder="1"/>
    <xf numFmtId="0" fontId="19" fillId="9" borderId="0" xfId="0" applyFont="1" applyFill="1" applyAlignment="1">
      <alignment horizontal="left"/>
    </xf>
    <xf numFmtId="0" fontId="70" fillId="0" borderId="0" xfId="0" applyFont="1" applyFill="1"/>
    <xf numFmtId="167" fontId="3" fillId="4" borderId="12" xfId="13" applyNumberFormat="1" applyFont="1" applyFill="1" applyBorder="1" applyAlignment="1">
      <alignment horizontal="right"/>
    </xf>
    <xf numFmtId="0" fontId="0" fillId="4" borderId="20" xfId="0" applyFont="1" applyFill="1" applyBorder="1" applyAlignment="1">
      <alignment horizontal="right"/>
    </xf>
    <xf numFmtId="165" fontId="0" fillId="4" borderId="0" xfId="0" applyNumberFormat="1" applyFill="1"/>
    <xf numFmtId="165" fontId="2" fillId="0" borderId="12" xfId="13" applyFont="1" applyFill="1" applyBorder="1" applyAlignment="1">
      <alignment horizontal="right"/>
    </xf>
    <xf numFmtId="165" fontId="3" fillId="4" borderId="12" xfId="13" applyFont="1" applyFill="1" applyBorder="1" applyAlignment="1">
      <alignment horizontal="right"/>
    </xf>
    <xf numFmtId="0" fontId="78" fillId="4" borderId="0" xfId="0" applyFont="1" applyFill="1"/>
    <xf numFmtId="165" fontId="2" fillId="4" borderId="12" xfId="13" applyFont="1" applyFill="1" applyBorder="1"/>
    <xf numFmtId="165" fontId="3" fillId="4" borderId="12" xfId="13" applyFont="1" applyFill="1" applyBorder="1"/>
    <xf numFmtId="0" fontId="59" fillId="4" borderId="0" xfId="0" applyFont="1" applyFill="1" applyBorder="1" applyAlignment="1">
      <alignment horizontal="justify" vertical="top" wrapText="1"/>
    </xf>
    <xf numFmtId="0" fontId="57" fillId="4" borderId="0" xfId="0" applyFont="1" applyFill="1" applyBorder="1" applyAlignment="1">
      <alignment horizontal="left" vertical="top" wrapText="1"/>
    </xf>
    <xf numFmtId="0" fontId="73" fillId="4" borderId="0" xfId="0" applyFont="1" applyFill="1" applyBorder="1" applyAlignment="1">
      <alignment horizontal="left" vertical="top" wrapText="1"/>
    </xf>
    <xf numFmtId="0" fontId="80" fillId="4" borderId="0" xfId="0" applyFont="1" applyFill="1" applyBorder="1" applyAlignment="1">
      <alignment vertical="center"/>
    </xf>
    <xf numFmtId="0" fontId="60" fillId="4" borderId="12" xfId="0" applyFont="1" applyFill="1" applyBorder="1" applyAlignment="1">
      <alignment vertical="center" wrapText="1"/>
    </xf>
    <xf numFmtId="0" fontId="81" fillId="9" borderId="0" xfId="0" applyFont="1" applyFill="1" applyBorder="1" applyAlignment="1">
      <alignment horizontal="center" vertical="center" wrapText="1"/>
    </xf>
    <xf numFmtId="0" fontId="82" fillId="9" borderId="0" xfId="0" applyFont="1" applyFill="1" applyBorder="1" applyAlignment="1">
      <alignment horizontal="left" vertical="center" wrapText="1" indent="1"/>
    </xf>
    <xf numFmtId="0" fontId="75" fillId="9"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0" fillId="4" borderId="12" xfId="0" applyFill="1" applyBorder="1" applyAlignment="1">
      <alignment horizontal="right" wrapText="1"/>
    </xf>
    <xf numFmtId="0" fontId="83" fillId="4" borderId="0" xfId="0" applyFont="1" applyFill="1" applyBorder="1" applyAlignment="1">
      <alignment horizontal="justify" vertical="center" wrapText="1"/>
    </xf>
    <xf numFmtId="0" fontId="64" fillId="4" borderId="0" xfId="0" applyFont="1" applyFill="1" applyBorder="1" applyAlignment="1">
      <alignment vertical="center" wrapText="1"/>
    </xf>
    <xf numFmtId="0" fontId="64" fillId="4" borderId="0" xfId="0" applyFont="1" applyFill="1" applyBorder="1" applyAlignment="1">
      <alignment horizontal="left" vertical="center" wrapText="1" indent="1"/>
    </xf>
    <xf numFmtId="0" fontId="83" fillId="9" borderId="0" xfId="0" applyFont="1" applyFill="1" applyBorder="1" applyAlignment="1">
      <alignment horizontal="justify" vertical="center" wrapText="1"/>
    </xf>
    <xf numFmtId="0" fontId="64" fillId="9" borderId="0" xfId="0" applyFont="1" applyFill="1" applyBorder="1" applyAlignment="1">
      <alignment vertical="center" wrapText="1"/>
    </xf>
    <xf numFmtId="0" fontId="64" fillId="9" borderId="0" xfId="0" applyFont="1" applyFill="1" applyBorder="1" applyAlignment="1">
      <alignment horizontal="left" vertical="center" wrapText="1" indent="1"/>
    </xf>
    <xf numFmtId="0" fontId="74" fillId="10" borderId="0" xfId="0" applyFont="1" applyFill="1" applyBorder="1"/>
    <xf numFmtId="0" fontId="84" fillId="10" borderId="0" xfId="0" applyFont="1" applyFill="1" applyBorder="1" applyAlignment="1">
      <alignment vertical="center" wrapText="1"/>
    </xf>
    <xf numFmtId="0" fontId="74" fillId="10" borderId="0" xfId="0" applyFont="1" applyFill="1" applyBorder="1" applyAlignment="1">
      <alignment vertical="center"/>
    </xf>
    <xf numFmtId="0" fontId="85" fillId="10" borderId="0" xfId="12" applyFont="1" applyFill="1" applyBorder="1" applyAlignment="1" applyProtection="1">
      <alignment horizontal="right"/>
    </xf>
    <xf numFmtId="0" fontId="84" fillId="10" borderId="0" xfId="0" applyFont="1" applyFill="1" applyBorder="1" applyAlignment="1">
      <alignment horizontal="left" vertical="center" wrapText="1" indent="1"/>
    </xf>
    <xf numFmtId="0" fontId="86" fillId="10" borderId="0" xfId="0" applyFont="1" applyFill="1" applyBorder="1" applyAlignment="1">
      <alignment vertical="center" wrapText="1"/>
    </xf>
    <xf numFmtId="0" fontId="84" fillId="11" borderId="0" xfId="0" applyFont="1" applyFill="1" applyBorder="1" applyAlignment="1">
      <alignment horizontal="left" vertical="center" wrapText="1" indent="1"/>
    </xf>
    <xf numFmtId="0" fontId="74" fillId="10" borderId="0" xfId="0" applyFont="1" applyFill="1" applyBorder="1" applyAlignment="1">
      <alignment vertical="top"/>
    </xf>
    <xf numFmtId="0" fontId="86" fillId="11" borderId="0" xfId="0" applyFont="1" applyFill="1" applyBorder="1" applyAlignment="1">
      <alignment horizontal="justify" vertical="center" wrapText="1"/>
    </xf>
    <xf numFmtId="0" fontId="84" fillId="11" borderId="0" xfId="0" applyFont="1" applyFill="1" applyBorder="1" applyAlignment="1">
      <alignment vertical="center" wrapText="1"/>
    </xf>
    <xf numFmtId="0" fontId="74" fillId="10" borderId="0" xfId="0" applyFont="1" applyFill="1" applyBorder="1" applyAlignment="1">
      <alignment vertical="center" wrapText="1"/>
    </xf>
    <xf numFmtId="0" fontId="86" fillId="10" borderId="0" xfId="0" applyFont="1" applyFill="1" applyBorder="1" applyAlignment="1">
      <alignment horizontal="left" vertical="center" wrapText="1" indent="5"/>
    </xf>
    <xf numFmtId="0" fontId="74" fillId="10" borderId="0" xfId="0" applyFont="1" applyFill="1" applyBorder="1" applyAlignment="1">
      <alignment vertical="top" wrapText="1"/>
    </xf>
    <xf numFmtId="0" fontId="86" fillId="10" borderId="0" xfId="0" applyFont="1" applyFill="1" applyBorder="1" applyAlignment="1">
      <alignment vertical="center"/>
    </xf>
    <xf numFmtId="0" fontId="86" fillId="10" borderId="0" xfId="0" applyFont="1" applyFill="1" applyBorder="1" applyAlignment="1">
      <alignment horizontal="justify" vertical="center" wrapText="1"/>
    </xf>
    <xf numFmtId="0" fontId="86" fillId="10" borderId="0" xfId="0" applyFont="1" applyFill="1" applyBorder="1" applyAlignment="1">
      <alignment horizontal="left" vertical="top" wrapText="1"/>
    </xf>
    <xf numFmtId="0" fontId="86" fillId="10" borderId="0" xfId="0" applyFont="1" applyFill="1" applyBorder="1" applyAlignment="1">
      <alignment horizontal="left" vertical="top" wrapText="1" indent="5"/>
    </xf>
    <xf numFmtId="0" fontId="86" fillId="10" borderId="0" xfId="0" applyFont="1" applyFill="1" applyBorder="1" applyAlignment="1">
      <alignment vertical="top" wrapText="1"/>
    </xf>
    <xf numFmtId="0" fontId="87" fillId="10" borderId="0" xfId="0" applyFont="1" applyFill="1" applyBorder="1"/>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8" fillId="0" borderId="0" xfId="0" applyFont="1" applyAlignment="1">
      <alignment horizontal="left"/>
    </xf>
    <xf numFmtId="0" fontId="14" fillId="0" borderId="0" xfId="0" applyFont="1" applyAlignment="1">
      <alignment horizontal="left"/>
    </xf>
    <xf numFmtId="166" fontId="41" fillId="8" borderId="0" xfId="10" applyNumberFormat="1" applyFont="1" applyFill="1" applyBorder="1" applyAlignment="1">
      <alignment horizontal="center"/>
    </xf>
    <xf numFmtId="0" fontId="58" fillId="4" borderId="0" xfId="0" applyFont="1" applyFill="1" applyBorder="1" applyAlignment="1">
      <alignment horizontal="left" wrapText="1"/>
    </xf>
    <xf numFmtId="0" fontId="49" fillId="0" borderId="0" xfId="0" applyFont="1" applyFill="1" applyBorder="1" applyAlignment="1">
      <alignment horizontal="center" vertical="center" wrapText="1"/>
    </xf>
    <xf numFmtId="0" fontId="49" fillId="4" borderId="0" xfId="0" applyFont="1" applyFill="1" applyBorder="1" applyAlignment="1">
      <alignment horizontal="left" vertical="center" wrapText="1"/>
    </xf>
    <xf numFmtId="0" fontId="0" fillId="4" borderId="12" xfId="0" applyFill="1" applyBorder="1" applyAlignment="1">
      <alignment horizontal="left"/>
    </xf>
    <xf numFmtId="0" fontId="49" fillId="4" borderId="0" xfId="0" applyFont="1" applyFill="1" applyBorder="1" applyAlignment="1">
      <alignment horizontal="left" vertical="center"/>
    </xf>
    <xf numFmtId="0" fontId="0" fillId="4" borderId="20" xfId="0" applyFont="1" applyFill="1" applyBorder="1" applyAlignment="1">
      <alignment horizontal="center" vertical="center"/>
    </xf>
    <xf numFmtId="0" fontId="0" fillId="4" borderId="0" xfId="0" applyFont="1" applyFill="1" applyBorder="1" applyAlignment="1">
      <alignment horizontal="center" vertical="center"/>
    </xf>
    <xf numFmtId="0" fontId="64" fillId="4" borderId="0" xfId="0" applyFont="1" applyFill="1" applyBorder="1" applyAlignment="1">
      <alignment horizontal="center" vertical="center" wrapText="1"/>
    </xf>
    <xf numFmtId="0" fontId="49" fillId="4" borderId="0" xfId="0" applyFont="1" applyFill="1" applyBorder="1" applyAlignment="1">
      <alignment horizontal="justify" vertical="center"/>
    </xf>
    <xf numFmtId="0" fontId="0" fillId="0" borderId="0" xfId="0" applyAlignment="1">
      <alignment horizontal="justify" vertical="center"/>
    </xf>
    <xf numFmtId="0" fontId="2" fillId="4" borderId="0" xfId="0" applyFont="1" applyFill="1" applyBorder="1" applyAlignment="1">
      <alignment vertical="center"/>
    </xf>
    <xf numFmtId="0" fontId="61" fillId="9" borderId="0" xfId="0" applyFont="1" applyFill="1" applyBorder="1" applyAlignment="1">
      <alignment horizontal="center" vertical="center" wrapText="1"/>
    </xf>
    <xf numFmtId="0" fontId="70" fillId="4" borderId="20" xfId="0" applyFont="1" applyFill="1" applyBorder="1" applyAlignment="1">
      <alignment horizontal="center"/>
    </xf>
    <xf numFmtId="0" fontId="59" fillId="4" borderId="0" xfId="0" applyFont="1" applyFill="1" applyBorder="1" applyAlignment="1">
      <alignment vertical="center" wrapText="1"/>
    </xf>
    <xf numFmtId="0" fontId="59" fillId="4" borderId="21" xfId="0" applyFont="1" applyFill="1" applyBorder="1" applyAlignment="1">
      <alignment horizontal="justify" vertical="top" wrapText="1"/>
    </xf>
    <xf numFmtId="0" fontId="59" fillId="4" borderId="0" xfId="0" applyFont="1" applyFill="1" applyBorder="1" applyAlignment="1">
      <alignment horizontal="justify" vertical="top" wrapText="1"/>
    </xf>
    <xf numFmtId="0" fontId="59" fillId="4" borderId="0" xfId="0" applyFont="1" applyFill="1" applyBorder="1" applyAlignment="1">
      <alignment horizontal="left" vertical="top" wrapText="1"/>
    </xf>
    <xf numFmtId="0" fontId="82" fillId="9" borderId="0" xfId="0" applyFont="1" applyFill="1" applyBorder="1" applyAlignment="1">
      <alignment horizontal="center" vertical="center" wrapText="1"/>
    </xf>
    <xf numFmtId="0" fontId="81" fillId="9" borderId="0" xfId="0" applyFont="1" applyFill="1" applyBorder="1" applyAlignment="1">
      <alignment horizontal="center" vertical="center" wrapText="1"/>
    </xf>
    <xf numFmtId="0" fontId="59" fillId="4" borderId="12" xfId="0" applyFont="1" applyFill="1" applyBorder="1" applyAlignment="1">
      <alignment horizontal="center" vertical="center" wrapText="1"/>
    </xf>
    <xf numFmtId="0" fontId="0" fillId="4" borderId="2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2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42" fillId="4" borderId="12" xfId="12" applyFill="1" applyBorder="1" applyAlignment="1" applyProtection="1">
      <alignment horizontal="left" vertical="center" wrapText="1"/>
    </xf>
    <xf numFmtId="0" fontId="82" fillId="9" borderId="0" xfId="0" applyFont="1" applyFill="1" applyBorder="1" applyAlignment="1">
      <alignment horizontal="left" vertical="center" wrapText="1" indent="1"/>
    </xf>
    <xf numFmtId="0" fontId="86" fillId="10" borderId="0" xfId="0" applyFont="1" applyFill="1" applyBorder="1" applyAlignment="1">
      <alignment horizontal="left" vertical="center" wrapText="1"/>
    </xf>
    <xf numFmtId="0" fontId="84" fillId="11" borderId="0" xfId="0" applyFont="1" applyFill="1" applyBorder="1" applyAlignment="1">
      <alignment horizontal="left" vertical="center" wrapText="1"/>
    </xf>
    <xf numFmtId="0" fontId="86" fillId="10" borderId="0" xfId="0" applyFont="1" applyFill="1" applyBorder="1" applyAlignment="1">
      <alignment horizontal="left" vertical="top" wrapText="1"/>
    </xf>
    <xf numFmtId="0" fontId="86" fillId="12" borderId="0" xfId="0" applyFont="1" applyFill="1" applyBorder="1" applyAlignment="1">
      <alignment horizontal="left" vertical="top" wrapText="1"/>
    </xf>
    <xf numFmtId="0" fontId="86" fillId="10" borderId="0" xfId="0" applyFont="1" applyFill="1" applyBorder="1" applyAlignment="1">
      <alignment horizontal="left" vertical="top"/>
    </xf>
    <xf numFmtId="0" fontId="84" fillId="11" borderId="0" xfId="0" applyFont="1" applyFill="1" applyBorder="1" applyAlignment="1">
      <alignment horizontal="left" vertical="top" wrapText="1"/>
    </xf>
    <xf numFmtId="0" fontId="86" fillId="12" borderId="0" xfId="0" applyFont="1" applyFill="1" applyBorder="1" applyAlignment="1">
      <alignment horizontal="left" vertical="top"/>
    </xf>
  </cellXfs>
  <cellStyles count="14">
    <cellStyle name="Comma 2" xfId="3"/>
    <cellStyle name="Hyperlink 2" xfId="9"/>
    <cellStyle name="Komma 2" xfId="13"/>
    <cellStyle name="Link" xfId="2" builtinId="8"/>
    <cellStyle name="Link 2" xfId="12"/>
    <cellStyle name="Normal" xfId="0" builtinId="0"/>
    <cellStyle name="Normal 2" xfId="4"/>
    <cellStyle name="Normal 3" xfId="5"/>
    <cellStyle name="Normal 4" xfId="6"/>
    <cellStyle name="Normal 7" xfId="7"/>
    <cellStyle name="Normal_porteføljerapport skabelon v4.3 - q1-2010 26apr2010" xfId="10"/>
    <cellStyle name="Procent" xfId="1" builtinId="5"/>
    <cellStyle name="Standard 3" xfId="8"/>
    <cellStyle name="Valuta" xfId="11" builtinId="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1106194</xdr:colOff>
      <xdr:row>2</xdr:row>
      <xdr:rowOff>168088</xdr:rowOff>
    </xdr:from>
    <xdr:ext cx="1196478"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6494" y="549088"/>
          <a:ext cx="1196478" cy="406236"/>
        </a:xfrm>
        <a:prstGeom prst="rect">
          <a:avLst/>
        </a:prstGeom>
      </xdr:spPr>
    </xdr:pic>
    <xdr:clientData/>
  </xdr:oneCellAnchor>
  <xdr:oneCellAnchor>
    <xdr:from>
      <xdr:col>0</xdr:col>
      <xdr:colOff>311365</xdr:colOff>
      <xdr:row>0</xdr:row>
      <xdr:rowOff>11206</xdr:rowOff>
    </xdr:from>
    <xdr:ext cx="14769352"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69352" cy="327090"/>
        </a:xfrm>
        <a:prstGeom prst="rect">
          <a:avLst/>
        </a:prstGeom>
      </xdr:spPr>
    </xdr:pic>
    <xdr:clientData/>
  </xdr:one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76248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14668500" cy="367002"/>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14668500" cy="367002"/>
        </a:xfrm>
        <a:prstGeom prst="rect">
          <a:avLst/>
        </a:prstGeom>
      </xdr:spPr>
    </xdr:pic>
    <xdr:clientData/>
  </xdr:one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609600" y="369798"/>
          <a:ext cx="7319123"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11206</xdr:colOff>
      <xdr:row>2</xdr:row>
      <xdr:rowOff>112059</xdr:rowOff>
    </xdr:from>
    <xdr:ext cx="1196478" cy="406236"/>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26406" y="493059"/>
          <a:ext cx="1196478" cy="40623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105895</xdr:colOff>
      <xdr:row>46</xdr:row>
      <xdr:rowOff>1416423</xdr:rowOff>
    </xdr:from>
    <xdr:ext cx="4380697" cy="671792"/>
    <xdr:pic>
      <xdr:nvPicPr>
        <xdr:cNvPr id="2" name="Billede 1"/>
        <xdr:cNvPicPr>
          <a:picLocks noChangeAspect="1"/>
        </xdr:cNvPicPr>
      </xdr:nvPicPr>
      <xdr:blipFill>
        <a:blip xmlns:r="http://schemas.openxmlformats.org/officeDocument/2006/relationships" r:embed="rId1" cstate="print"/>
        <a:stretch>
          <a:fillRect/>
        </a:stretch>
      </xdr:blipFill>
      <xdr:spPr>
        <a:xfrm>
          <a:off x="1934695" y="8950698"/>
          <a:ext cx="4380697" cy="671792"/>
        </a:xfrm>
        <a:prstGeom prst="rect">
          <a:avLst/>
        </a:prstGeom>
        <a:ln>
          <a:solidFill>
            <a:schemeClr val="tx2">
              <a:lumMod val="40000"/>
              <a:lumOff val="60000"/>
            </a:schemeClr>
          </a:solidFill>
        </a:ln>
      </xdr:spPr>
    </xdr:pic>
    <xdr:clientData/>
  </xdr:oneCellAnchor>
  <xdr:oneCellAnchor>
    <xdr:from>
      <xdr:col>4</xdr:col>
      <xdr:colOff>4381501</xdr:colOff>
      <xdr:row>3</xdr:row>
      <xdr:rowOff>0</xdr:rowOff>
    </xdr:from>
    <xdr:ext cx="941294" cy="270622"/>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1" y="571500"/>
          <a:ext cx="941294" cy="270622"/>
        </a:xfrm>
        <a:prstGeom prst="rect">
          <a:avLst/>
        </a:prstGeom>
      </xdr:spPr>
    </xdr:pic>
    <xdr:clientData/>
  </xdr:oneCellAnchor>
  <xdr:oneCellAnchor>
    <xdr:from>
      <xdr:col>1</xdr:col>
      <xdr:colOff>0</xdr:colOff>
      <xdr:row>0</xdr:row>
      <xdr:rowOff>11206</xdr:rowOff>
    </xdr:from>
    <xdr:ext cx="14646088" cy="367002"/>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11206"/>
          <a:ext cx="14646088" cy="367002"/>
        </a:xfrm>
        <a:prstGeom prst="rect">
          <a:avLst/>
        </a:prstGeom>
      </xdr:spPr>
    </xdr:pic>
    <xdr:clientData/>
  </xdr:one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27471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3</xdr:col>
      <xdr:colOff>4362450</xdr:colOff>
      <xdr:row>3</xdr:row>
      <xdr:rowOff>0</xdr:rowOff>
    </xdr:from>
    <xdr:ext cx="941294" cy="270622"/>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571500"/>
          <a:ext cx="941294" cy="270622"/>
        </a:xfrm>
        <a:prstGeom prst="rect">
          <a:avLst/>
        </a:prstGeom>
      </xdr:spPr>
    </xdr:pic>
    <xdr:clientData/>
  </xdr:oneCellAnchor>
  <xdr:oneCellAnchor>
    <xdr:from>
      <xdr:col>1</xdr:col>
      <xdr:colOff>11206</xdr:colOff>
      <xdr:row>0</xdr:row>
      <xdr:rowOff>0</xdr:rowOff>
    </xdr:from>
    <xdr:ext cx="14615271" cy="367002"/>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6" y="0"/>
          <a:ext cx="14615271" cy="367002"/>
        </a:xfrm>
        <a:prstGeom prst="rect">
          <a:avLst/>
        </a:prstGeom>
      </xdr:spPr>
    </xdr:pic>
    <xdr:clientData/>
  </xdr:one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609600" y="369798"/>
          <a:ext cx="18332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2114549" y="1143000"/>
          <a:ext cx="1057275"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16-08-</a:t>
          </a:r>
          <a:r>
            <a:rPr lang="da-DK" sz="1600" b="1" baseline="0">
              <a:latin typeface="Arial" pitchFamily="34" charset="0"/>
              <a:cs typeface="Arial" pitchFamily="34" charset="0"/>
            </a:rPr>
            <a:t>2018</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30-06-2018</a:t>
          </a:r>
          <a:endParaRPr lang="da-DK" sz="1600" b="1">
            <a:latin typeface="Arial" pitchFamily="34" charset="0"/>
            <a:cs typeface="Arial" pitchFamily="34" charset="0"/>
          </a:endParaRPr>
        </a:p>
      </xdr:txBody>
    </xdr:sp>
    <xdr:clientData/>
  </xdr:twoCellAnchor>
  <xdr:twoCellAnchor>
    <xdr:from>
      <xdr:col>1</xdr:col>
      <xdr:colOff>1019176</xdr:colOff>
      <xdr:row>4</xdr:row>
      <xdr:rowOff>733425</xdr:rowOff>
    </xdr:from>
    <xdr:to>
      <xdr:col>2</xdr:col>
      <xdr:colOff>5810251</xdr:colOff>
      <xdr:row>5</xdr:row>
      <xdr:rowOff>971551</xdr:rowOff>
    </xdr:to>
    <xdr:sp macro="" textlink="">
      <xdr:nvSpPr>
        <xdr:cNvPr id="3" name="TextBox 33"/>
        <xdr:cNvSpPr txBox="1"/>
      </xdr:nvSpPr>
      <xdr:spPr>
        <a:xfrm>
          <a:off x="2076451" y="952500"/>
          <a:ext cx="109537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 Template for Danish Covered Bond Issuers</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Q2 2018</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4"/>
        <xdr:cNvSpPr txBox="1"/>
      </xdr:nvSpPr>
      <xdr:spPr>
        <a:xfrm>
          <a:off x="1079686" y="3886200"/>
          <a:ext cx="208933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oneCellAnchor>
    <xdr:from>
      <xdr:col>0</xdr:col>
      <xdr:colOff>1</xdr:colOff>
      <xdr:row>5</xdr:row>
      <xdr:rowOff>1441637</xdr:rowOff>
    </xdr:from>
    <xdr:ext cx="9535771" cy="2610975"/>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146362"/>
          <a:ext cx="9535771" cy="2610975"/>
        </a:xfrm>
        <a:prstGeom prst="rect">
          <a:avLst/>
        </a:prstGeom>
      </xdr:spPr>
    </xdr:pic>
    <xdr:clientData/>
  </xdr:oneCellAnchor>
  <xdr:twoCellAnchor>
    <xdr:from>
      <xdr:col>0</xdr:col>
      <xdr:colOff>0</xdr:colOff>
      <xdr:row>5</xdr:row>
      <xdr:rowOff>1419225</xdr:rowOff>
    </xdr:from>
    <xdr:to>
      <xdr:col>6</xdr:col>
      <xdr:colOff>352425</xdr:colOff>
      <xdr:row>5</xdr:row>
      <xdr:rowOff>1441637</xdr:rowOff>
    </xdr:to>
    <xdr:cxnSp macro="">
      <xdr:nvCxnSpPr>
        <xdr:cNvPr id="6" name="Lige forbindelse 5"/>
        <xdr:cNvCxnSpPr/>
      </xdr:nvCxnSpPr>
      <xdr:spPr>
        <a:xfrm>
          <a:off x="0" y="1143000"/>
          <a:ext cx="6696075" cy="336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1120590</xdr:colOff>
      <xdr:row>3</xdr:row>
      <xdr:rowOff>168088</xdr:rowOff>
    </xdr:from>
    <xdr:ext cx="1286241" cy="369794"/>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83015" y="739588"/>
          <a:ext cx="1286241" cy="369794"/>
        </a:xfrm>
        <a:prstGeom prst="rect">
          <a:avLst/>
        </a:prstGeom>
      </xdr:spPr>
    </xdr:pic>
    <xdr:clientData/>
  </xdr:oneCellAnchor>
  <xdr:oneCellAnchor>
    <xdr:from>
      <xdr:col>0</xdr:col>
      <xdr:colOff>201706</xdr:colOff>
      <xdr:row>0</xdr:row>
      <xdr:rowOff>11205</xdr:rowOff>
    </xdr:from>
    <xdr:ext cx="9525001"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one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81000"/>
          <a:ext cx="594752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11206</xdr:colOff>
      <xdr:row>44</xdr:row>
      <xdr:rowOff>190500</xdr:rowOff>
    </xdr:from>
    <xdr:to>
      <xdr:col>3</xdr:col>
      <xdr:colOff>4560794</xdr:colOff>
      <xdr:row>48</xdr:row>
      <xdr:rowOff>-1</xdr:rowOff>
    </xdr:to>
    <xdr:sp macro="" textlink="">
      <xdr:nvSpPr>
        <xdr:cNvPr id="5" name="Tekstboks 4"/>
        <xdr:cNvSpPr txBox="1"/>
      </xdr:nvSpPr>
      <xdr:spPr>
        <a:xfrm>
          <a:off x="1068481" y="8572500"/>
          <a:ext cx="3158938" cy="57149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930090</xdr:colOff>
      <xdr:row>3</xdr:row>
      <xdr:rowOff>156883</xdr:rowOff>
    </xdr:from>
    <xdr:ext cx="1199027" cy="369794"/>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9190" y="728383"/>
          <a:ext cx="1199027" cy="369794"/>
        </a:xfrm>
        <a:prstGeom prst="rect">
          <a:avLst/>
        </a:prstGeom>
      </xdr:spPr>
    </xdr:pic>
    <xdr:clientData/>
  </xdr:oneCellAnchor>
  <xdr:oneCellAnchor>
    <xdr:from>
      <xdr:col>1</xdr:col>
      <xdr:colOff>0</xdr:colOff>
      <xdr:row>0</xdr:row>
      <xdr:rowOff>0</xdr:rowOff>
    </xdr:from>
    <xdr:ext cx="8785411"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7275" y="0"/>
          <a:ext cx="8785411" cy="302560"/>
        </a:xfrm>
        <a:prstGeom prst="rect">
          <a:avLst/>
        </a:prstGeom>
      </xdr:spPr>
    </xdr:pic>
    <xdr:clientData/>
  </xdr:one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336179"/>
          <a:ext cx="6125404" cy="448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257734</xdr:colOff>
      <xdr:row>2</xdr:row>
      <xdr:rowOff>22413</xdr:rowOff>
    </xdr:from>
    <xdr:ext cx="1198800"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24934" y="403413"/>
          <a:ext cx="1198800" cy="406236"/>
        </a:xfrm>
        <a:prstGeom prst="rect">
          <a:avLst/>
        </a:prstGeom>
      </xdr:spPr>
    </xdr:pic>
    <xdr:clientData/>
  </xdr:oneCellAnchor>
  <xdr:oneCellAnchor>
    <xdr:from>
      <xdr:col>1</xdr:col>
      <xdr:colOff>1</xdr:colOff>
      <xdr:row>0</xdr:row>
      <xdr:rowOff>0</xdr:rowOff>
    </xdr:from>
    <xdr:ext cx="10623175"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1" y="0"/>
          <a:ext cx="10623175" cy="302560"/>
        </a:xfrm>
        <a:prstGeom prst="rect">
          <a:avLst/>
        </a:prstGeom>
      </xdr:spPr>
    </xdr:pic>
    <xdr:clientData/>
  </xdr:one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5285118"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11</xdr:col>
      <xdr:colOff>862864</xdr:colOff>
      <xdr:row>2</xdr:row>
      <xdr:rowOff>156883</xdr:rowOff>
    </xdr:from>
    <xdr:ext cx="1183672" cy="410718"/>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1289" y="537883"/>
          <a:ext cx="1183672" cy="410718"/>
        </a:xfrm>
        <a:prstGeom prst="rect">
          <a:avLst/>
        </a:prstGeom>
      </xdr:spPr>
    </xdr:pic>
    <xdr:clientData/>
  </xdr:oneCellAnchor>
  <xdr:oneCellAnchor>
    <xdr:from>
      <xdr:col>1</xdr:col>
      <xdr:colOff>0</xdr:colOff>
      <xdr:row>0</xdr:row>
      <xdr:rowOff>0</xdr:rowOff>
    </xdr:from>
    <xdr:ext cx="12039600" cy="30256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0"/>
          <a:ext cx="12039600" cy="302560"/>
        </a:xfrm>
        <a:prstGeom prst="rect">
          <a:avLst/>
        </a:prstGeom>
      </xdr:spPr>
    </xdr:pic>
    <xdr:clientData/>
  </xdr:one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7617485"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11</xdr:col>
      <xdr:colOff>637133</xdr:colOff>
      <xdr:row>2</xdr:row>
      <xdr:rowOff>156883</xdr:rowOff>
    </xdr:from>
    <xdr:ext cx="1189275"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14158" y="537883"/>
          <a:ext cx="1189275" cy="406236"/>
        </a:xfrm>
        <a:prstGeom prst="rect">
          <a:avLst/>
        </a:prstGeom>
      </xdr:spPr>
    </xdr:pic>
    <xdr:clientData/>
  </xdr:oneCellAnchor>
  <xdr:oneCellAnchor>
    <xdr:from>
      <xdr:col>1</xdr:col>
      <xdr:colOff>11207</xdr:colOff>
      <xdr:row>0</xdr:row>
      <xdr:rowOff>1</xdr:rowOff>
    </xdr:from>
    <xdr:ext cx="13269365"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0807" y="1"/>
          <a:ext cx="13269365" cy="327090"/>
        </a:xfrm>
        <a:prstGeom prst="rect">
          <a:avLst/>
        </a:prstGeom>
      </xdr:spPr>
    </xdr:pic>
    <xdr:clientData/>
  </xdr:one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623207" y="329776"/>
          <a:ext cx="781866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469859</xdr:colOff>
      <xdr:row>2</xdr:row>
      <xdr:rowOff>168088</xdr:rowOff>
    </xdr:from>
    <xdr:ext cx="1189275" cy="406236"/>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6659" y="549088"/>
          <a:ext cx="1189275" cy="406236"/>
        </a:xfrm>
        <a:prstGeom prst="rect">
          <a:avLst/>
        </a:prstGeom>
      </xdr:spPr>
    </xdr:pic>
    <xdr:clientData/>
  </xdr:oneCellAnchor>
  <xdr:oneCellAnchor>
    <xdr:from>
      <xdr:col>1</xdr:col>
      <xdr:colOff>0</xdr:colOff>
      <xdr:row>0</xdr:row>
      <xdr:rowOff>11206</xdr:rowOff>
    </xdr:from>
    <xdr:ext cx="14690911" cy="327090"/>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1206"/>
          <a:ext cx="14690911" cy="327090"/>
        </a:xfrm>
        <a:prstGeom prst="rect">
          <a:avLst/>
        </a:prstGeom>
      </xdr:spPr>
    </xdr:pic>
    <xdr:clientData/>
  </xdr:one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5181441"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4/"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 TargetMode="External"/><Relationship Id="rId5" Type="http://schemas.openxmlformats.org/officeDocument/2006/relationships/hyperlink" Target="mailto:pel@dlr.dk" TargetMode="External"/><Relationship Id="rId4" Type="http://schemas.openxmlformats.org/officeDocument/2006/relationships/hyperlink" Target="http://www.dlr.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tabSelected="1"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405</v>
      </c>
      <c r="G7" s="7"/>
      <c r="H7" s="7"/>
      <c r="I7" s="7"/>
      <c r="J7" s="8"/>
    </row>
    <row r="8" spans="2:10" ht="26.25" x14ac:dyDescent="0.25">
      <c r="B8" s="6"/>
      <c r="C8" s="7"/>
      <c r="D8" s="7"/>
      <c r="E8" s="7"/>
      <c r="F8" s="12" t="s">
        <v>1293</v>
      </c>
      <c r="G8" s="7"/>
      <c r="H8" s="7"/>
      <c r="I8" s="7"/>
      <c r="J8" s="8"/>
    </row>
    <row r="9" spans="2:10" ht="21" x14ac:dyDescent="0.25">
      <c r="B9" s="6"/>
      <c r="C9" s="7"/>
      <c r="D9" s="7"/>
      <c r="E9" s="7"/>
      <c r="F9" s="13" t="s">
        <v>1393</v>
      </c>
      <c r="G9" s="7"/>
      <c r="H9" s="7"/>
      <c r="I9" s="7"/>
      <c r="J9" s="8"/>
    </row>
    <row r="10" spans="2:10" ht="21" x14ac:dyDescent="0.25">
      <c r="B10" s="6"/>
      <c r="C10" s="7"/>
      <c r="D10" s="7"/>
      <c r="E10" s="7"/>
      <c r="F10" s="13" t="s">
        <v>1394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13" t="s">
        <v>15</v>
      </c>
      <c r="E24" s="414" t="s">
        <v>16</v>
      </c>
      <c r="F24" s="414"/>
      <c r="G24" s="414"/>
      <c r="H24" s="414"/>
      <c r="I24" s="7"/>
      <c r="J24" s="8"/>
    </row>
    <row r="25" spans="2:10" x14ac:dyDescent="0.25">
      <c r="B25" s="6"/>
      <c r="C25" s="7"/>
      <c r="D25" s="7"/>
      <c r="E25" s="16"/>
      <c r="F25" s="16"/>
      <c r="G25" s="16"/>
      <c r="H25" s="7"/>
      <c r="I25" s="7"/>
      <c r="J25" s="8"/>
    </row>
    <row r="26" spans="2:10" x14ac:dyDescent="0.25">
      <c r="B26" s="6"/>
      <c r="C26" s="7"/>
      <c r="D26" s="413" t="s">
        <v>17</v>
      </c>
      <c r="E26" s="414"/>
      <c r="F26" s="414"/>
      <c r="G26" s="414"/>
      <c r="H26" s="414"/>
      <c r="I26" s="7"/>
      <c r="J26" s="8"/>
    </row>
    <row r="27" spans="2:10" x14ac:dyDescent="0.25">
      <c r="B27" s="6"/>
      <c r="C27" s="7"/>
      <c r="D27" s="17"/>
      <c r="E27" s="17"/>
      <c r="F27" s="17"/>
      <c r="G27" s="17"/>
      <c r="H27" s="17"/>
      <c r="I27" s="7"/>
      <c r="J27" s="8"/>
    </row>
    <row r="28" spans="2:10" x14ac:dyDescent="0.25">
      <c r="B28" s="6"/>
      <c r="C28" s="7"/>
      <c r="D28" s="413" t="s">
        <v>18</v>
      </c>
      <c r="E28" s="414" t="s">
        <v>16</v>
      </c>
      <c r="F28" s="414"/>
      <c r="G28" s="414"/>
      <c r="H28" s="414"/>
      <c r="I28" s="7"/>
      <c r="J28" s="8"/>
    </row>
    <row r="29" spans="2:10" x14ac:dyDescent="0.25">
      <c r="B29" s="6"/>
      <c r="C29" s="7"/>
      <c r="D29" s="17"/>
      <c r="E29" s="17"/>
      <c r="F29" s="17"/>
      <c r="G29" s="17"/>
      <c r="H29" s="17"/>
      <c r="I29" s="7"/>
      <c r="J29" s="8"/>
    </row>
    <row r="30" spans="2:10" x14ac:dyDescent="0.25">
      <c r="B30" s="6"/>
      <c r="C30" s="7"/>
      <c r="D30" s="413" t="s">
        <v>19</v>
      </c>
      <c r="E30" s="414" t="s">
        <v>16</v>
      </c>
      <c r="F30" s="414"/>
      <c r="G30" s="414"/>
      <c r="H30" s="414"/>
      <c r="I30" s="7"/>
      <c r="J30" s="8"/>
    </row>
    <row r="31" spans="2:10" x14ac:dyDescent="0.25">
      <c r="B31" s="6"/>
      <c r="C31" s="7"/>
      <c r="D31" s="17"/>
      <c r="E31" s="17"/>
      <c r="F31" s="17"/>
      <c r="G31" s="17"/>
      <c r="H31" s="17"/>
      <c r="I31" s="7"/>
      <c r="J31" s="8"/>
    </row>
    <row r="32" spans="2:10" x14ac:dyDescent="0.25">
      <c r="B32" s="6"/>
      <c r="C32" s="7"/>
      <c r="D32" s="413" t="s">
        <v>20</v>
      </c>
      <c r="E32" s="414" t="s">
        <v>16</v>
      </c>
      <c r="F32" s="414"/>
      <c r="G32" s="414"/>
      <c r="H32" s="414"/>
      <c r="I32" s="7"/>
      <c r="J32" s="8"/>
    </row>
    <row r="33" spans="2:10" x14ac:dyDescent="0.25">
      <c r="B33" s="6"/>
      <c r="C33" s="7"/>
      <c r="D33" s="16"/>
      <c r="E33" s="16"/>
      <c r="F33" s="16"/>
      <c r="G33" s="16"/>
      <c r="H33" s="16"/>
      <c r="I33" s="7"/>
      <c r="J33" s="8"/>
    </row>
    <row r="34" spans="2:10" x14ac:dyDescent="0.25">
      <c r="B34" s="6"/>
      <c r="C34" s="7"/>
      <c r="D34" s="413" t="s">
        <v>21</v>
      </c>
      <c r="E34" s="414" t="s">
        <v>16</v>
      </c>
      <c r="F34" s="414"/>
      <c r="G34" s="414"/>
      <c r="H34" s="414"/>
      <c r="I34" s="7"/>
      <c r="J34" s="8"/>
    </row>
    <row r="35" spans="2:10" x14ac:dyDescent="0.25">
      <c r="B35" s="6"/>
      <c r="C35" s="7"/>
      <c r="D35" s="7"/>
      <c r="E35" s="7"/>
      <c r="F35" s="7"/>
      <c r="G35" s="7"/>
      <c r="H35" s="7"/>
      <c r="I35" s="7"/>
      <c r="J35" s="8"/>
    </row>
    <row r="36" spans="2:10" x14ac:dyDescent="0.25">
      <c r="B36" s="6"/>
      <c r="C36" s="7"/>
      <c r="D36" s="411" t="s">
        <v>22</v>
      </c>
      <c r="E36" s="412"/>
      <c r="F36" s="412"/>
      <c r="G36" s="412"/>
      <c r="H36" s="41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D37"/>
  <sheetViews>
    <sheetView zoomScaleNormal="100" zoomScaleSheetLayoutView="90" workbookViewId="0">
      <selection activeCell="C10" sqref="C10"/>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63"/>
      <c r="C4" s="162"/>
    </row>
    <row r="5" spans="2:4" ht="191.25" customHeight="1" x14ac:dyDescent="0.25">
      <c r="B5" s="161"/>
      <c r="C5" s="417" t="s">
        <v>1397</v>
      </c>
      <c r="D5" s="417"/>
    </row>
    <row r="6" spans="2:4" ht="191.25" customHeight="1" x14ac:dyDescent="0.25">
      <c r="B6" s="161"/>
      <c r="C6" s="171"/>
      <c r="D6" s="171"/>
    </row>
    <row r="7" spans="2:4" ht="124.5" customHeight="1" x14ac:dyDescent="0.25">
      <c r="C7" s="160"/>
    </row>
    <row r="8" spans="2:4" ht="27.75" customHeight="1" x14ac:dyDescent="0.25">
      <c r="B8" s="159"/>
      <c r="C8" s="158"/>
    </row>
    <row r="9" spans="2:4" ht="27.75" customHeight="1" x14ac:dyDescent="0.25">
      <c r="C9" s="158"/>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F45"/>
  <sheetViews>
    <sheetView zoomScale="85" zoomScaleNormal="85" workbookViewId="0">
      <selection activeCell="D7" sqref="D7"/>
    </sheetView>
  </sheetViews>
  <sheetFormatPr defaultColWidth="15.85546875" defaultRowHeight="15.75" x14ac:dyDescent="0.25"/>
  <cols>
    <col min="1" max="1" width="3.42578125" style="21" customWidth="1"/>
    <col min="2" max="2" width="33.7109375" style="172" bestFit="1" customWidth="1"/>
    <col min="3" max="3" width="1.5703125" style="173" customWidth="1"/>
    <col min="4" max="4" width="71" style="172" customWidth="1"/>
    <col min="5" max="6" width="23.5703125" style="172" customWidth="1"/>
    <col min="7" max="7" width="1.85546875" style="172" customWidth="1"/>
    <col min="8" max="8" width="15.85546875" style="172"/>
    <col min="9" max="9" width="6.140625" style="172" customWidth="1"/>
    <col min="10" max="16384" width="15.85546875" style="172"/>
  </cols>
  <sheetData>
    <row r="1" spans="2:6" s="21" customFormat="1" ht="12" customHeight="1" x14ac:dyDescent="0.25">
      <c r="C1" s="183"/>
    </row>
    <row r="2" spans="2:6" s="21" customFormat="1" ht="12" customHeight="1" x14ac:dyDescent="0.25">
      <c r="C2" s="183"/>
    </row>
    <row r="3" spans="2:6" s="21" customFormat="1" ht="12" customHeight="1" x14ac:dyDescent="0.25">
      <c r="C3" s="183"/>
    </row>
    <row r="4" spans="2:6" s="21" customFormat="1" ht="15.75" customHeight="1" x14ac:dyDescent="0.25">
      <c r="C4" s="183"/>
    </row>
    <row r="5" spans="2:6" s="21" customFormat="1" ht="24" customHeight="1" x14ac:dyDescent="0.4">
      <c r="B5" s="418" t="s">
        <v>1456</v>
      </c>
      <c r="C5" s="418"/>
      <c r="D5" s="418"/>
    </row>
    <row r="6" spans="2:6" s="21" customFormat="1" ht="6" customHeight="1" x14ac:dyDescent="0.25">
      <c r="C6" s="183"/>
    </row>
    <row r="7" spans="2:6" s="21" customFormat="1" ht="15.75" customHeight="1" x14ac:dyDescent="0.25">
      <c r="B7" s="182" t="s">
        <v>1455</v>
      </c>
      <c r="C7" s="181"/>
      <c r="D7" s="180">
        <v>43281</v>
      </c>
    </row>
    <row r="8" spans="2:6" ht="11.25" customHeight="1" x14ac:dyDescent="0.25"/>
    <row r="10" spans="2:6" x14ac:dyDescent="0.25">
      <c r="B10" s="178" t="s">
        <v>1454</v>
      </c>
      <c r="C10" s="175"/>
      <c r="D10" s="174"/>
      <c r="E10" s="174"/>
      <c r="F10" s="174"/>
    </row>
    <row r="11" spans="2:6" x14ac:dyDescent="0.25">
      <c r="B11" s="179" t="s">
        <v>1452</v>
      </c>
      <c r="C11" s="179"/>
      <c r="D11" s="179"/>
      <c r="E11" s="174"/>
      <c r="F11" s="174"/>
    </row>
    <row r="12" spans="2:6" x14ac:dyDescent="0.25">
      <c r="B12" s="177" t="s">
        <v>1453</v>
      </c>
      <c r="C12" s="175"/>
      <c r="D12" s="176" t="s">
        <v>1452</v>
      </c>
      <c r="E12" s="174"/>
      <c r="F12" s="174"/>
    </row>
    <row r="13" spans="2:6" x14ac:dyDescent="0.25">
      <c r="B13" s="177"/>
      <c r="C13" s="175"/>
      <c r="D13" s="174"/>
      <c r="E13" s="174"/>
      <c r="F13" s="174"/>
    </row>
    <row r="14" spans="2:6" x14ac:dyDescent="0.25">
      <c r="B14" s="179" t="s">
        <v>1451</v>
      </c>
      <c r="C14" s="179"/>
      <c r="D14" s="174"/>
      <c r="E14" s="174"/>
      <c r="F14" s="174"/>
    </row>
    <row r="15" spans="2:6" x14ac:dyDescent="0.25">
      <c r="B15" s="177" t="s">
        <v>1450</v>
      </c>
      <c r="C15" s="175"/>
      <c r="D15" s="176" t="s">
        <v>1449</v>
      </c>
      <c r="E15" s="174"/>
      <c r="F15" s="174"/>
    </row>
    <row r="16" spans="2:6" x14ac:dyDescent="0.25">
      <c r="B16" s="177" t="s">
        <v>1448</v>
      </c>
      <c r="C16" s="175"/>
      <c r="D16" s="176" t="s">
        <v>1447</v>
      </c>
      <c r="E16" s="174"/>
      <c r="F16" s="174"/>
    </row>
    <row r="17" spans="2:6" x14ac:dyDescent="0.25">
      <c r="B17" s="177" t="s">
        <v>1446</v>
      </c>
      <c r="C17" s="175"/>
      <c r="D17" s="176" t="s">
        <v>1445</v>
      </c>
      <c r="E17" s="174"/>
      <c r="F17" s="174"/>
    </row>
    <row r="18" spans="2:6" x14ac:dyDescent="0.25">
      <c r="B18" s="177" t="s">
        <v>1444</v>
      </c>
      <c r="C18" s="175"/>
      <c r="D18" s="176" t="s">
        <v>1443</v>
      </c>
      <c r="E18" s="174"/>
      <c r="F18" s="174"/>
    </row>
    <row r="19" spans="2:6" x14ac:dyDescent="0.25">
      <c r="B19" s="177" t="s">
        <v>1442</v>
      </c>
      <c r="C19" s="175"/>
      <c r="D19" s="176" t="s">
        <v>1441</v>
      </c>
      <c r="E19" s="174"/>
      <c r="F19" s="174"/>
    </row>
    <row r="20" spans="2:6" x14ac:dyDescent="0.25">
      <c r="B20" s="177" t="s">
        <v>1440</v>
      </c>
      <c r="C20" s="175"/>
      <c r="D20" s="176" t="s">
        <v>1439</v>
      </c>
      <c r="E20" s="174"/>
      <c r="F20" s="174"/>
    </row>
    <row r="21" spans="2:6" x14ac:dyDescent="0.25">
      <c r="B21" s="177"/>
      <c r="C21" s="175"/>
      <c r="D21" s="174"/>
      <c r="E21" s="174"/>
      <c r="F21" s="174"/>
    </row>
    <row r="22" spans="2:6" x14ac:dyDescent="0.25">
      <c r="B22" s="177" t="s">
        <v>1438</v>
      </c>
      <c r="C22" s="175"/>
      <c r="D22" s="176" t="s">
        <v>1437</v>
      </c>
      <c r="E22" s="174"/>
      <c r="F22" s="174"/>
    </row>
    <row r="23" spans="2:6" x14ac:dyDescent="0.25">
      <c r="B23" s="177" t="s">
        <v>1436</v>
      </c>
      <c r="C23" s="175"/>
      <c r="D23" s="176" t="s">
        <v>1435</v>
      </c>
      <c r="E23" s="174"/>
      <c r="F23" s="174"/>
    </row>
    <row r="24" spans="2:6" x14ac:dyDescent="0.25">
      <c r="B24" s="177" t="s">
        <v>1434</v>
      </c>
      <c r="C24" s="175"/>
      <c r="D24" s="176" t="s">
        <v>1433</v>
      </c>
      <c r="E24" s="174"/>
      <c r="F24" s="174"/>
    </row>
    <row r="25" spans="2:6" x14ac:dyDescent="0.25">
      <c r="B25" s="177" t="s">
        <v>1432</v>
      </c>
      <c r="C25" s="175"/>
      <c r="D25" s="176" t="s">
        <v>1431</v>
      </c>
      <c r="E25" s="174"/>
      <c r="F25" s="174"/>
    </row>
    <row r="26" spans="2:6" x14ac:dyDescent="0.25">
      <c r="B26" s="177" t="s">
        <v>1430</v>
      </c>
      <c r="C26" s="175"/>
      <c r="D26" s="176" t="s">
        <v>1429</v>
      </c>
      <c r="E26" s="174"/>
      <c r="F26" s="174"/>
    </row>
    <row r="27" spans="2:6" x14ac:dyDescent="0.25">
      <c r="B27" s="177" t="s">
        <v>1428</v>
      </c>
      <c r="C27" s="175"/>
      <c r="D27" s="176" t="s">
        <v>1427</v>
      </c>
      <c r="E27" s="174"/>
      <c r="F27" s="174"/>
    </row>
    <row r="28" spans="2:6" x14ac:dyDescent="0.25">
      <c r="B28" s="177" t="s">
        <v>1426</v>
      </c>
      <c r="C28" s="175"/>
      <c r="D28" s="176" t="s">
        <v>1425</v>
      </c>
      <c r="E28" s="174"/>
      <c r="F28" s="174"/>
    </row>
    <row r="29" spans="2:6" x14ac:dyDescent="0.25">
      <c r="B29" s="177" t="s">
        <v>1424</v>
      </c>
      <c r="C29" s="175"/>
      <c r="D29" s="176" t="s">
        <v>1423</v>
      </c>
      <c r="E29" s="174"/>
      <c r="F29" s="174"/>
    </row>
    <row r="30" spans="2:6" x14ac:dyDescent="0.25">
      <c r="B30" s="177" t="s">
        <v>1422</v>
      </c>
      <c r="C30" s="175"/>
      <c r="D30" s="176" t="s">
        <v>1421</v>
      </c>
      <c r="E30" s="174"/>
      <c r="F30" s="174"/>
    </row>
    <row r="31" spans="2:6" x14ac:dyDescent="0.25">
      <c r="B31" s="177" t="s">
        <v>1420</v>
      </c>
      <c r="C31" s="175"/>
      <c r="D31" s="176" t="s">
        <v>1419</v>
      </c>
      <c r="E31" s="174"/>
      <c r="F31" s="174"/>
    </row>
    <row r="32" spans="2:6" x14ac:dyDescent="0.25">
      <c r="B32" s="177" t="s">
        <v>1418</v>
      </c>
      <c r="C32" s="175"/>
      <c r="D32" s="176" t="s">
        <v>1417</v>
      </c>
      <c r="E32" s="174"/>
      <c r="F32" s="174"/>
    </row>
    <row r="33" spans="2:6" x14ac:dyDescent="0.25">
      <c r="B33" s="177" t="s">
        <v>1416</v>
      </c>
      <c r="C33" s="175"/>
      <c r="D33" s="176" t="s">
        <v>1415</v>
      </c>
      <c r="E33" s="174"/>
      <c r="F33" s="174"/>
    </row>
    <row r="34" spans="2:6" x14ac:dyDescent="0.25">
      <c r="B34" s="177" t="s">
        <v>1414</v>
      </c>
      <c r="C34" s="175"/>
      <c r="D34" s="176" t="s">
        <v>1413</v>
      </c>
      <c r="E34" s="174"/>
      <c r="F34" s="174"/>
    </row>
    <row r="35" spans="2:6" x14ac:dyDescent="0.25">
      <c r="B35" s="177" t="s">
        <v>1412</v>
      </c>
      <c r="C35" s="175"/>
      <c r="D35" s="176" t="s">
        <v>1411</v>
      </c>
      <c r="E35" s="174"/>
      <c r="F35" s="174"/>
    </row>
    <row r="36" spans="2:6" x14ac:dyDescent="0.25">
      <c r="B36" s="177" t="s">
        <v>1410</v>
      </c>
      <c r="C36" s="175"/>
      <c r="D36" s="176" t="s">
        <v>1409</v>
      </c>
      <c r="E36" s="174"/>
      <c r="F36" s="174"/>
    </row>
    <row r="37" spans="2:6" x14ac:dyDescent="0.25">
      <c r="B37" s="177" t="s">
        <v>1408</v>
      </c>
      <c r="C37" s="175"/>
      <c r="D37" s="176" t="s">
        <v>1407</v>
      </c>
      <c r="E37" s="174"/>
      <c r="F37" s="174"/>
    </row>
    <row r="38" spans="2:6" x14ac:dyDescent="0.25">
      <c r="B38" s="177" t="s">
        <v>1406</v>
      </c>
      <c r="C38" s="175"/>
      <c r="D38" s="176" t="s">
        <v>1405</v>
      </c>
      <c r="E38" s="174"/>
      <c r="F38" s="174"/>
    </row>
    <row r="39" spans="2:6" x14ac:dyDescent="0.25">
      <c r="B39" s="177" t="s">
        <v>1404</v>
      </c>
      <c r="C39" s="175"/>
      <c r="D39" s="176" t="s">
        <v>1403</v>
      </c>
      <c r="E39" s="174"/>
      <c r="F39" s="174"/>
    </row>
    <row r="40" spans="2:6" x14ac:dyDescent="0.25">
      <c r="E40" s="173"/>
    </row>
    <row r="41" spans="2:6" x14ac:dyDescent="0.25">
      <c r="E41" s="173"/>
    </row>
    <row r="42" spans="2:6" x14ac:dyDescent="0.25">
      <c r="B42" s="178" t="s">
        <v>1402</v>
      </c>
      <c r="C42" s="175"/>
      <c r="D42" s="174"/>
      <c r="E42" s="173"/>
    </row>
    <row r="43" spans="2:6" x14ac:dyDescent="0.25">
      <c r="B43" s="177" t="s">
        <v>1401</v>
      </c>
      <c r="C43" s="175"/>
      <c r="D43" s="176" t="s">
        <v>1400</v>
      </c>
      <c r="E43" s="173"/>
    </row>
    <row r="44" spans="2:6" x14ac:dyDescent="0.25">
      <c r="B44" s="177" t="s">
        <v>1399</v>
      </c>
      <c r="C44" s="175"/>
      <c r="D44" s="176" t="s">
        <v>1398</v>
      </c>
    </row>
    <row r="45" spans="2:6" x14ac:dyDescent="0.25">
      <c r="B45" s="174"/>
      <c r="C45" s="175"/>
      <c r="D45" s="17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1:I46"/>
  <sheetViews>
    <sheetView zoomScale="85" zoomScaleNormal="85" workbookViewId="0">
      <selection activeCell="B5" sqref="B5"/>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226" t="s">
        <v>1499</v>
      </c>
      <c r="C4" s="419"/>
      <c r="D4" s="419"/>
    </row>
    <row r="5" spans="2:6" ht="15.75" x14ac:dyDescent="0.25">
      <c r="B5" s="225" t="s">
        <v>1498</v>
      </c>
      <c r="C5" s="224"/>
      <c r="D5" s="224"/>
      <c r="E5" s="224"/>
      <c r="F5" s="224"/>
    </row>
    <row r="6" spans="2:6" s="201" customFormat="1" ht="3.75" customHeight="1" x14ac:dyDescent="0.25">
      <c r="B6" s="204"/>
      <c r="C6" s="202"/>
      <c r="D6" s="202"/>
      <c r="E6" s="202"/>
      <c r="F6" s="202"/>
    </row>
    <row r="7" spans="2:6" s="201" customFormat="1" ht="3" customHeight="1" x14ac:dyDescent="0.25">
      <c r="B7" s="204"/>
    </row>
    <row r="8" spans="2:6" ht="3.75" customHeight="1" x14ac:dyDescent="0.25"/>
    <row r="9" spans="2:6" x14ac:dyDescent="0.25">
      <c r="B9" s="223"/>
      <c r="C9" s="222" t="s">
        <v>1497</v>
      </c>
      <c r="D9" s="222" t="s">
        <v>1496</v>
      </c>
      <c r="E9" s="222" t="s">
        <v>1495</v>
      </c>
      <c r="F9" s="222" t="s">
        <v>1494</v>
      </c>
    </row>
    <row r="10" spans="2:6" x14ac:dyDescent="0.25">
      <c r="B10" s="188" t="s">
        <v>1493</v>
      </c>
      <c r="C10" s="210" t="s">
        <v>1492</v>
      </c>
      <c r="D10" s="215">
        <v>158.80000000000001</v>
      </c>
      <c r="E10" s="210">
        <v>163.4</v>
      </c>
      <c r="F10" s="210">
        <v>158.80000000000001</v>
      </c>
    </row>
    <row r="11" spans="2:6" x14ac:dyDescent="0.25">
      <c r="B11" s="188" t="s">
        <v>1491</v>
      </c>
      <c r="C11" s="210" t="s">
        <v>1489</v>
      </c>
      <c r="D11" s="215">
        <v>143.80000000000001</v>
      </c>
      <c r="E11" s="210">
        <v>143</v>
      </c>
      <c r="F11" s="210">
        <v>142</v>
      </c>
    </row>
    <row r="12" spans="2:6" x14ac:dyDescent="0.25">
      <c r="B12" s="190" t="s">
        <v>1490</v>
      </c>
      <c r="C12" s="214" t="s">
        <v>1489</v>
      </c>
      <c r="D12" s="221">
        <v>143.80000000000001</v>
      </c>
      <c r="E12" s="214">
        <v>143</v>
      </c>
      <c r="F12" s="214">
        <v>142</v>
      </c>
    </row>
    <row r="13" spans="2:6" x14ac:dyDescent="0.25">
      <c r="B13" s="213" t="s">
        <v>1488</v>
      </c>
      <c r="C13" s="219" t="s">
        <v>1487</v>
      </c>
      <c r="D13" s="220">
        <v>0.15</v>
      </c>
      <c r="E13" s="219">
        <v>0.151</v>
      </c>
      <c r="F13" s="219"/>
    </row>
    <row r="14" spans="2:6" x14ac:dyDescent="0.25">
      <c r="B14" s="188" t="s">
        <v>1486</v>
      </c>
      <c r="C14" s="217" t="s">
        <v>1485</v>
      </c>
      <c r="D14" s="218">
        <v>0.159</v>
      </c>
      <c r="E14" s="217">
        <v>0.159</v>
      </c>
      <c r="F14" s="217">
        <v>0.14799999999999999</v>
      </c>
    </row>
    <row r="15" spans="2:6" x14ac:dyDescent="0.25">
      <c r="B15" s="188" t="s">
        <v>1484</v>
      </c>
      <c r="C15" s="210" t="s">
        <v>1483</v>
      </c>
      <c r="D15" s="215">
        <v>135.19999999999999</v>
      </c>
      <c r="E15" s="210">
        <v>140</v>
      </c>
      <c r="F15" s="210">
        <v>134.19999999999999</v>
      </c>
    </row>
    <row r="16" spans="2:6" x14ac:dyDescent="0.25">
      <c r="B16" s="188" t="s">
        <v>1482</v>
      </c>
      <c r="C16" s="210">
        <v>3</v>
      </c>
      <c r="D16" s="215">
        <v>5</v>
      </c>
      <c r="E16" s="210">
        <v>3</v>
      </c>
      <c r="F16" s="210">
        <v>3</v>
      </c>
    </row>
    <row r="17" spans="2:6" x14ac:dyDescent="0.25">
      <c r="B17" s="216" t="s">
        <v>1481</v>
      </c>
      <c r="C17" s="210">
        <v>6</v>
      </c>
      <c r="D17" s="215">
        <v>6</v>
      </c>
      <c r="E17" s="214">
        <v>6</v>
      </c>
      <c r="F17" s="214">
        <v>7</v>
      </c>
    </row>
    <row r="18" spans="2:6" x14ac:dyDescent="0.25">
      <c r="B18" s="213" t="s">
        <v>1480</v>
      </c>
      <c r="C18" s="212" t="s">
        <v>1479</v>
      </c>
      <c r="D18" s="212" t="s">
        <v>1479</v>
      </c>
      <c r="E18" s="211">
        <v>14757</v>
      </c>
      <c r="F18" s="210" t="s">
        <v>1479</v>
      </c>
    </row>
    <row r="19" spans="2:6" x14ac:dyDescent="0.25">
      <c r="B19" s="209" t="s">
        <v>1478</v>
      </c>
      <c r="C19" s="207">
        <v>0</v>
      </c>
      <c r="D19" s="208">
        <v>1</v>
      </c>
      <c r="E19" s="207">
        <f>-21</f>
        <v>-21</v>
      </c>
      <c r="F19" s="207">
        <f>50</f>
        <v>50</v>
      </c>
    </row>
    <row r="20" spans="2:6" x14ac:dyDescent="0.25">
      <c r="B20" s="186" t="s">
        <v>1477</v>
      </c>
      <c r="C20" s="205">
        <v>37</v>
      </c>
      <c r="D20" s="206">
        <v>31</v>
      </c>
      <c r="E20" s="205">
        <v>35</v>
      </c>
      <c r="F20" s="205">
        <v>56</v>
      </c>
    </row>
    <row r="21" spans="2:6" s="201" customFormat="1" ht="9.75" customHeight="1" x14ac:dyDescent="0.25">
      <c r="B21" s="204"/>
      <c r="C21" s="202"/>
      <c r="D21" s="202"/>
      <c r="E21" s="202"/>
      <c r="F21" s="202"/>
    </row>
    <row r="22" spans="2:6" s="201" customFormat="1" ht="15.75" x14ac:dyDescent="0.25">
      <c r="B22" s="203"/>
      <c r="C22" s="202"/>
      <c r="D22" s="202"/>
      <c r="E22" s="202"/>
      <c r="F22" s="202"/>
    </row>
    <row r="23" spans="2:6" x14ac:dyDescent="0.25">
      <c r="B23" s="198" t="s">
        <v>1476</v>
      </c>
      <c r="C23" s="196"/>
      <c r="D23" s="196"/>
      <c r="E23" s="196"/>
      <c r="F23" s="196"/>
    </row>
    <row r="24" spans="2:6" x14ac:dyDescent="0.25">
      <c r="B24" s="200" t="s">
        <v>1475</v>
      </c>
      <c r="C24" s="199">
        <f>SUM(C28:C30)</f>
        <v>142.04352161089</v>
      </c>
      <c r="D24" s="199">
        <f>SUM(D28:D30)</f>
        <v>141.56608311775003</v>
      </c>
      <c r="E24" s="199">
        <f>SUM(E28:E30)</f>
        <v>140.70073044328001</v>
      </c>
      <c r="F24" s="199">
        <f>SUM(F28:F30)</f>
        <v>139.68814297488001</v>
      </c>
    </row>
    <row r="25" spans="2:6" x14ac:dyDescent="0.25">
      <c r="B25" s="198" t="s">
        <v>1474</v>
      </c>
      <c r="C25" s="196"/>
      <c r="D25" s="196"/>
      <c r="E25" s="196"/>
      <c r="F25" s="196"/>
    </row>
    <row r="26" spans="2:6" ht="3" customHeight="1" x14ac:dyDescent="0.25">
      <c r="B26" s="197"/>
      <c r="C26" s="196"/>
      <c r="D26" s="196"/>
      <c r="E26" s="196"/>
      <c r="F26" s="196"/>
    </row>
    <row r="27" spans="2:6" x14ac:dyDescent="0.25">
      <c r="B27" s="190" t="s">
        <v>1473</v>
      </c>
      <c r="C27" s="186"/>
      <c r="D27" s="186"/>
      <c r="E27" s="186"/>
      <c r="F27" s="186"/>
    </row>
    <row r="28" spans="2:6" x14ac:dyDescent="0.25">
      <c r="B28" s="192" t="s">
        <v>1472</v>
      </c>
      <c r="C28" s="191">
        <v>1.284337703E-2</v>
      </c>
      <c r="D28" s="191">
        <v>1.4447701950000001E-2</v>
      </c>
      <c r="E28" s="191">
        <v>1.473573255E-2</v>
      </c>
      <c r="F28" s="191">
        <v>1.2554848009999999E-2</v>
      </c>
    </row>
    <row r="29" spans="2:6" x14ac:dyDescent="0.25">
      <c r="B29" s="192" t="s">
        <v>1471</v>
      </c>
      <c r="C29" s="191">
        <v>0.33162344409</v>
      </c>
      <c r="D29" s="191">
        <v>0.35032434167999998</v>
      </c>
      <c r="E29" s="191">
        <v>0.35032554402999999</v>
      </c>
      <c r="F29" s="191">
        <v>0.30374008385000001</v>
      </c>
    </row>
    <row r="30" spans="2:6" x14ac:dyDescent="0.25">
      <c r="B30" s="192" t="s">
        <v>1470</v>
      </c>
      <c r="C30" s="191">
        <v>141.69905478977</v>
      </c>
      <c r="D30" s="191">
        <v>141.20131107412001</v>
      </c>
      <c r="E30" s="191">
        <v>140.3356691667</v>
      </c>
      <c r="F30" s="191">
        <v>139.37184804302001</v>
      </c>
    </row>
    <row r="31" spans="2:6" x14ac:dyDescent="0.25">
      <c r="B31" s="190" t="s">
        <v>1469</v>
      </c>
      <c r="C31" s="194"/>
      <c r="D31" s="194"/>
      <c r="E31" s="194"/>
      <c r="F31" s="194"/>
    </row>
    <row r="32" spans="2:6" x14ac:dyDescent="0.25">
      <c r="B32" s="192" t="s">
        <v>1468</v>
      </c>
      <c r="C32" s="191">
        <v>137.79323134762001</v>
      </c>
      <c r="D32" s="191">
        <v>136.80049723211999</v>
      </c>
      <c r="E32" s="191">
        <v>135.44025404803</v>
      </c>
      <c r="F32" s="191">
        <v>129.20762197091</v>
      </c>
    </row>
    <row r="33" spans="2:9" x14ac:dyDescent="0.25">
      <c r="B33" s="192" t="s">
        <v>1467</v>
      </c>
      <c r="C33" s="191">
        <v>4.2502902632700001</v>
      </c>
      <c r="D33" s="191">
        <v>4.7655858856400002</v>
      </c>
      <c r="E33" s="191">
        <v>5.2604763952600004</v>
      </c>
      <c r="F33" s="191">
        <v>10.480521003970001</v>
      </c>
    </row>
    <row r="34" spans="2:9" x14ac:dyDescent="0.25">
      <c r="B34" s="192" t="s">
        <v>1466</v>
      </c>
      <c r="C34" s="195">
        <v>0</v>
      </c>
      <c r="D34" s="195">
        <v>0</v>
      </c>
      <c r="E34" s="195">
        <v>0</v>
      </c>
      <c r="F34" s="195">
        <v>0</v>
      </c>
    </row>
    <row r="35" spans="2:9" x14ac:dyDescent="0.25">
      <c r="B35" s="192" t="s">
        <v>1465</v>
      </c>
      <c r="C35" s="195">
        <v>0</v>
      </c>
      <c r="D35" s="195">
        <v>0</v>
      </c>
      <c r="E35" s="195">
        <v>0</v>
      </c>
      <c r="F35" s="195">
        <v>0</v>
      </c>
    </row>
    <row r="36" spans="2:9" x14ac:dyDescent="0.25">
      <c r="B36" s="190" t="s">
        <v>1464</v>
      </c>
      <c r="C36" s="194"/>
      <c r="D36" s="194"/>
      <c r="E36" s="194"/>
      <c r="F36" s="194"/>
    </row>
    <row r="37" spans="2:9" ht="30" x14ac:dyDescent="0.25">
      <c r="B37" s="192" t="s">
        <v>1463</v>
      </c>
      <c r="C37" s="191">
        <v>28.657878384629999</v>
      </c>
      <c r="D37" s="191">
        <v>27.97461694619</v>
      </c>
      <c r="E37" s="191">
        <v>27.130480850920002</v>
      </c>
      <c r="F37" s="191">
        <v>26.474902445929999</v>
      </c>
    </row>
    <row r="38" spans="2:9" ht="30" x14ac:dyDescent="0.25">
      <c r="B38" s="192" t="s">
        <v>1462</v>
      </c>
      <c r="C38" s="191">
        <v>112.82099375795001</v>
      </c>
      <c r="D38" s="191">
        <v>113.02385475323</v>
      </c>
      <c r="E38" s="191">
        <v>113.01253658815</v>
      </c>
      <c r="F38" s="191">
        <v>112.63909705552</v>
      </c>
      <c r="I38" s="193"/>
    </row>
    <row r="39" spans="2:9" x14ac:dyDescent="0.25">
      <c r="B39" s="192" t="s">
        <v>1461</v>
      </c>
      <c r="C39" s="191">
        <v>0.56464946830999996</v>
      </c>
      <c r="D39" s="191">
        <v>0.56761141833999995</v>
      </c>
      <c r="E39" s="191">
        <v>0.55771300422000003</v>
      </c>
      <c r="F39" s="191">
        <v>0.57291662257999998</v>
      </c>
    </row>
    <row r="40" spans="2:9" x14ac:dyDescent="0.25">
      <c r="B40" s="190" t="s">
        <v>1460</v>
      </c>
      <c r="C40" s="189">
        <f>SUM(C37:C39)</f>
        <v>142.04352161089</v>
      </c>
      <c r="D40" s="189">
        <f>SUM(D37:D39)</f>
        <v>141.56608311776</v>
      </c>
      <c r="E40" s="189">
        <f>SUM(E37:E39)</f>
        <v>140.70073044329001</v>
      </c>
      <c r="F40" s="189">
        <f>SUM(F37:F39)</f>
        <v>139.68691612403001</v>
      </c>
    </row>
    <row r="41" spans="2:9" x14ac:dyDescent="0.25">
      <c r="B41" s="188" t="s">
        <v>1459</v>
      </c>
      <c r="C41" s="187">
        <v>1.4596311394399999</v>
      </c>
      <c r="D41" s="187">
        <v>0.96431971581999998</v>
      </c>
      <c r="E41" s="187">
        <v>1.00458882825</v>
      </c>
      <c r="F41" s="187">
        <v>1.0910969237599999</v>
      </c>
    </row>
    <row r="42" spans="2:9" ht="30" x14ac:dyDescent="0.25">
      <c r="B42" s="186" t="s">
        <v>1458</v>
      </c>
      <c r="C42" s="185">
        <v>0.51</v>
      </c>
      <c r="D42" s="185">
        <v>0.52</v>
      </c>
      <c r="E42" s="185">
        <v>0.52400000000000002</v>
      </c>
      <c r="F42" s="185">
        <v>0.49</v>
      </c>
    </row>
    <row r="46" spans="2:9" x14ac:dyDescent="0.25">
      <c r="F46" s="184" t="s">
        <v>1457</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3:Q133"/>
  <sheetViews>
    <sheetView zoomScale="85" zoomScaleNormal="85" workbookViewId="0">
      <selection activeCell="B4" sqref="B4:E4"/>
    </sheetView>
  </sheetViews>
  <sheetFormatPr defaultRowHeight="15" x14ac:dyDescent="0.25"/>
  <cols>
    <col min="1" max="1" width="3.28515625" style="21" customWidth="1"/>
    <col min="2" max="2" width="57.140625" style="21" customWidth="1"/>
    <col min="3" max="3" width="15.85546875" style="21" customWidth="1"/>
    <col min="4" max="8" width="10.7109375" style="21" customWidth="1"/>
    <col min="9" max="9" width="10.85546875" style="21" customWidth="1"/>
    <col min="10" max="10" width="10.7109375" style="21" customWidth="1"/>
    <col min="11" max="11" width="9.140625" style="21"/>
    <col min="12" max="12" width="8.85546875" style="21" customWidth="1"/>
    <col min="13" max="16384" width="9.140625" style="21"/>
  </cols>
  <sheetData>
    <row r="3" spans="2:10" ht="12" customHeight="1" x14ac:dyDescent="0.25"/>
    <row r="4" spans="2:10" ht="18" x14ac:dyDescent="0.25">
      <c r="B4" s="426" t="s">
        <v>1629</v>
      </c>
      <c r="C4" s="427"/>
      <c r="D4" s="427"/>
      <c r="E4" s="427"/>
      <c r="F4" s="226"/>
      <c r="G4" s="226"/>
      <c r="H4" s="226"/>
      <c r="I4" s="226"/>
    </row>
    <row r="5" spans="2:10" ht="4.5" customHeight="1" x14ac:dyDescent="0.25">
      <c r="B5" s="428"/>
      <c r="C5" s="428"/>
      <c r="D5" s="428"/>
      <c r="E5" s="428"/>
      <c r="F5" s="428"/>
      <c r="G5" s="428"/>
      <c r="H5" s="428"/>
      <c r="I5" s="428"/>
    </row>
    <row r="6" spans="2:10" ht="5.25" customHeight="1" x14ac:dyDescent="0.25">
      <c r="B6" s="294"/>
      <c r="C6" s="294"/>
      <c r="D6" s="294"/>
      <c r="E6" s="294"/>
      <c r="F6" s="294"/>
      <c r="G6" s="294"/>
      <c r="H6" s="294"/>
      <c r="I6" s="294"/>
    </row>
    <row r="7" spans="2:10" x14ac:dyDescent="0.25">
      <c r="B7" s="293" t="s">
        <v>1585</v>
      </c>
      <c r="C7" s="292"/>
      <c r="D7" s="292"/>
      <c r="E7" s="292"/>
      <c r="F7" s="292"/>
      <c r="G7" s="222" t="s">
        <v>1497</v>
      </c>
      <c r="H7" s="222" t="s">
        <v>1496</v>
      </c>
      <c r="I7" s="222" t="s">
        <v>1495</v>
      </c>
      <c r="J7" s="222" t="s">
        <v>1494</v>
      </c>
    </row>
    <row r="8" spans="2:10" x14ac:dyDescent="0.25">
      <c r="B8" s="238" t="s">
        <v>1628</v>
      </c>
      <c r="C8" s="201"/>
      <c r="D8" s="201"/>
      <c r="E8" s="201"/>
      <c r="F8" s="201"/>
      <c r="G8" s="210" t="s">
        <v>1627</v>
      </c>
      <c r="H8" s="210" t="s">
        <v>1626</v>
      </c>
      <c r="I8" s="210" t="s">
        <v>1625</v>
      </c>
      <c r="J8" s="210" t="s">
        <v>1624</v>
      </c>
    </row>
    <row r="9" spans="2:10" x14ac:dyDescent="0.25">
      <c r="B9" s="238" t="s">
        <v>1623</v>
      </c>
      <c r="C9" s="201"/>
      <c r="D9" s="201"/>
      <c r="E9" s="201"/>
      <c r="F9" s="201"/>
      <c r="G9" s="311" t="s">
        <v>1596</v>
      </c>
      <c r="H9" s="311" t="s">
        <v>1596</v>
      </c>
      <c r="I9" s="311" t="s">
        <v>1596</v>
      </c>
      <c r="J9" s="311" t="s">
        <v>1622</v>
      </c>
    </row>
    <row r="10" spans="2:10" x14ac:dyDescent="0.25">
      <c r="B10" s="238" t="s">
        <v>1621</v>
      </c>
      <c r="C10" s="201"/>
      <c r="D10" s="201"/>
      <c r="E10" s="201"/>
      <c r="F10" s="201"/>
      <c r="G10" s="311" t="s">
        <v>1620</v>
      </c>
      <c r="H10" s="311" t="s">
        <v>1619</v>
      </c>
      <c r="I10" s="311" t="s">
        <v>1619</v>
      </c>
      <c r="J10" s="311" t="s">
        <v>1618</v>
      </c>
    </row>
    <row r="11" spans="2:10" x14ac:dyDescent="0.25">
      <c r="B11" s="238" t="s">
        <v>1617</v>
      </c>
      <c r="C11" s="238" t="s">
        <v>1616</v>
      </c>
      <c r="D11" s="238"/>
      <c r="E11" s="238"/>
      <c r="F11" s="238"/>
      <c r="G11" s="286" t="s">
        <v>1615</v>
      </c>
      <c r="H11" s="286" t="s">
        <v>1614</v>
      </c>
      <c r="I11" s="286" t="s">
        <v>1613</v>
      </c>
      <c r="J11" s="286" t="s">
        <v>1612</v>
      </c>
    </row>
    <row r="12" spans="2:10" x14ac:dyDescent="0.25">
      <c r="B12" s="246"/>
      <c r="C12" s="284" t="s">
        <v>1611</v>
      </c>
      <c r="D12" s="284"/>
      <c r="E12" s="284"/>
      <c r="F12" s="284"/>
      <c r="G12" s="310" t="s">
        <v>1610</v>
      </c>
      <c r="H12" s="310" t="s">
        <v>1610</v>
      </c>
      <c r="I12" s="310" t="s">
        <v>1610</v>
      </c>
      <c r="J12" s="310" t="s">
        <v>1610</v>
      </c>
    </row>
    <row r="13" spans="2:10" x14ac:dyDescent="0.25">
      <c r="B13" s="238" t="s">
        <v>1584</v>
      </c>
      <c r="C13" s="201"/>
      <c r="D13" s="201"/>
      <c r="E13" s="201"/>
      <c r="F13" s="201"/>
      <c r="G13" s="308" t="s">
        <v>1609</v>
      </c>
      <c r="H13" s="308" t="s">
        <v>1608</v>
      </c>
      <c r="I13" s="309">
        <v>158.1</v>
      </c>
      <c r="J13" s="309">
        <v>146</v>
      </c>
    </row>
    <row r="14" spans="2:10" x14ac:dyDescent="0.25">
      <c r="B14" s="201"/>
      <c r="C14" s="238" t="s">
        <v>1607</v>
      </c>
      <c r="D14" s="238"/>
      <c r="E14" s="238"/>
      <c r="F14" s="238"/>
      <c r="G14" s="308" t="s">
        <v>1606</v>
      </c>
      <c r="H14" s="308" t="s">
        <v>1605</v>
      </c>
      <c r="I14" s="308" t="s">
        <v>1604</v>
      </c>
      <c r="J14" s="308" t="s">
        <v>1603</v>
      </c>
    </row>
    <row r="15" spans="2:10" x14ac:dyDescent="0.25">
      <c r="B15" s="238" t="s">
        <v>1602</v>
      </c>
      <c r="C15" s="201"/>
      <c r="D15" s="201"/>
      <c r="E15" s="201"/>
      <c r="F15" s="201"/>
      <c r="G15" s="308" t="s">
        <v>1601</v>
      </c>
      <c r="H15" s="308" t="s">
        <v>1601</v>
      </c>
      <c r="I15" s="308" t="s">
        <v>1601</v>
      </c>
      <c r="J15" s="308" t="s">
        <v>1600</v>
      </c>
    </row>
    <row r="16" spans="2:10" x14ac:dyDescent="0.25">
      <c r="B16" s="238" t="s">
        <v>1599</v>
      </c>
      <c r="C16" s="201"/>
      <c r="D16" s="201"/>
      <c r="E16" s="201"/>
      <c r="F16" s="201"/>
      <c r="G16" s="308" t="s">
        <v>1598</v>
      </c>
      <c r="H16" s="308" t="s">
        <v>1598</v>
      </c>
      <c r="I16" s="308" t="s">
        <v>1598</v>
      </c>
      <c r="J16" s="308" t="s">
        <v>1598</v>
      </c>
    </row>
    <row r="17" spans="1:10" x14ac:dyDescent="0.25">
      <c r="B17" s="238" t="s">
        <v>1597</v>
      </c>
      <c r="C17" s="201"/>
      <c r="D17" s="201"/>
      <c r="E17" s="201"/>
      <c r="F17" s="201"/>
      <c r="G17" s="308" t="s">
        <v>1596</v>
      </c>
      <c r="H17" s="308" t="s">
        <v>1596</v>
      </c>
      <c r="I17" s="308" t="s">
        <v>1596</v>
      </c>
      <c r="J17" s="308" t="s">
        <v>1596</v>
      </c>
    </row>
    <row r="18" spans="1:10" x14ac:dyDescent="0.25">
      <c r="A18" s="29"/>
      <c r="B18" s="307" t="s">
        <v>1595</v>
      </c>
      <c r="C18" s="297"/>
      <c r="D18" s="297"/>
      <c r="E18" s="297"/>
      <c r="F18" s="297"/>
      <c r="G18" s="242">
        <v>0</v>
      </c>
      <c r="H18" s="242">
        <v>0</v>
      </c>
      <c r="I18" s="242">
        <v>0</v>
      </c>
      <c r="J18" s="242">
        <v>0</v>
      </c>
    </row>
    <row r="19" spans="1:10" x14ac:dyDescent="0.25">
      <c r="B19" s="307" t="s">
        <v>1594</v>
      </c>
      <c r="C19" s="297"/>
      <c r="D19" s="297"/>
      <c r="E19" s="297"/>
      <c r="F19" s="297"/>
      <c r="G19" s="306" t="s">
        <v>1592</v>
      </c>
      <c r="H19" s="306" t="s">
        <v>1592</v>
      </c>
      <c r="I19" s="306" t="s">
        <v>1591</v>
      </c>
      <c r="J19" s="306" t="s">
        <v>1590</v>
      </c>
    </row>
    <row r="20" spans="1:10" x14ac:dyDescent="0.25">
      <c r="A20" s="29"/>
      <c r="B20" s="307" t="s">
        <v>1593</v>
      </c>
      <c r="C20" s="297"/>
      <c r="D20" s="297"/>
      <c r="E20" s="297"/>
      <c r="F20" s="297"/>
      <c r="G20" s="306" t="s">
        <v>1592</v>
      </c>
      <c r="H20" s="306" t="s">
        <v>1592</v>
      </c>
      <c r="I20" s="306" t="s">
        <v>1591</v>
      </c>
      <c r="J20" s="306" t="s">
        <v>1590</v>
      </c>
    </row>
    <row r="21" spans="1:10" x14ac:dyDescent="0.25">
      <c r="B21" s="305"/>
      <c r="C21" s="297"/>
      <c r="D21" s="297"/>
      <c r="E21" s="297"/>
      <c r="F21" s="297"/>
      <c r="G21" s="304"/>
      <c r="H21" s="304"/>
      <c r="I21" s="304"/>
      <c r="J21" s="304"/>
    </row>
    <row r="22" spans="1:10" x14ac:dyDescent="0.25">
      <c r="B22" s="303" t="s">
        <v>1589</v>
      </c>
      <c r="C22" s="302"/>
      <c r="D22" s="301"/>
      <c r="E22" s="301"/>
      <c r="F22" s="301"/>
      <c r="G22" s="299" t="s">
        <v>1587</v>
      </c>
      <c r="H22" s="299" t="s">
        <v>1587</v>
      </c>
      <c r="I22" s="300" t="s">
        <v>1588</v>
      </c>
      <c r="J22" s="299" t="s">
        <v>1587</v>
      </c>
    </row>
    <row r="23" spans="1:10" x14ac:dyDescent="0.25">
      <c r="B23" s="239"/>
      <c r="C23" s="298"/>
      <c r="D23" s="297"/>
      <c r="E23" s="297"/>
      <c r="F23" s="297"/>
      <c r="G23" s="296"/>
      <c r="H23" s="296"/>
      <c r="I23" s="296"/>
      <c r="J23" s="296"/>
    </row>
    <row r="24" spans="1:10" ht="21" customHeight="1" x14ac:dyDescent="0.25"/>
    <row r="25" spans="1:10" ht="18" x14ac:dyDescent="0.25">
      <c r="B25" s="426" t="s">
        <v>1586</v>
      </c>
      <c r="C25" s="427"/>
      <c r="D25" s="427"/>
      <c r="E25" s="427"/>
      <c r="F25" s="295"/>
      <c r="G25" s="226"/>
      <c r="H25" s="226"/>
      <c r="I25" s="226"/>
      <c r="J25" s="226"/>
    </row>
    <row r="26" spans="1:10" ht="5.25" customHeight="1" x14ac:dyDescent="0.25">
      <c r="B26" s="294"/>
      <c r="C26" s="294"/>
      <c r="D26" s="294"/>
      <c r="E26" s="294"/>
      <c r="F26" s="294"/>
      <c r="G26" s="294"/>
      <c r="H26" s="294"/>
      <c r="I26" s="294"/>
      <c r="J26" s="294"/>
    </row>
    <row r="27" spans="1:10" x14ac:dyDescent="0.25">
      <c r="B27" s="293" t="s">
        <v>1585</v>
      </c>
      <c r="C27" s="292"/>
      <c r="D27" s="292"/>
      <c r="E27" s="292"/>
      <c r="F27" s="292"/>
      <c r="G27" s="222" t="s">
        <v>1497</v>
      </c>
      <c r="H27" s="222" t="s">
        <v>1496</v>
      </c>
      <c r="I27" s="222" t="s">
        <v>1495</v>
      </c>
      <c r="J27" s="222" t="s">
        <v>1494</v>
      </c>
    </row>
    <row r="28" spans="1:10" x14ac:dyDescent="0.25">
      <c r="B28" s="238" t="s">
        <v>1584</v>
      </c>
      <c r="C28" s="201"/>
      <c r="D28" s="201"/>
      <c r="E28" s="201"/>
      <c r="F28" s="201"/>
      <c r="G28" s="289">
        <v>145.43535721762001</v>
      </c>
      <c r="H28" s="289">
        <v>144.56041445701999</v>
      </c>
      <c r="I28" s="289">
        <v>158.35775764837001</v>
      </c>
      <c r="J28" s="289">
        <v>145.2610157572</v>
      </c>
    </row>
    <row r="29" spans="1:10" x14ac:dyDescent="0.25">
      <c r="B29" s="238" t="s">
        <v>1583</v>
      </c>
      <c r="C29" s="201"/>
      <c r="D29" s="201"/>
      <c r="E29" s="201"/>
      <c r="F29" s="201"/>
      <c r="G29" s="289"/>
      <c r="H29" s="289"/>
      <c r="I29" s="289"/>
      <c r="J29" s="289"/>
    </row>
    <row r="30" spans="1:10" x14ac:dyDescent="0.25">
      <c r="B30" s="238" t="s">
        <v>1582</v>
      </c>
      <c r="C30" s="238" t="s">
        <v>1581</v>
      </c>
      <c r="D30" s="238"/>
      <c r="E30" s="238"/>
      <c r="F30" s="238"/>
      <c r="G30" s="289">
        <v>16.690538259890001</v>
      </c>
      <c r="H30" s="289">
        <v>7.6936240598900003</v>
      </c>
      <c r="I30" s="289">
        <v>17.259580701040001</v>
      </c>
      <c r="J30" s="289">
        <v>20.86448607821</v>
      </c>
    </row>
    <row r="31" spans="1:10" x14ac:dyDescent="0.25">
      <c r="B31" s="201"/>
      <c r="C31" s="238" t="s">
        <v>1580</v>
      </c>
      <c r="D31" s="238"/>
      <c r="E31" s="238"/>
      <c r="F31" s="238"/>
      <c r="G31" s="289">
        <v>17.876285906290001</v>
      </c>
      <c r="H31" s="289">
        <v>30.534611278740002</v>
      </c>
      <c r="I31" s="289">
        <v>28.852889618630002</v>
      </c>
      <c r="J31" s="289">
        <v>48.485675817980002</v>
      </c>
    </row>
    <row r="32" spans="1:10" x14ac:dyDescent="0.25">
      <c r="B32" s="201"/>
      <c r="C32" s="229" t="s">
        <v>1579</v>
      </c>
      <c r="D32" s="229"/>
      <c r="E32" s="229"/>
      <c r="F32" s="229"/>
      <c r="G32" s="289">
        <v>12.70783022667</v>
      </c>
      <c r="H32" s="289">
        <v>1.14365430338</v>
      </c>
      <c r="I32" s="290">
        <v>10.218748503280001</v>
      </c>
      <c r="J32" s="290">
        <v>3.70474095867</v>
      </c>
    </row>
    <row r="33" spans="2:10" x14ac:dyDescent="0.25">
      <c r="B33" s="201"/>
      <c r="C33" s="229" t="s">
        <v>1578</v>
      </c>
      <c r="D33" s="229"/>
      <c r="E33" s="229"/>
      <c r="F33" s="229"/>
      <c r="G33" s="289">
        <v>23.62504162367</v>
      </c>
      <c r="H33" s="289">
        <v>22.352488128440001</v>
      </c>
      <c r="I33" s="290">
        <v>22.059788176729999</v>
      </c>
      <c r="J33" s="290">
        <v>25.849902549060001</v>
      </c>
    </row>
    <row r="34" spans="2:10" x14ac:dyDescent="0.25">
      <c r="B34" s="201"/>
      <c r="C34" s="229" t="s">
        <v>1577</v>
      </c>
      <c r="D34" s="229"/>
      <c r="E34" s="229"/>
      <c r="F34" s="229"/>
      <c r="G34" s="289">
        <v>17.724409765699999</v>
      </c>
      <c r="H34" s="291">
        <v>23.255150041339999</v>
      </c>
      <c r="I34" s="290">
        <v>25.156697361620001</v>
      </c>
      <c r="J34" s="290">
        <v>12.67532134837</v>
      </c>
    </row>
    <row r="35" spans="2:10" x14ac:dyDescent="0.25">
      <c r="B35" s="201"/>
      <c r="C35" s="229" t="s">
        <v>1576</v>
      </c>
      <c r="D35" s="229"/>
      <c r="E35" s="229"/>
      <c r="F35" s="229"/>
      <c r="G35" s="289">
        <v>10.305850300259999</v>
      </c>
      <c r="H35" s="289">
        <v>16.549943894129999</v>
      </c>
      <c r="I35" s="290">
        <v>14.40301970985</v>
      </c>
      <c r="J35" s="290">
        <v>9.2055436013299996</v>
      </c>
    </row>
    <row r="36" spans="2:10" x14ac:dyDescent="0.25">
      <c r="B36" s="201"/>
      <c r="C36" s="229" t="s">
        <v>1575</v>
      </c>
      <c r="D36" s="229"/>
      <c r="E36" s="229"/>
      <c r="F36" s="229"/>
      <c r="G36" s="289">
        <v>14.407822113290001</v>
      </c>
      <c r="H36" s="289">
        <v>11.89191983606</v>
      </c>
      <c r="I36" s="290">
        <v>10.36375205401</v>
      </c>
      <c r="J36" s="290">
        <v>0.11498984912</v>
      </c>
    </row>
    <row r="37" spans="2:10" x14ac:dyDescent="0.25">
      <c r="B37" s="201"/>
      <c r="C37" s="238" t="s">
        <v>1574</v>
      </c>
      <c r="D37" s="238"/>
      <c r="E37" s="238"/>
      <c r="F37" s="238"/>
      <c r="G37" s="289">
        <v>2.1519918463700001</v>
      </c>
      <c r="H37" s="289">
        <v>2.3480215821199999</v>
      </c>
      <c r="I37" s="281">
        <v>2.4372121949999999</v>
      </c>
      <c r="J37" s="281">
        <v>0</v>
      </c>
    </row>
    <row r="38" spans="2:10" x14ac:dyDescent="0.25">
      <c r="B38" s="201"/>
      <c r="C38" s="238" t="s">
        <v>1573</v>
      </c>
      <c r="D38" s="238"/>
      <c r="E38" s="238"/>
      <c r="F38" s="238"/>
      <c r="G38" s="289">
        <v>9.6164293838199999</v>
      </c>
      <c r="H38" s="289">
        <v>10.06791059375</v>
      </c>
      <c r="I38" s="281">
        <v>10.41053329879</v>
      </c>
      <c r="J38" s="281">
        <v>10.34986387569</v>
      </c>
    </row>
    <row r="39" spans="2:10" x14ac:dyDescent="0.25">
      <c r="B39" s="201"/>
      <c r="C39" s="238" t="s">
        <v>1572</v>
      </c>
      <c r="D39" s="238"/>
      <c r="E39" s="238"/>
      <c r="F39" s="238"/>
      <c r="G39" s="289">
        <v>20.329157791650001</v>
      </c>
      <c r="H39" s="289">
        <v>18.723090739170001</v>
      </c>
      <c r="I39" s="281">
        <v>17.195536029420001</v>
      </c>
      <c r="J39" s="281">
        <v>14.010491678759999</v>
      </c>
    </row>
    <row r="40" spans="2:10" x14ac:dyDescent="0.25">
      <c r="B40" s="238" t="s">
        <v>1571</v>
      </c>
      <c r="C40" s="238" t="s">
        <v>1570</v>
      </c>
      <c r="D40" s="238"/>
      <c r="E40" s="238"/>
      <c r="F40" s="238"/>
      <c r="G40" s="286">
        <v>0.41099999999999998</v>
      </c>
      <c r="H40" s="288">
        <v>0.42199999999999999</v>
      </c>
      <c r="I40" s="286">
        <v>0.48699999999999999</v>
      </c>
      <c r="J40" s="286">
        <v>0.55800000000000005</v>
      </c>
    </row>
    <row r="41" spans="2:10" x14ac:dyDescent="0.25">
      <c r="B41" s="201"/>
      <c r="C41" s="287" t="s">
        <v>1569</v>
      </c>
      <c r="D41" s="238"/>
      <c r="E41" s="238"/>
      <c r="F41" s="238"/>
      <c r="G41" s="286">
        <v>0.58899999999999997</v>
      </c>
      <c r="H41" s="286">
        <v>0.57799999999999996</v>
      </c>
      <c r="I41" s="286">
        <v>0.51300000000000001</v>
      </c>
      <c r="J41" s="286">
        <v>0.442</v>
      </c>
    </row>
    <row r="42" spans="2:10" x14ac:dyDescent="0.25">
      <c r="B42" s="201"/>
      <c r="C42" s="238" t="s">
        <v>1568</v>
      </c>
      <c r="D42" s="238"/>
      <c r="E42" s="238"/>
      <c r="F42" s="238"/>
      <c r="G42" s="286">
        <v>0</v>
      </c>
      <c r="H42" s="286">
        <v>0</v>
      </c>
      <c r="I42" s="286">
        <v>0</v>
      </c>
      <c r="J42" s="286">
        <v>0</v>
      </c>
    </row>
    <row r="43" spans="2:10" x14ac:dyDescent="0.25">
      <c r="B43" s="238" t="s">
        <v>1567</v>
      </c>
      <c r="C43" s="238" t="s">
        <v>1566</v>
      </c>
      <c r="D43" s="238"/>
      <c r="E43" s="238"/>
      <c r="F43" s="238"/>
      <c r="G43" s="286">
        <v>0.61699999999999999</v>
      </c>
      <c r="H43" s="286">
        <v>0.621</v>
      </c>
      <c r="I43" s="286">
        <v>0.66100000000000003</v>
      </c>
      <c r="J43" s="286">
        <v>0.72599999999999998</v>
      </c>
    </row>
    <row r="44" spans="2:10" x14ac:dyDescent="0.25">
      <c r="B44" s="201"/>
      <c r="C44" s="238" t="s">
        <v>1565</v>
      </c>
      <c r="D44" s="238"/>
      <c r="E44" s="238"/>
      <c r="F44" s="238"/>
      <c r="G44" s="286">
        <v>0.38300000000000001</v>
      </c>
      <c r="H44" s="286">
        <v>0.379</v>
      </c>
      <c r="I44" s="286">
        <v>0.33900000000000002</v>
      </c>
      <c r="J44" s="286">
        <v>0.27400000000000002</v>
      </c>
    </row>
    <row r="45" spans="2:10" x14ac:dyDescent="0.25">
      <c r="B45" s="201"/>
      <c r="C45" s="238" t="s">
        <v>1564</v>
      </c>
      <c r="D45" s="238"/>
      <c r="E45" s="238"/>
      <c r="F45" s="238"/>
      <c r="G45" s="286">
        <v>0</v>
      </c>
      <c r="H45" s="286">
        <v>0</v>
      </c>
      <c r="I45" s="286">
        <v>0.66100000000000003</v>
      </c>
      <c r="J45" s="286">
        <v>0.72599999999999998</v>
      </c>
    </row>
    <row r="46" spans="2:10" x14ac:dyDescent="0.25">
      <c r="B46" s="238" t="s">
        <v>1563</v>
      </c>
      <c r="C46" s="238" t="s">
        <v>202</v>
      </c>
      <c r="D46" s="238"/>
      <c r="E46" s="238"/>
      <c r="F46" s="238"/>
      <c r="G46" s="286">
        <v>0.96599999999999997</v>
      </c>
      <c r="H46" s="286">
        <v>0.96299999999999997</v>
      </c>
      <c r="I46" s="286">
        <v>0.93400000000000005</v>
      </c>
      <c r="J46" s="286">
        <v>0.94499999999999995</v>
      </c>
    </row>
    <row r="47" spans="2:10" x14ac:dyDescent="0.25">
      <c r="B47" s="201"/>
      <c r="C47" s="238" t="s">
        <v>184</v>
      </c>
      <c r="D47" s="238"/>
      <c r="E47" s="238"/>
      <c r="F47" s="238"/>
      <c r="G47" s="286">
        <v>3.4200000000000001E-2</v>
      </c>
      <c r="H47" s="286">
        <v>3.6600000000000001E-2</v>
      </c>
      <c r="I47" s="286">
        <v>6.5799999999999997E-2</v>
      </c>
      <c r="J47" s="286">
        <v>5.5399999999999998E-2</v>
      </c>
    </row>
    <row r="48" spans="2:10" x14ac:dyDescent="0.25">
      <c r="B48" s="201"/>
      <c r="C48" s="238" t="s">
        <v>208</v>
      </c>
      <c r="D48" s="238"/>
      <c r="E48" s="238"/>
      <c r="F48" s="238"/>
      <c r="G48" s="254">
        <v>0</v>
      </c>
      <c r="H48" s="254">
        <v>0</v>
      </c>
      <c r="I48" s="254">
        <v>0</v>
      </c>
      <c r="J48" s="254">
        <v>0</v>
      </c>
    </row>
    <row r="49" spans="2:11" x14ac:dyDescent="0.25">
      <c r="B49" s="201"/>
      <c r="C49" s="238" t="s">
        <v>1562</v>
      </c>
      <c r="D49" s="238"/>
      <c r="E49" s="238"/>
      <c r="F49" s="238"/>
      <c r="G49" s="254">
        <v>0</v>
      </c>
      <c r="H49" s="254">
        <v>0</v>
      </c>
      <c r="I49" s="254">
        <v>0</v>
      </c>
      <c r="J49" s="254">
        <v>0</v>
      </c>
    </row>
    <row r="50" spans="2:11" x14ac:dyDescent="0.25">
      <c r="B50" s="201"/>
      <c r="C50" s="238" t="s">
        <v>190</v>
      </c>
      <c r="D50" s="238"/>
      <c r="E50" s="238"/>
      <c r="F50" s="238"/>
      <c r="G50" s="254">
        <v>0</v>
      </c>
      <c r="H50" s="254">
        <v>0</v>
      </c>
      <c r="I50" s="254">
        <v>0</v>
      </c>
      <c r="J50" s="254">
        <v>0</v>
      </c>
    </row>
    <row r="51" spans="2:11" x14ac:dyDescent="0.25">
      <c r="B51" s="201"/>
      <c r="C51" s="238" t="s">
        <v>1561</v>
      </c>
      <c r="D51" s="238"/>
      <c r="E51" s="238"/>
      <c r="F51" s="238"/>
      <c r="G51" s="254">
        <v>0</v>
      </c>
      <c r="H51" s="254">
        <v>0</v>
      </c>
      <c r="I51" s="254">
        <v>0</v>
      </c>
      <c r="J51" s="254">
        <v>0</v>
      </c>
    </row>
    <row r="52" spans="2:11" x14ac:dyDescent="0.25">
      <c r="B52" s="201"/>
      <c r="C52" s="238" t="s">
        <v>140</v>
      </c>
      <c r="D52" s="238"/>
      <c r="E52" s="238"/>
      <c r="F52" s="238"/>
      <c r="G52" s="254">
        <v>0</v>
      </c>
      <c r="H52" s="254">
        <v>0</v>
      </c>
      <c r="I52" s="254">
        <v>0</v>
      </c>
      <c r="J52" s="254">
        <v>0</v>
      </c>
    </row>
    <row r="53" spans="2:11" x14ac:dyDescent="0.25">
      <c r="B53" s="238" t="s">
        <v>1560</v>
      </c>
      <c r="C53" s="201"/>
      <c r="D53" s="201"/>
      <c r="E53" s="201"/>
      <c r="F53" s="201"/>
      <c r="G53" s="285">
        <v>1</v>
      </c>
      <c r="H53" s="285">
        <v>1</v>
      </c>
      <c r="I53" s="285">
        <v>1</v>
      </c>
      <c r="J53" s="285">
        <v>1</v>
      </c>
    </row>
    <row r="54" spans="2:11" x14ac:dyDescent="0.25">
      <c r="B54" s="238" t="s">
        <v>1559</v>
      </c>
      <c r="C54" s="201"/>
      <c r="D54" s="201"/>
      <c r="E54" s="201"/>
      <c r="F54" s="201"/>
      <c r="G54" s="285">
        <v>1</v>
      </c>
      <c r="H54" s="285">
        <v>1</v>
      </c>
      <c r="I54" s="285">
        <v>1</v>
      </c>
      <c r="J54" s="285">
        <v>1</v>
      </c>
    </row>
    <row r="55" spans="2:11" x14ac:dyDescent="0.25">
      <c r="B55" s="238" t="s">
        <v>1558</v>
      </c>
      <c r="C55" s="201"/>
      <c r="D55" s="201"/>
      <c r="E55" s="201"/>
      <c r="F55" s="201"/>
      <c r="G55" s="285">
        <v>1</v>
      </c>
      <c r="H55" s="285">
        <v>1</v>
      </c>
      <c r="I55" s="285">
        <v>1</v>
      </c>
      <c r="J55" s="285">
        <v>1</v>
      </c>
    </row>
    <row r="56" spans="2:11" x14ac:dyDescent="0.25">
      <c r="B56" s="238" t="s">
        <v>1557</v>
      </c>
      <c r="C56" s="238" t="s">
        <v>1556</v>
      </c>
      <c r="D56" s="238"/>
      <c r="E56" s="238"/>
      <c r="F56" s="238"/>
      <c r="G56" s="236" t="s">
        <v>1553</v>
      </c>
      <c r="H56" s="236" t="s">
        <v>1553</v>
      </c>
      <c r="I56" s="237" t="s">
        <v>1553</v>
      </c>
      <c r="J56" s="237" t="s">
        <v>1553</v>
      </c>
    </row>
    <row r="57" spans="2:11" x14ac:dyDescent="0.25">
      <c r="B57" s="201"/>
      <c r="C57" s="238" t="s">
        <v>1555</v>
      </c>
      <c r="D57" s="238"/>
      <c r="E57" s="238"/>
      <c r="F57" s="238"/>
      <c r="G57" s="236" t="s">
        <v>1546</v>
      </c>
      <c r="H57" s="236" t="s">
        <v>1546</v>
      </c>
      <c r="I57" s="237" t="s">
        <v>1546</v>
      </c>
      <c r="J57" s="237" t="s">
        <v>1546</v>
      </c>
    </row>
    <row r="58" spans="2:11" x14ac:dyDescent="0.25">
      <c r="B58" s="246"/>
      <c r="C58" s="284" t="s">
        <v>1554</v>
      </c>
      <c r="D58" s="284"/>
      <c r="E58" s="284"/>
      <c r="F58" s="284"/>
      <c r="G58" s="283" t="s">
        <v>1553</v>
      </c>
      <c r="H58" s="283" t="s">
        <v>1553</v>
      </c>
      <c r="I58" s="282" t="s">
        <v>1553</v>
      </c>
      <c r="J58" s="282" t="s">
        <v>1553</v>
      </c>
    </row>
    <row r="59" spans="2:11" ht="18" customHeight="1" x14ac:dyDescent="0.25">
      <c r="B59" s="201"/>
      <c r="C59" s="238"/>
      <c r="D59" s="238"/>
      <c r="E59" s="238"/>
      <c r="F59" s="236"/>
      <c r="G59" s="237"/>
      <c r="H59" s="237"/>
      <c r="I59" s="236"/>
    </row>
    <row r="60" spans="2:11" ht="18" x14ac:dyDescent="0.25">
      <c r="B60" s="420" t="s">
        <v>1552</v>
      </c>
      <c r="C60" s="420"/>
      <c r="D60" s="420"/>
      <c r="E60" s="238"/>
      <c r="F60" s="236"/>
      <c r="G60" s="237"/>
      <c r="H60" s="237"/>
      <c r="I60" s="236"/>
      <c r="J60" s="29"/>
    </row>
    <row r="61" spans="2:11" ht="18" x14ac:dyDescent="0.25">
      <c r="B61" s="231"/>
      <c r="C61" s="231"/>
      <c r="D61" s="231"/>
      <c r="E61" s="231"/>
      <c r="F61" s="231"/>
      <c r="G61" s="231"/>
      <c r="H61" s="231"/>
      <c r="I61" s="231"/>
      <c r="J61" s="231"/>
      <c r="K61" s="231"/>
    </row>
    <row r="62" spans="2:11" x14ac:dyDescent="0.25">
      <c r="B62" s="183" t="s">
        <v>1551</v>
      </c>
      <c r="C62" s="249"/>
      <c r="D62" s="249"/>
      <c r="E62" s="249"/>
      <c r="F62" s="249"/>
      <c r="G62" s="249"/>
      <c r="H62" s="249"/>
      <c r="I62" s="249"/>
      <c r="J62" s="249"/>
      <c r="K62"/>
    </row>
    <row r="63" spans="2:11" x14ac:dyDescent="0.25">
      <c r="B63" s="272" t="s">
        <v>1550</v>
      </c>
      <c r="C63" s="271" t="s">
        <v>1546</v>
      </c>
      <c r="D63" s="271" t="s">
        <v>1545</v>
      </c>
      <c r="E63" s="271" t="s">
        <v>1544</v>
      </c>
      <c r="F63" s="271" t="s">
        <v>1543</v>
      </c>
      <c r="G63" s="271" t="s">
        <v>1542</v>
      </c>
      <c r="H63" s="271" t="s">
        <v>1541</v>
      </c>
      <c r="I63" s="271" t="s">
        <v>1540</v>
      </c>
      <c r="J63" s="271" t="s">
        <v>1539</v>
      </c>
      <c r="K63" s="271" t="s">
        <v>1538</v>
      </c>
    </row>
    <row r="64" spans="2:11" x14ac:dyDescent="0.25">
      <c r="B64" s="261" t="s">
        <v>1549</v>
      </c>
      <c r="C64" s="261"/>
      <c r="D64" s="254">
        <v>0</v>
      </c>
      <c r="E64" s="254">
        <v>0</v>
      </c>
      <c r="F64" s="254">
        <v>0</v>
      </c>
      <c r="G64" s="254">
        <v>0</v>
      </c>
      <c r="H64" s="254">
        <v>0</v>
      </c>
      <c r="I64" s="254">
        <v>0</v>
      </c>
      <c r="J64" s="254">
        <v>0</v>
      </c>
      <c r="K64" s="254">
        <v>0</v>
      </c>
    </row>
    <row r="65" spans="2:11" x14ac:dyDescent="0.25">
      <c r="B65" s="261" t="s">
        <v>1535</v>
      </c>
      <c r="C65" s="281">
        <v>10.100088940536894</v>
      </c>
      <c r="D65" s="276">
        <v>0</v>
      </c>
      <c r="E65" s="276">
        <v>0</v>
      </c>
      <c r="F65" s="275">
        <v>5.3437272154563337E-3</v>
      </c>
      <c r="G65" s="275">
        <v>0</v>
      </c>
      <c r="H65" s="275">
        <v>3.4698699691122832E-2</v>
      </c>
      <c r="I65" s="254">
        <v>0</v>
      </c>
      <c r="J65" s="254">
        <v>0</v>
      </c>
      <c r="K65" s="254">
        <v>0</v>
      </c>
    </row>
    <row r="66" spans="2:11" x14ac:dyDescent="0.25">
      <c r="B66" s="261" t="s">
        <v>1534</v>
      </c>
      <c r="C66" s="281">
        <v>10.78157380642241</v>
      </c>
      <c r="D66" s="276">
        <v>0</v>
      </c>
      <c r="E66" s="276">
        <v>0</v>
      </c>
      <c r="F66" s="276">
        <v>0</v>
      </c>
      <c r="G66" s="276">
        <v>0</v>
      </c>
      <c r="H66" s="276">
        <v>0</v>
      </c>
      <c r="I66" s="254">
        <v>0</v>
      </c>
      <c r="J66" s="254">
        <v>0</v>
      </c>
      <c r="K66" s="254">
        <v>0</v>
      </c>
    </row>
    <row r="67" spans="2:11" x14ac:dyDescent="0.25">
      <c r="B67" s="264" t="s">
        <v>1522</v>
      </c>
      <c r="C67" s="280">
        <v>2.543691869063375</v>
      </c>
      <c r="D67" s="276">
        <v>0</v>
      </c>
      <c r="E67" s="276">
        <v>0</v>
      </c>
      <c r="F67" s="276">
        <v>0</v>
      </c>
      <c r="G67" s="276">
        <v>0</v>
      </c>
      <c r="H67" s="276">
        <v>0</v>
      </c>
      <c r="I67" s="254">
        <v>0</v>
      </c>
      <c r="J67" s="254">
        <v>0</v>
      </c>
      <c r="K67" s="254">
        <v>0</v>
      </c>
    </row>
    <row r="68" spans="2:11" x14ac:dyDescent="0.25">
      <c r="B68" s="264" t="s">
        <v>142</v>
      </c>
      <c r="C68" s="280">
        <v>23.42535461602268</v>
      </c>
      <c r="D68" s="274">
        <v>0</v>
      </c>
      <c r="E68" s="274">
        <v>0</v>
      </c>
      <c r="F68" s="273">
        <v>5.3437272154563337E-3</v>
      </c>
      <c r="G68" s="274">
        <v>0</v>
      </c>
      <c r="H68" s="273">
        <v>3.4698699691122832E-2</v>
      </c>
      <c r="I68" s="252">
        <v>0</v>
      </c>
      <c r="J68" s="252">
        <v>0</v>
      </c>
      <c r="K68" s="252">
        <v>0</v>
      </c>
    </row>
    <row r="69" spans="2:11" x14ac:dyDescent="0.25">
      <c r="B69" s="249"/>
      <c r="C69" s="279"/>
      <c r="D69" s="249"/>
      <c r="E69" s="249"/>
      <c r="F69" s="249"/>
      <c r="G69" s="249"/>
      <c r="H69" s="249"/>
      <c r="I69" s="249"/>
      <c r="J69" s="249"/>
      <c r="K69" s="249"/>
    </row>
    <row r="70" spans="2:11" x14ac:dyDescent="0.25">
      <c r="B70" s="183" t="s">
        <v>1548</v>
      </c>
      <c r="C70" s="249"/>
      <c r="D70" s="249"/>
      <c r="E70" s="249"/>
      <c r="F70" s="249"/>
      <c r="G70" s="249"/>
      <c r="H70" s="249"/>
      <c r="I70" s="249"/>
      <c r="J70" s="249"/>
      <c r="K70" s="249"/>
    </row>
    <row r="71" spans="2:11" x14ac:dyDescent="0.25">
      <c r="B71" s="272" t="s">
        <v>1547</v>
      </c>
      <c r="C71" s="271" t="s">
        <v>1546</v>
      </c>
      <c r="D71" s="271" t="s">
        <v>1545</v>
      </c>
      <c r="E71" s="271" t="s">
        <v>1544</v>
      </c>
      <c r="F71" s="271" t="s">
        <v>1543</v>
      </c>
      <c r="G71" s="271" t="s">
        <v>1542</v>
      </c>
      <c r="H71" s="271" t="s">
        <v>1541</v>
      </c>
      <c r="I71" s="271" t="s">
        <v>1540</v>
      </c>
      <c r="J71" s="271" t="s">
        <v>1539</v>
      </c>
      <c r="K71" s="271" t="s">
        <v>1538</v>
      </c>
    </row>
    <row r="72" spans="2:11" x14ac:dyDescent="0.25">
      <c r="B72" s="261" t="s">
        <v>1533</v>
      </c>
      <c r="C72" s="266">
        <v>1.3615879948868959</v>
      </c>
      <c r="D72" s="254">
        <v>0</v>
      </c>
      <c r="E72" s="254">
        <v>0</v>
      </c>
      <c r="F72" s="254">
        <v>0</v>
      </c>
      <c r="G72" s="254">
        <v>0</v>
      </c>
      <c r="H72" s="254">
        <v>0</v>
      </c>
      <c r="I72" s="254">
        <v>0</v>
      </c>
      <c r="J72" s="254">
        <v>0</v>
      </c>
      <c r="K72" s="254">
        <v>0</v>
      </c>
    </row>
    <row r="73" spans="2:11" x14ac:dyDescent="0.25">
      <c r="B73" s="261" t="s">
        <v>1532</v>
      </c>
      <c r="C73" s="270">
        <v>0</v>
      </c>
      <c r="D73" s="276">
        <v>0</v>
      </c>
      <c r="E73" s="276">
        <v>0</v>
      </c>
      <c r="F73" s="275">
        <v>0</v>
      </c>
      <c r="G73" s="275">
        <v>0</v>
      </c>
      <c r="H73" s="275">
        <v>0</v>
      </c>
      <c r="I73" s="254">
        <v>0</v>
      </c>
      <c r="J73" s="254">
        <v>0</v>
      </c>
      <c r="K73" s="254">
        <v>0</v>
      </c>
    </row>
    <row r="74" spans="2:11" x14ac:dyDescent="0.25">
      <c r="B74" s="261" t="s">
        <v>1531</v>
      </c>
      <c r="C74" s="267">
        <v>22.076485680451267</v>
      </c>
      <c r="D74" s="276">
        <v>0</v>
      </c>
      <c r="E74" s="276">
        <v>0</v>
      </c>
      <c r="F74" s="275">
        <v>5.3437272154563337E-3</v>
      </c>
      <c r="G74" s="276">
        <v>0</v>
      </c>
      <c r="H74" s="276">
        <v>0</v>
      </c>
      <c r="I74" s="278">
        <v>0</v>
      </c>
      <c r="J74" s="278">
        <v>0</v>
      </c>
      <c r="K74" s="278">
        <v>0</v>
      </c>
    </row>
    <row r="75" spans="2:11" x14ac:dyDescent="0.25">
      <c r="B75" s="241" t="s">
        <v>1530</v>
      </c>
      <c r="C75" s="277">
        <v>0</v>
      </c>
      <c r="D75" s="276">
        <v>0</v>
      </c>
      <c r="E75" s="276">
        <v>0</v>
      </c>
      <c r="F75" s="276">
        <v>0</v>
      </c>
      <c r="G75" s="276">
        <v>0</v>
      </c>
      <c r="H75" s="275">
        <v>3.4698699691122832E-2</v>
      </c>
      <c r="I75" s="264">
        <v>0</v>
      </c>
      <c r="J75" s="254">
        <v>0</v>
      </c>
      <c r="K75" s="254">
        <v>0</v>
      </c>
    </row>
    <row r="76" spans="2:11" x14ac:dyDescent="0.25">
      <c r="B76" s="264" t="s">
        <v>142</v>
      </c>
      <c r="C76" s="263">
        <v>23.438073675338163</v>
      </c>
      <c r="D76" s="274">
        <v>0</v>
      </c>
      <c r="E76" s="274">
        <v>0</v>
      </c>
      <c r="F76" s="273">
        <v>5.3437272154563337E-3</v>
      </c>
      <c r="G76" s="274">
        <v>0</v>
      </c>
      <c r="H76" s="273">
        <v>3.4698699691122832E-2</v>
      </c>
      <c r="I76" s="264">
        <v>0</v>
      </c>
      <c r="J76" s="252">
        <v>0</v>
      </c>
      <c r="K76" s="252">
        <v>0</v>
      </c>
    </row>
    <row r="77" spans="2:11" x14ac:dyDescent="0.25">
      <c r="B77" s="261" t="s">
        <v>1529</v>
      </c>
      <c r="C77" s="258"/>
      <c r="D77" s="261"/>
      <c r="E77" s="261"/>
      <c r="F77" s="261"/>
      <c r="G77" s="201"/>
      <c r="H77" s="201"/>
      <c r="I77" s="201"/>
      <c r="J77" s="201"/>
      <c r="K77" s="201"/>
    </row>
    <row r="78" spans="2:11" x14ac:dyDescent="0.25">
      <c r="B78" s="183" t="s">
        <v>1537</v>
      </c>
      <c r="C78" s="249"/>
      <c r="D78" s="249"/>
      <c r="E78" s="249"/>
      <c r="F78" s="249"/>
      <c r="G78" s="201"/>
      <c r="H78" s="201"/>
      <c r="I78" s="201"/>
      <c r="J78" s="201"/>
      <c r="K78" s="201"/>
    </row>
    <row r="79" spans="2:11" x14ac:dyDescent="0.25">
      <c r="B79" s="272" t="s">
        <v>1536</v>
      </c>
      <c r="C79" s="271" t="s">
        <v>1535</v>
      </c>
      <c r="D79" s="271" t="s">
        <v>1534</v>
      </c>
      <c r="E79" s="271" t="s">
        <v>1522</v>
      </c>
      <c r="F79" s="271" t="s">
        <v>142</v>
      </c>
      <c r="G79" s="201"/>
      <c r="H79" s="201"/>
      <c r="I79" s="201"/>
      <c r="J79" s="201"/>
      <c r="K79" s="201"/>
    </row>
    <row r="80" spans="2:11" x14ac:dyDescent="0.25">
      <c r="B80" s="261" t="s">
        <v>1533</v>
      </c>
      <c r="C80" s="266">
        <v>1.3615879948868959</v>
      </c>
      <c r="D80" s="270">
        <v>0</v>
      </c>
      <c r="E80" s="270">
        <v>0</v>
      </c>
      <c r="F80" s="270">
        <v>1.3615879948868959</v>
      </c>
      <c r="G80" s="201"/>
      <c r="H80" s="201"/>
      <c r="I80" s="201"/>
      <c r="J80" s="201"/>
      <c r="K80" s="201"/>
    </row>
    <row r="81" spans="2:17" x14ac:dyDescent="0.25">
      <c r="B81" s="261" t="s">
        <v>1532</v>
      </c>
      <c r="C81" s="269">
        <v>0</v>
      </c>
      <c r="D81" s="269">
        <v>0</v>
      </c>
      <c r="E81" s="268">
        <v>0</v>
      </c>
      <c r="F81" s="268">
        <v>0</v>
      </c>
      <c r="G81" s="201"/>
      <c r="H81" s="201"/>
      <c r="I81" s="201"/>
      <c r="J81" s="201"/>
      <c r="K81" s="201"/>
      <c r="L81" s="201"/>
      <c r="M81" s="201"/>
      <c r="N81" s="201"/>
      <c r="O81" s="201"/>
      <c r="P81" s="201"/>
      <c r="Q81" s="201"/>
    </row>
    <row r="82" spans="2:17" x14ac:dyDescent="0.25">
      <c r="B82" s="261" t="s">
        <v>1531</v>
      </c>
      <c r="C82" s="267">
        <v>8.7438446728654533</v>
      </c>
      <c r="D82" s="266">
        <v>10.781573806422408</v>
      </c>
      <c r="E82" s="266">
        <v>2.5564109283733751</v>
      </c>
      <c r="F82" s="266">
        <v>22.081829407661235</v>
      </c>
      <c r="G82" s="201"/>
      <c r="H82" s="201"/>
      <c r="I82" s="201"/>
      <c r="J82" s="201"/>
      <c r="K82" s="201"/>
      <c r="L82" s="201"/>
      <c r="M82" s="201"/>
      <c r="N82" s="201"/>
      <c r="O82" s="201"/>
      <c r="P82" s="201"/>
      <c r="Q82" s="201"/>
    </row>
    <row r="83" spans="2:17" x14ac:dyDescent="0.25">
      <c r="B83" s="241" t="s">
        <v>1530</v>
      </c>
      <c r="C83" s="263">
        <v>3.4698699691122832E-2</v>
      </c>
      <c r="D83" s="262"/>
      <c r="E83" s="262">
        <v>0</v>
      </c>
      <c r="F83" s="265">
        <v>3.4698699691122832E-2</v>
      </c>
      <c r="G83" s="201"/>
      <c r="H83" s="201"/>
      <c r="I83" s="201"/>
      <c r="J83" s="201"/>
      <c r="K83" s="201"/>
      <c r="L83" s="201"/>
      <c r="M83" s="201"/>
      <c r="N83" s="201"/>
      <c r="O83" s="201"/>
      <c r="P83" s="201"/>
      <c r="Q83" s="201"/>
    </row>
    <row r="84" spans="2:17" x14ac:dyDescent="0.25">
      <c r="B84" s="264" t="s">
        <v>142</v>
      </c>
      <c r="C84" s="263">
        <v>10.140131367443473</v>
      </c>
      <c r="D84" s="262">
        <v>10.781573806422408</v>
      </c>
      <c r="E84" s="262">
        <v>2.5564109283733751</v>
      </c>
      <c r="F84" s="262">
        <v>23.478116102239255</v>
      </c>
      <c r="G84" s="201"/>
      <c r="H84" s="201"/>
      <c r="I84" s="201"/>
      <c r="J84" s="201"/>
      <c r="K84" s="201"/>
      <c r="L84" s="201"/>
      <c r="M84" s="201"/>
      <c r="N84" s="201"/>
      <c r="O84" s="201"/>
      <c r="P84" s="201"/>
      <c r="Q84" s="201"/>
    </row>
    <row r="85" spans="2:17" x14ac:dyDescent="0.25">
      <c r="B85" s="261" t="s">
        <v>1529</v>
      </c>
      <c r="C85" s="258"/>
      <c r="D85" s="261"/>
      <c r="E85" s="261"/>
      <c r="F85" s="261"/>
      <c r="G85" s="201"/>
      <c r="H85" s="201"/>
      <c r="I85" s="201"/>
      <c r="J85" s="201"/>
      <c r="K85" s="201"/>
      <c r="L85" s="201"/>
      <c r="M85" s="201"/>
      <c r="N85" s="201"/>
      <c r="O85" s="201"/>
      <c r="P85" s="201"/>
      <c r="Q85" s="201"/>
    </row>
    <row r="86" spans="2:17" x14ac:dyDescent="0.25">
      <c r="B86" s="183" t="s">
        <v>1528</v>
      </c>
      <c r="C86" s="249"/>
      <c r="D86" s="249"/>
      <c r="E86" s="249"/>
      <c r="F86" s="249"/>
      <c r="G86" s="201"/>
      <c r="H86" s="201"/>
      <c r="I86" s="201"/>
      <c r="J86" s="201"/>
      <c r="K86" s="201"/>
      <c r="L86" s="201"/>
      <c r="M86" s="201"/>
      <c r="N86" s="201"/>
      <c r="O86" s="201"/>
      <c r="P86" s="201"/>
      <c r="Q86" s="201"/>
    </row>
    <row r="87" spans="2:17" x14ac:dyDescent="0.25">
      <c r="B87" s="421" t="s">
        <v>1527</v>
      </c>
      <c r="C87" s="421"/>
      <c r="D87" s="421"/>
      <c r="E87" s="421"/>
      <c r="F87" s="260">
        <v>23.5</v>
      </c>
      <c r="G87" s="201"/>
      <c r="H87" s="201"/>
      <c r="I87" s="201"/>
      <c r="J87" s="201"/>
      <c r="K87" s="201"/>
      <c r="L87" s="201"/>
      <c r="M87" s="201"/>
      <c r="N87" s="201"/>
      <c r="O87" s="201"/>
      <c r="P87" s="201"/>
      <c r="Q87" s="201"/>
    </row>
    <row r="88" spans="2:17" x14ac:dyDescent="0.25">
      <c r="B88" s="259"/>
      <c r="C88" s="259"/>
      <c r="D88" s="259"/>
      <c r="E88" s="259"/>
      <c r="F88" s="258"/>
      <c r="G88" s="201"/>
      <c r="H88" s="201"/>
      <c r="I88" s="201"/>
      <c r="J88" s="201"/>
      <c r="K88" s="201"/>
      <c r="L88" s="201"/>
      <c r="M88" s="201"/>
      <c r="N88" s="201"/>
      <c r="O88" s="201"/>
      <c r="P88" s="201"/>
      <c r="Q88" s="201"/>
    </row>
    <row r="89" spans="2:17" x14ac:dyDescent="0.25">
      <c r="B89" s="250"/>
      <c r="C89" s="250"/>
      <c r="D89" s="250"/>
      <c r="E89" s="249"/>
      <c r="F89" s="249"/>
      <c r="G89" s="201"/>
      <c r="H89" s="201"/>
      <c r="I89" s="201"/>
      <c r="J89" s="201"/>
      <c r="K89" s="201"/>
      <c r="L89" s="201"/>
      <c r="M89" s="201"/>
      <c r="N89" s="201"/>
      <c r="O89" s="201"/>
      <c r="P89" s="201"/>
      <c r="Q89" s="201"/>
    </row>
    <row r="90" spans="2:17" x14ac:dyDescent="0.25">
      <c r="B90" s="257" t="s">
        <v>1526</v>
      </c>
      <c r="C90" s="256"/>
      <c r="D90" s="250"/>
      <c r="E90" s="249"/>
      <c r="F90" s="249"/>
      <c r="G90" s="249"/>
      <c r="H90" s="249"/>
      <c r="I90" s="249"/>
      <c r="J90" s="249"/>
      <c r="K90" s="249"/>
    </row>
    <row r="91" spans="2:17" x14ac:dyDescent="0.25">
      <c r="B91" s="255" t="s">
        <v>1524</v>
      </c>
      <c r="C91" s="254">
        <v>0</v>
      </c>
      <c r="D91" s="250"/>
      <c r="E91" s="249"/>
      <c r="F91" s="249"/>
      <c r="G91" s="249"/>
      <c r="H91" s="249"/>
      <c r="I91" s="249"/>
      <c r="J91" s="249"/>
      <c r="K91" s="249"/>
    </row>
    <row r="92" spans="2:17" x14ac:dyDescent="0.25">
      <c r="B92" s="243" t="s">
        <v>1523</v>
      </c>
      <c r="C92" s="254">
        <v>0</v>
      </c>
      <c r="D92" s="250"/>
      <c r="E92" s="249"/>
      <c r="F92" s="249"/>
      <c r="G92" s="249"/>
      <c r="H92" s="249"/>
      <c r="I92" s="249"/>
      <c r="J92" s="249"/>
      <c r="K92" s="249"/>
    </row>
    <row r="93" spans="2:17" x14ac:dyDescent="0.25">
      <c r="B93" s="241" t="s">
        <v>1522</v>
      </c>
      <c r="C93" s="254">
        <v>0</v>
      </c>
      <c r="D93" s="250"/>
      <c r="E93" s="249"/>
      <c r="F93" s="249"/>
      <c r="G93" s="249"/>
      <c r="H93" s="249"/>
      <c r="I93" s="249"/>
      <c r="J93" s="249"/>
      <c r="K93" s="249"/>
    </row>
    <row r="94" spans="2:17" x14ac:dyDescent="0.25">
      <c r="B94" s="253" t="s">
        <v>142</v>
      </c>
      <c r="C94" s="252">
        <v>0</v>
      </c>
      <c r="D94" s="250"/>
      <c r="E94" s="249"/>
      <c r="F94" s="249"/>
      <c r="G94" s="249"/>
      <c r="H94" s="249"/>
      <c r="I94" s="249"/>
      <c r="J94" s="249"/>
      <c r="K94" s="249"/>
    </row>
    <row r="95" spans="2:17" x14ac:dyDescent="0.25">
      <c r="B95" s="250"/>
      <c r="C95" s="250"/>
      <c r="D95" s="201"/>
      <c r="E95" s="201"/>
      <c r="F95" s="201"/>
      <c r="G95" s="201"/>
      <c r="H95" s="201"/>
      <c r="I95" s="201"/>
      <c r="J95" s="201"/>
      <c r="K95" s="249"/>
    </row>
    <row r="96" spans="2:17" x14ac:dyDescent="0.25">
      <c r="B96" s="257" t="s">
        <v>1525</v>
      </c>
      <c r="C96" s="256"/>
      <c r="D96" s="201"/>
      <c r="E96" s="201"/>
      <c r="F96" s="201"/>
      <c r="G96" s="201"/>
      <c r="H96" s="201"/>
      <c r="I96" s="201"/>
      <c r="J96" s="201"/>
      <c r="K96" s="249"/>
    </row>
    <row r="97" spans="2:11" x14ac:dyDescent="0.25">
      <c r="B97" s="255" t="s">
        <v>1524</v>
      </c>
      <c r="C97" s="254">
        <v>0</v>
      </c>
      <c r="D97" s="201"/>
      <c r="E97" s="201"/>
      <c r="F97" s="201"/>
      <c r="G97" s="201"/>
      <c r="H97" s="201"/>
      <c r="I97" s="201"/>
      <c r="J97" s="201"/>
      <c r="K97" s="249"/>
    </row>
    <row r="98" spans="2:11" x14ac:dyDescent="0.25">
      <c r="B98" s="243" t="s">
        <v>1523</v>
      </c>
      <c r="C98" s="254">
        <v>0</v>
      </c>
      <c r="D98" s="201"/>
      <c r="E98" s="201"/>
      <c r="F98" s="201"/>
      <c r="G98" s="201"/>
      <c r="H98" s="201"/>
      <c r="I98" s="201"/>
      <c r="J98" s="201"/>
      <c r="K98" s="249"/>
    </row>
    <row r="99" spans="2:11" x14ac:dyDescent="0.25">
      <c r="B99" s="241" t="s">
        <v>1522</v>
      </c>
      <c r="C99" s="254">
        <v>0</v>
      </c>
      <c r="D99" s="250"/>
      <c r="E99" s="249"/>
      <c r="F99" s="249"/>
      <c r="G99" s="249"/>
      <c r="H99" s="249"/>
      <c r="I99" s="249"/>
      <c r="J99" s="249"/>
      <c r="K99" s="249"/>
    </row>
    <row r="100" spans="2:11" x14ac:dyDescent="0.25">
      <c r="B100" s="253" t="s">
        <v>142</v>
      </c>
      <c r="C100" s="252">
        <v>0</v>
      </c>
      <c r="D100" s="250"/>
      <c r="E100" s="249"/>
      <c r="F100" s="249"/>
      <c r="G100" s="249"/>
      <c r="H100" s="249"/>
      <c r="I100" s="249"/>
      <c r="J100" s="249"/>
      <c r="K100" s="249"/>
    </row>
    <row r="101" spans="2:11" x14ac:dyDescent="0.25">
      <c r="B101" s="243"/>
      <c r="C101" s="251"/>
      <c r="D101" s="250"/>
      <c r="E101" s="249"/>
      <c r="F101" s="249"/>
      <c r="G101" s="249"/>
      <c r="H101" s="249"/>
      <c r="I101" s="249"/>
      <c r="J101" s="249"/>
      <c r="K101" s="249"/>
    </row>
    <row r="102" spans="2:11" ht="18" x14ac:dyDescent="0.25">
      <c r="B102" s="422" t="s">
        <v>1521</v>
      </c>
      <c r="C102" s="422"/>
      <c r="D102" s="422"/>
      <c r="E102" s="422"/>
      <c r="F102" s="422"/>
    </row>
    <row r="103" spans="2:11" ht="18" x14ac:dyDescent="0.25">
      <c r="B103" s="231"/>
      <c r="C103" s="248"/>
      <c r="D103" s="247"/>
      <c r="E103" s="247"/>
      <c r="F103" s="247"/>
    </row>
    <row r="104" spans="2:11" x14ac:dyDescent="0.25">
      <c r="B104" s="246" t="s">
        <v>1520</v>
      </c>
      <c r="C104" s="245" t="s">
        <v>1519</v>
      </c>
      <c r="D104" s="201"/>
      <c r="E104" s="201"/>
    </row>
    <row r="105" spans="2:11" x14ac:dyDescent="0.25">
      <c r="B105" s="243" t="s">
        <v>1518</v>
      </c>
      <c r="C105" s="244">
        <v>1</v>
      </c>
      <c r="D105" s="22"/>
      <c r="E105" s="201"/>
    </row>
    <row r="106" spans="2:11" x14ac:dyDescent="0.25">
      <c r="B106" s="243" t="s">
        <v>1517</v>
      </c>
      <c r="C106" s="242">
        <v>0</v>
      </c>
      <c r="D106" s="201"/>
      <c r="E106" s="201"/>
    </row>
    <row r="107" spans="2:11" x14ac:dyDescent="0.25">
      <c r="B107" s="243" t="s">
        <v>1516</v>
      </c>
      <c r="C107" s="242">
        <v>0</v>
      </c>
      <c r="D107" s="201"/>
      <c r="E107" s="201"/>
    </row>
    <row r="108" spans="2:11" x14ac:dyDescent="0.25">
      <c r="B108" s="243" t="s">
        <v>1515</v>
      </c>
      <c r="C108" s="242">
        <v>0</v>
      </c>
      <c r="D108" s="201"/>
      <c r="E108" s="201"/>
    </row>
    <row r="109" spans="2:11" x14ac:dyDescent="0.25">
      <c r="B109" s="243" t="s">
        <v>1514</v>
      </c>
      <c r="C109" s="242">
        <v>0</v>
      </c>
      <c r="D109" s="201"/>
      <c r="E109" s="201"/>
    </row>
    <row r="110" spans="2:11" x14ac:dyDescent="0.25">
      <c r="B110" s="243" t="s">
        <v>1513</v>
      </c>
      <c r="C110" s="242">
        <v>0</v>
      </c>
      <c r="D110" s="201"/>
      <c r="E110" s="201"/>
    </row>
    <row r="111" spans="2:11" x14ac:dyDescent="0.25">
      <c r="B111" s="241" t="s">
        <v>1512</v>
      </c>
      <c r="C111" s="240">
        <v>0</v>
      </c>
      <c r="D111" s="201"/>
      <c r="E111" s="201"/>
    </row>
    <row r="112" spans="2:11" x14ac:dyDescent="0.25">
      <c r="B112" s="201"/>
      <c r="C112" s="238"/>
      <c r="D112" s="238"/>
      <c r="E112" s="238"/>
      <c r="F112" s="236"/>
      <c r="G112" s="237"/>
      <c r="H112" s="237"/>
      <c r="I112" s="236"/>
    </row>
    <row r="113" spans="2:9" x14ac:dyDescent="0.25">
      <c r="B113" s="239"/>
      <c r="C113" s="238"/>
      <c r="D113" s="238"/>
      <c r="E113" s="238"/>
      <c r="F113" s="236"/>
      <c r="G113" s="237"/>
      <c r="H113" s="237"/>
      <c r="I113" s="236"/>
    </row>
    <row r="114" spans="2:9" x14ac:dyDescent="0.25">
      <c r="B114" s="201"/>
      <c r="C114" s="201"/>
      <c r="D114" s="201"/>
      <c r="E114" s="201"/>
      <c r="F114" s="201"/>
      <c r="G114" s="201"/>
      <c r="H114" s="201"/>
      <c r="I114" s="201"/>
    </row>
    <row r="115" spans="2:9" ht="18" x14ac:dyDescent="0.25">
      <c r="B115" s="422" t="s">
        <v>1511</v>
      </c>
      <c r="C115" s="422"/>
      <c r="D115" s="422"/>
      <c r="E115" s="422"/>
      <c r="F115" s="422"/>
      <c r="G115" s="201"/>
      <c r="H115" s="201"/>
      <c r="I115" s="201"/>
    </row>
    <row r="116" spans="2:9" ht="18" x14ac:dyDescent="0.25">
      <c r="B116" s="231"/>
      <c r="C116" s="429" t="s">
        <v>1506</v>
      </c>
      <c r="D116" s="429"/>
      <c r="E116" s="429"/>
      <c r="F116" s="429"/>
      <c r="G116" s="201"/>
      <c r="H116" s="201"/>
      <c r="I116" s="201"/>
    </row>
    <row r="117" spans="2:9" x14ac:dyDescent="0.25">
      <c r="B117" s="229" t="s">
        <v>1510</v>
      </c>
      <c r="C117" s="424"/>
      <c r="D117" s="424"/>
      <c r="E117" s="424"/>
      <c r="F117" s="424"/>
      <c r="G117" s="201"/>
      <c r="H117" s="201"/>
      <c r="I117" s="201"/>
    </row>
    <row r="118" spans="2:9" ht="9.75" customHeight="1" x14ac:dyDescent="0.25">
      <c r="B118" s="229"/>
      <c r="C118" s="235"/>
      <c r="D118" s="235"/>
      <c r="E118" s="235"/>
      <c r="F118" s="235"/>
      <c r="G118" s="201"/>
      <c r="H118" s="201"/>
      <c r="I118" s="201"/>
    </row>
    <row r="119" spans="2:9" x14ac:dyDescent="0.25">
      <c r="B119" s="228" t="s">
        <v>1509</v>
      </c>
      <c r="C119" s="423" t="s">
        <v>1500</v>
      </c>
      <c r="D119" s="423"/>
      <c r="E119" s="423"/>
      <c r="F119" s="423"/>
      <c r="G119" s="201"/>
      <c r="H119" s="201"/>
      <c r="I119" s="201"/>
    </row>
    <row r="120" spans="2:9" s="233" customFormat="1" x14ac:dyDescent="0.2">
      <c r="B120" s="234" t="s">
        <v>1508</v>
      </c>
    </row>
    <row r="121" spans="2:9" x14ac:dyDescent="0.25">
      <c r="B121" s="229"/>
      <c r="C121" s="201"/>
      <c r="D121" s="201"/>
      <c r="E121" s="201"/>
      <c r="F121" s="201"/>
      <c r="G121" s="201"/>
      <c r="H121" s="201"/>
      <c r="I121" s="201"/>
    </row>
    <row r="122" spans="2:9" x14ac:dyDescent="0.25">
      <c r="B122" s="229"/>
      <c r="C122" s="201"/>
      <c r="D122" s="201"/>
      <c r="E122" s="201"/>
      <c r="F122" s="201"/>
      <c r="G122" s="201"/>
      <c r="H122" s="201"/>
      <c r="I122" s="201"/>
    </row>
    <row r="123" spans="2:9" ht="15.75" x14ac:dyDescent="0.25">
      <c r="B123" s="232"/>
      <c r="G123" s="201"/>
      <c r="H123" s="201"/>
      <c r="I123" s="201"/>
    </row>
    <row r="124" spans="2:9" ht="18" x14ac:dyDescent="0.25">
      <c r="B124" s="422" t="s">
        <v>1507</v>
      </c>
      <c r="C124" s="422"/>
      <c r="D124" s="422"/>
      <c r="E124" s="422"/>
      <c r="F124" s="422"/>
      <c r="G124" s="201"/>
      <c r="H124" s="201"/>
      <c r="I124" s="201"/>
    </row>
    <row r="125" spans="2:9" ht="18" x14ac:dyDescent="0.25">
      <c r="B125" s="231"/>
      <c r="C125" s="429" t="s">
        <v>1506</v>
      </c>
      <c r="D125" s="429"/>
      <c r="E125" s="429"/>
      <c r="F125" s="429"/>
      <c r="G125" s="201"/>
      <c r="H125" s="201"/>
      <c r="I125" s="201"/>
    </row>
    <row r="126" spans="2:9" x14ac:dyDescent="0.25">
      <c r="B126" s="230"/>
      <c r="C126" s="425" t="s">
        <v>1505</v>
      </c>
      <c r="D126" s="425"/>
      <c r="E126" s="425" t="s">
        <v>1504</v>
      </c>
      <c r="F126" s="425"/>
      <c r="G126" s="201"/>
      <c r="H126" s="201"/>
      <c r="I126" s="201"/>
    </row>
    <row r="127" spans="2:9" ht="30" x14ac:dyDescent="0.25">
      <c r="B127" s="209" t="s">
        <v>1503</v>
      </c>
      <c r="C127" s="424" t="s">
        <v>1500</v>
      </c>
      <c r="D127" s="424"/>
      <c r="E127" s="424"/>
      <c r="F127" s="424"/>
      <c r="G127" s="201"/>
      <c r="H127" s="201"/>
      <c r="I127" s="201"/>
    </row>
    <row r="128" spans="2:9" x14ac:dyDescent="0.25">
      <c r="B128" s="229" t="s">
        <v>1502</v>
      </c>
      <c r="C128" s="424" t="s">
        <v>1500</v>
      </c>
      <c r="D128" s="424"/>
      <c r="E128" s="424"/>
      <c r="F128" s="424"/>
      <c r="G128" s="201"/>
      <c r="H128" s="201"/>
      <c r="I128" s="201"/>
    </row>
    <row r="129" spans="2:9" x14ac:dyDescent="0.25">
      <c r="B129" s="228" t="s">
        <v>1501</v>
      </c>
      <c r="C129" s="423"/>
      <c r="D129" s="423"/>
      <c r="E129" s="423" t="s">
        <v>1500</v>
      </c>
      <c r="F129" s="423"/>
      <c r="G129" s="201"/>
      <c r="H129" s="201"/>
      <c r="I129" s="201"/>
    </row>
    <row r="130" spans="2:9" x14ac:dyDescent="0.25">
      <c r="B130" s="227"/>
      <c r="C130" s="201"/>
      <c r="D130" s="201"/>
      <c r="E130" s="201"/>
      <c r="F130" s="201"/>
      <c r="G130" s="201"/>
      <c r="H130" s="201"/>
      <c r="I130" s="201"/>
    </row>
    <row r="131" spans="2:9" x14ac:dyDescent="0.25">
      <c r="B131" s="201"/>
      <c r="C131" s="201"/>
      <c r="D131" s="201"/>
      <c r="E131" s="201"/>
      <c r="F131" s="201"/>
      <c r="G131" s="201"/>
      <c r="H131" s="201"/>
      <c r="I131" s="201"/>
    </row>
    <row r="132" spans="2:9" x14ac:dyDescent="0.25">
      <c r="B132" s="201"/>
      <c r="C132" s="201"/>
      <c r="D132" s="201"/>
      <c r="E132" s="201"/>
      <c r="F132" s="201"/>
      <c r="G132" s="201"/>
      <c r="H132" s="201"/>
      <c r="I132" s="201"/>
    </row>
    <row r="133" spans="2:9" x14ac:dyDescent="0.25">
      <c r="I133" s="184" t="s">
        <v>1457</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30"/>
  <sheetViews>
    <sheetView zoomScaleNormal="100" workbookViewId="0">
      <selection activeCell="C18" sqref="C18:L18"/>
    </sheetView>
  </sheetViews>
  <sheetFormatPr defaultRowHeight="15" x14ac:dyDescent="0.25"/>
  <cols>
    <col min="1" max="1" width="4.7109375" style="249" customWidth="1"/>
    <col min="2" max="2" width="7.7109375" style="249" customWidth="1"/>
    <col min="3" max="13" width="15.7109375" style="249" customWidth="1"/>
    <col min="14" max="16384" width="9.140625" style="249"/>
  </cols>
  <sheetData>
    <row r="4" spans="2:13" ht="18" x14ac:dyDescent="0.25">
      <c r="B4" s="163" t="s">
        <v>1645</v>
      </c>
      <c r="K4" s="327" t="s">
        <v>1644</v>
      </c>
      <c r="L4" s="326">
        <v>43281</v>
      </c>
    </row>
    <row r="5" spans="2:13" x14ac:dyDescent="0.25">
      <c r="B5" s="325" t="s">
        <v>1643</v>
      </c>
    </row>
    <row r="7" spans="2:13" ht="15.75" x14ac:dyDescent="0.25">
      <c r="B7" s="322" t="s">
        <v>1642</v>
      </c>
      <c r="C7" s="261"/>
      <c r="D7" s="261"/>
      <c r="E7" s="261"/>
      <c r="F7" s="261"/>
      <c r="G7" s="261"/>
      <c r="H7" s="261"/>
      <c r="I7" s="261"/>
      <c r="J7" s="261"/>
      <c r="K7" s="261"/>
      <c r="L7" s="261"/>
      <c r="M7" s="261"/>
    </row>
    <row r="8" spans="2:13" ht="3.75" customHeight="1" x14ac:dyDescent="0.25">
      <c r="B8" s="322"/>
      <c r="C8" s="261"/>
      <c r="D8" s="261"/>
      <c r="E8" s="261"/>
      <c r="F8" s="261"/>
      <c r="G8" s="261"/>
      <c r="H8" s="261"/>
      <c r="I8" s="261"/>
      <c r="J8" s="261"/>
      <c r="K8" s="261"/>
      <c r="L8" s="261"/>
      <c r="M8" s="261"/>
    </row>
    <row r="9" spans="2:13" x14ac:dyDescent="0.25">
      <c r="B9" s="321" t="s">
        <v>1437</v>
      </c>
      <c r="C9" s="320"/>
      <c r="D9" s="320"/>
      <c r="E9" s="320"/>
      <c r="F9" s="320"/>
      <c r="G9" s="320"/>
      <c r="H9" s="320"/>
      <c r="I9" s="320"/>
      <c r="J9" s="320"/>
      <c r="K9" s="320"/>
      <c r="L9" s="320"/>
      <c r="M9" s="320"/>
    </row>
    <row r="10" spans="2:13" ht="45" x14ac:dyDescent="0.25">
      <c r="B10" s="264"/>
      <c r="C10" s="318" t="s">
        <v>1640</v>
      </c>
      <c r="D10" s="318" t="s">
        <v>1639</v>
      </c>
      <c r="E10" s="318" t="s">
        <v>1638</v>
      </c>
      <c r="F10" s="318" t="s">
        <v>1637</v>
      </c>
      <c r="G10" s="318" t="s">
        <v>1636</v>
      </c>
      <c r="H10" s="318" t="s">
        <v>1635</v>
      </c>
      <c r="I10" s="318" t="s">
        <v>1634</v>
      </c>
      <c r="J10" s="318" t="s">
        <v>632</v>
      </c>
      <c r="K10" s="318" t="s">
        <v>1633</v>
      </c>
      <c r="L10" s="318" t="s">
        <v>140</v>
      </c>
      <c r="M10" s="317" t="s">
        <v>142</v>
      </c>
    </row>
    <row r="11" spans="2:13" x14ac:dyDescent="0.25">
      <c r="B11" s="316" t="s">
        <v>142</v>
      </c>
      <c r="C11" s="324">
        <v>5810</v>
      </c>
      <c r="D11" s="324">
        <v>14</v>
      </c>
      <c r="E11" s="324">
        <v>95</v>
      </c>
      <c r="F11" s="324">
        <v>562</v>
      </c>
      <c r="G11" s="324">
        <v>9206</v>
      </c>
      <c r="H11" s="324">
        <v>298</v>
      </c>
      <c r="I11" s="324">
        <v>10368</v>
      </c>
      <c r="J11" s="324">
        <v>31106</v>
      </c>
      <c r="K11" s="324">
        <v>7</v>
      </c>
      <c r="L11" s="324">
        <v>15</v>
      </c>
      <c r="M11" s="323">
        <f>SUM(C11:L11)</f>
        <v>57481</v>
      </c>
    </row>
    <row r="12" spans="2:13" x14ac:dyDescent="0.25">
      <c r="B12" s="314" t="s">
        <v>1630</v>
      </c>
      <c r="C12" s="313">
        <f t="shared" ref="C12:M12" si="0">+C11/$M$11</f>
        <v>0.10107687757693846</v>
      </c>
      <c r="D12" s="313">
        <f t="shared" si="0"/>
        <v>2.4355874114924931E-4</v>
      </c>
      <c r="E12" s="313">
        <f t="shared" si="0"/>
        <v>1.6527200292270488E-3</v>
      </c>
      <c r="F12" s="313">
        <f t="shared" si="0"/>
        <v>9.7771437518484362E-3</v>
      </c>
      <c r="G12" s="313">
        <f t="shared" si="0"/>
        <v>0.16015726935857066</v>
      </c>
      <c r="H12" s="313">
        <f t="shared" si="0"/>
        <v>5.1843217758911642E-3</v>
      </c>
      <c r="I12" s="313">
        <f t="shared" si="0"/>
        <v>0.18037264487395835</v>
      </c>
      <c r="J12" s="313">
        <f t="shared" si="0"/>
        <v>0.54115272872775355</v>
      </c>
      <c r="K12" s="313">
        <f t="shared" si="0"/>
        <v>1.2177937057462466E-4</v>
      </c>
      <c r="L12" s="313">
        <f t="shared" si="0"/>
        <v>2.6095579408848144E-4</v>
      </c>
      <c r="M12" s="313">
        <f t="shared" si="0"/>
        <v>1</v>
      </c>
    </row>
    <row r="13" spans="2:13" x14ac:dyDescent="0.25">
      <c r="B13" s="261"/>
      <c r="C13" s="261"/>
      <c r="D13" s="261"/>
      <c r="E13" s="261"/>
      <c r="F13" s="261"/>
      <c r="G13" s="261"/>
      <c r="H13" s="261"/>
      <c r="I13" s="261"/>
      <c r="J13" s="261"/>
      <c r="K13" s="261"/>
      <c r="L13" s="261"/>
      <c r="M13" s="261"/>
    </row>
    <row r="14" spans="2:13" ht="15.75" x14ac:dyDescent="0.25">
      <c r="B14" s="322" t="s">
        <v>1641</v>
      </c>
      <c r="C14" s="261"/>
      <c r="D14" s="261"/>
      <c r="E14" s="261"/>
      <c r="F14" s="261"/>
      <c r="G14" s="261"/>
      <c r="H14" s="261"/>
      <c r="I14" s="261"/>
      <c r="J14" s="261"/>
      <c r="K14" s="261"/>
      <c r="L14" s="261"/>
      <c r="M14" s="261"/>
    </row>
    <row r="15" spans="2:13" ht="3.75" customHeight="1" x14ac:dyDescent="0.25">
      <c r="B15" s="322"/>
      <c r="C15" s="261"/>
      <c r="D15" s="261"/>
      <c r="E15" s="261"/>
      <c r="F15" s="261"/>
      <c r="G15" s="261"/>
      <c r="H15" s="261"/>
      <c r="I15" s="261"/>
      <c r="J15" s="261"/>
      <c r="K15" s="261"/>
      <c r="L15" s="261"/>
      <c r="M15" s="261"/>
    </row>
    <row r="16" spans="2:13" x14ac:dyDescent="0.25">
      <c r="B16" s="321" t="s">
        <v>1435</v>
      </c>
      <c r="C16" s="320"/>
      <c r="D16" s="320"/>
      <c r="E16" s="320"/>
      <c r="F16" s="320"/>
      <c r="G16" s="320"/>
      <c r="H16" s="320"/>
      <c r="I16" s="320"/>
      <c r="J16" s="320"/>
      <c r="K16" s="320"/>
      <c r="L16" s="320"/>
      <c r="M16" s="320"/>
    </row>
    <row r="17" spans="2:14" ht="45" x14ac:dyDescent="0.25">
      <c r="B17" s="264"/>
      <c r="C17" s="318" t="s">
        <v>1640</v>
      </c>
      <c r="D17" s="318" t="s">
        <v>1639</v>
      </c>
      <c r="E17" s="318" t="s">
        <v>1638</v>
      </c>
      <c r="F17" s="318" t="s">
        <v>1637</v>
      </c>
      <c r="G17" s="318" t="s">
        <v>1636</v>
      </c>
      <c r="H17" s="318" t="s">
        <v>1635</v>
      </c>
      <c r="I17" s="318" t="s">
        <v>1634</v>
      </c>
      <c r="J17" s="318" t="s">
        <v>632</v>
      </c>
      <c r="K17" s="318" t="s">
        <v>1633</v>
      </c>
      <c r="L17" s="318" t="s">
        <v>140</v>
      </c>
      <c r="M17" s="317" t="s">
        <v>142</v>
      </c>
    </row>
    <row r="18" spans="2:14" x14ac:dyDescent="0.25">
      <c r="B18" s="316" t="s">
        <v>142</v>
      </c>
      <c r="C18" s="260">
        <v>6.3417869979699999</v>
      </c>
      <c r="D18" s="260">
        <v>4.0443013610000002E-2</v>
      </c>
      <c r="E18" s="260">
        <v>0.56375411226000005</v>
      </c>
      <c r="F18" s="260">
        <v>2.89473365984</v>
      </c>
      <c r="G18" s="260">
        <v>18.75288622807</v>
      </c>
      <c r="H18" s="260">
        <v>1.79688108168</v>
      </c>
      <c r="I18" s="260">
        <v>23.99900024427</v>
      </c>
      <c r="J18" s="260">
        <v>85.542830369469996</v>
      </c>
      <c r="K18" s="260">
        <v>1.420422E-2</v>
      </c>
      <c r="L18" s="260">
        <v>3.9418794280000002E-2</v>
      </c>
      <c r="M18" s="315">
        <f>SUM(C18:L18)</f>
        <v>139.98593872145003</v>
      </c>
    </row>
    <row r="19" spans="2:14" x14ac:dyDescent="0.25">
      <c r="B19" s="314" t="s">
        <v>1630</v>
      </c>
      <c r="C19" s="313">
        <f t="shared" ref="C19:M19" si="1">+C18/$M$18</f>
        <v>4.5303028689111104E-2</v>
      </c>
      <c r="D19" s="313">
        <f t="shared" si="1"/>
        <v>2.8890768586747293E-4</v>
      </c>
      <c r="E19" s="313">
        <f t="shared" si="1"/>
        <v>4.0272195722584822E-3</v>
      </c>
      <c r="F19" s="313">
        <f t="shared" si="1"/>
        <v>2.0678745924617929E-2</v>
      </c>
      <c r="G19" s="313">
        <f t="shared" si="1"/>
        <v>0.13396264224355628</v>
      </c>
      <c r="H19" s="313">
        <f t="shared" si="1"/>
        <v>1.2836154102988233E-2</v>
      </c>
      <c r="I19" s="313">
        <f t="shared" si="1"/>
        <v>0.17143864922050658</v>
      </c>
      <c r="J19" s="313">
        <f t="shared" si="1"/>
        <v>0.61108159255685501</v>
      </c>
      <c r="K19" s="313">
        <f t="shared" si="1"/>
        <v>1.0146890558961183E-4</v>
      </c>
      <c r="L19" s="313">
        <f t="shared" si="1"/>
        <v>2.8159109864910932E-4</v>
      </c>
      <c r="M19" s="313">
        <f t="shared" si="1"/>
        <v>1</v>
      </c>
    </row>
    <row r="20" spans="2:14" x14ac:dyDescent="0.25">
      <c r="B20" s="261"/>
      <c r="C20" s="261"/>
      <c r="D20" s="261"/>
      <c r="E20" s="261"/>
      <c r="F20" s="261"/>
      <c r="G20" s="261"/>
      <c r="H20" s="261"/>
      <c r="I20" s="261"/>
      <c r="J20" s="261"/>
      <c r="K20" s="261"/>
      <c r="L20" s="261"/>
      <c r="M20" s="261"/>
    </row>
    <row r="21" spans="2:14" ht="15.75" x14ac:dyDescent="0.25">
      <c r="B21" s="322" t="s">
        <v>1632</v>
      </c>
      <c r="C21" s="261"/>
      <c r="D21" s="261"/>
      <c r="E21" s="261"/>
      <c r="F21" s="261"/>
      <c r="G21" s="261"/>
      <c r="H21" s="261"/>
      <c r="I21" s="261"/>
      <c r="J21" s="261"/>
      <c r="K21" s="261"/>
      <c r="L21" s="261"/>
      <c r="M21" s="261"/>
    </row>
    <row r="22" spans="2:14" ht="3.75" customHeight="1" x14ac:dyDescent="0.25">
      <c r="B22" s="322"/>
      <c r="C22" s="261"/>
      <c r="D22" s="261"/>
      <c r="E22" s="261"/>
      <c r="F22" s="261"/>
      <c r="G22" s="261"/>
      <c r="H22" s="261"/>
      <c r="I22" s="261"/>
      <c r="J22" s="261"/>
      <c r="K22" s="261"/>
      <c r="L22" s="261"/>
      <c r="M22" s="261"/>
    </row>
    <row r="23" spans="2:14" x14ac:dyDescent="0.25">
      <c r="B23" s="321" t="s">
        <v>1433</v>
      </c>
      <c r="C23" s="320"/>
      <c r="D23" s="320"/>
      <c r="E23" s="320"/>
      <c r="F23" s="320"/>
      <c r="G23" s="320"/>
      <c r="H23" s="320"/>
      <c r="I23" s="320"/>
      <c r="J23" s="320"/>
      <c r="K23" s="320"/>
      <c r="L23" s="320"/>
      <c r="M23" s="320"/>
    </row>
    <row r="24" spans="2:14" x14ac:dyDescent="0.25">
      <c r="B24" s="261"/>
      <c r="C24" s="319"/>
      <c r="D24" s="261"/>
      <c r="E24" s="261"/>
      <c r="F24" s="261"/>
      <c r="G24" s="261"/>
      <c r="H24" s="261"/>
      <c r="I24" s="261"/>
      <c r="J24" s="261"/>
      <c r="K24" s="261"/>
      <c r="L24" s="261"/>
      <c r="M24" s="261"/>
    </row>
    <row r="25" spans="2:14" x14ac:dyDescent="0.25">
      <c r="B25" s="264"/>
      <c r="C25" s="318" t="s">
        <v>1278</v>
      </c>
      <c r="D25" s="318" t="s">
        <v>1279</v>
      </c>
      <c r="E25" s="318" t="s">
        <v>1280</v>
      </c>
      <c r="F25" s="318" t="s">
        <v>1281</v>
      </c>
      <c r="G25" s="318" t="s">
        <v>1631</v>
      </c>
      <c r="H25" s="318" t="s">
        <v>1282</v>
      </c>
      <c r="I25" s="317" t="s">
        <v>142</v>
      </c>
    </row>
    <row r="26" spans="2:14" x14ac:dyDescent="0.25">
      <c r="B26" s="316" t="s">
        <v>142</v>
      </c>
      <c r="C26" s="260">
        <v>36.30717113</v>
      </c>
      <c r="D26" s="260">
        <v>42.60096051</v>
      </c>
      <c r="E26" s="260">
        <v>50.766597689999998</v>
      </c>
      <c r="F26" s="260">
        <v>7.7882199700000001</v>
      </c>
      <c r="G26" s="260">
        <v>1.5264828640000001</v>
      </c>
      <c r="H26" s="260">
        <v>0.99650655499999996</v>
      </c>
      <c r="I26" s="315">
        <f>SUM(C26:H26)</f>
        <v>139.98593871899999</v>
      </c>
    </row>
    <row r="27" spans="2:14" x14ac:dyDescent="0.25">
      <c r="B27" s="314" t="s">
        <v>1630</v>
      </c>
      <c r="C27" s="313">
        <f t="shared" ref="C27:I27" si="2">+C26/$I$26</f>
        <v>0.25936298647024114</v>
      </c>
      <c r="D27" s="313">
        <f t="shared" si="2"/>
        <v>0.30432314059424787</v>
      </c>
      <c r="E27" s="313">
        <f t="shared" si="2"/>
        <v>0.36265497916834383</v>
      </c>
      <c r="F27" s="313">
        <f t="shared" si="2"/>
        <v>5.5635730568865498E-2</v>
      </c>
      <c r="G27" s="313">
        <f t="shared" si="2"/>
        <v>1.0904544256149735E-2</v>
      </c>
      <c r="H27" s="313">
        <f t="shared" si="2"/>
        <v>7.1186189421519825E-3</v>
      </c>
      <c r="I27" s="312">
        <f t="shared" si="2"/>
        <v>1</v>
      </c>
    </row>
    <row r="30" spans="2:14" x14ac:dyDescent="0.25">
      <c r="N30" s="184" t="s">
        <v>1457</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95"/>
  <sheetViews>
    <sheetView zoomScale="70" zoomScaleNormal="70" workbookViewId="0">
      <selection activeCell="R62" sqref="R62"/>
    </sheetView>
  </sheetViews>
  <sheetFormatPr defaultRowHeight="15" x14ac:dyDescent="0.25"/>
  <cols>
    <col min="1" max="1" width="4.7109375" style="249" customWidth="1"/>
    <col min="2" max="2" width="31" style="249" customWidth="1"/>
    <col min="3" max="3" width="21.5703125" style="249" customWidth="1"/>
    <col min="4" max="12" width="15.7109375" style="249" customWidth="1"/>
    <col min="13" max="13" width="3.42578125" style="249" customWidth="1"/>
    <col min="14" max="16384" width="9.140625" style="249"/>
  </cols>
  <sheetData>
    <row r="4" spans="2:14" x14ac:dyDescent="0.25">
      <c r="B4" s="261"/>
      <c r="C4" s="261"/>
      <c r="D4" s="261"/>
      <c r="E4" s="261"/>
      <c r="F4" s="261"/>
      <c r="G4" s="261"/>
      <c r="H4" s="261"/>
      <c r="I4" s="261"/>
      <c r="J4" s="327" t="s">
        <v>1644</v>
      </c>
      <c r="K4" s="326">
        <f>'Table 1-3 - Lending'!L4</f>
        <v>43281</v>
      </c>
      <c r="L4" s="261"/>
    </row>
    <row r="5" spans="2:14" ht="15.75" x14ac:dyDescent="0.25">
      <c r="B5" s="322" t="s">
        <v>1668</v>
      </c>
      <c r="C5" s="261"/>
      <c r="D5" s="261"/>
      <c r="E5" s="261"/>
      <c r="F5" s="261"/>
      <c r="G5" s="261"/>
      <c r="H5" s="261"/>
      <c r="I5" s="261"/>
      <c r="J5" s="261"/>
      <c r="K5" s="261"/>
      <c r="L5" s="261"/>
    </row>
    <row r="6" spans="2:14" ht="3.75" customHeight="1" x14ac:dyDescent="0.25">
      <c r="B6" s="322"/>
      <c r="C6" s="261"/>
      <c r="D6" s="261"/>
      <c r="E6" s="261"/>
      <c r="F6" s="261"/>
      <c r="G6" s="261"/>
      <c r="H6" s="261"/>
      <c r="I6" s="261"/>
      <c r="J6" s="261"/>
      <c r="K6" s="261"/>
      <c r="L6" s="261"/>
    </row>
    <row r="7" spans="2:14" x14ac:dyDescent="0.25">
      <c r="B7" s="347" t="s">
        <v>1667</v>
      </c>
      <c r="C7" s="347"/>
      <c r="D7" s="339"/>
      <c r="E7" s="351"/>
      <c r="F7" s="351"/>
      <c r="G7" s="351"/>
      <c r="H7" s="351"/>
      <c r="I7" s="351"/>
      <c r="J7" s="351"/>
      <c r="K7" s="338"/>
      <c r="L7" s="338"/>
      <c r="M7" s="338"/>
      <c r="N7" s="338"/>
    </row>
    <row r="8" spans="2:14" x14ac:dyDescent="0.25">
      <c r="B8" s="264"/>
      <c r="C8" s="430" t="s">
        <v>1662</v>
      </c>
      <c r="D8" s="430"/>
      <c r="E8" s="430"/>
      <c r="F8" s="430"/>
      <c r="G8" s="430"/>
      <c r="H8" s="430"/>
      <c r="I8" s="430"/>
      <c r="J8" s="430"/>
      <c r="K8" s="430"/>
      <c r="L8" s="430"/>
      <c r="N8" s="261"/>
    </row>
    <row r="9" spans="2:14" x14ac:dyDescent="0.25">
      <c r="B9" s="264"/>
      <c r="C9" s="337" t="s">
        <v>1658</v>
      </c>
      <c r="D9" s="337" t="s">
        <v>1657</v>
      </c>
      <c r="E9" s="337" t="s">
        <v>1656</v>
      </c>
      <c r="F9" s="337" t="s">
        <v>1655</v>
      </c>
      <c r="G9" s="337" t="s">
        <v>1654</v>
      </c>
      <c r="H9" s="337" t="s">
        <v>1653</v>
      </c>
      <c r="I9" s="337" t="s">
        <v>1652</v>
      </c>
      <c r="J9" s="337" t="s">
        <v>1651</v>
      </c>
      <c r="K9" s="337" t="s">
        <v>1650</v>
      </c>
      <c r="L9" s="337" t="s">
        <v>1649</v>
      </c>
      <c r="N9" s="346"/>
    </row>
    <row r="10" spans="2:14" x14ac:dyDescent="0.25">
      <c r="C10" s="336"/>
      <c r="D10" s="336"/>
      <c r="E10" s="336"/>
      <c r="F10" s="336"/>
      <c r="G10" s="336"/>
      <c r="H10" s="336"/>
      <c r="I10" s="336"/>
      <c r="J10" s="336"/>
      <c r="K10" s="336"/>
      <c r="L10" s="336"/>
    </row>
    <row r="11" spans="2:14" x14ac:dyDescent="0.25">
      <c r="B11" s="334" t="s">
        <v>1640</v>
      </c>
      <c r="C11" s="345">
        <v>2.2429679239600002</v>
      </c>
      <c r="D11" s="345">
        <v>1.9916084091699999</v>
      </c>
      <c r="E11" s="345">
        <v>1.4458135024400001</v>
      </c>
      <c r="F11" s="345">
        <v>0.39582921428000001</v>
      </c>
      <c r="G11" s="345">
        <v>0.17010387848</v>
      </c>
      <c r="H11" s="345">
        <v>2.7649550429999999E-2</v>
      </c>
      <c r="I11" s="345">
        <v>1.7049317179999999E-2</v>
      </c>
      <c r="J11" s="345">
        <v>1.073312807E-2</v>
      </c>
      <c r="K11" s="345">
        <v>7.0728440699999997E-3</v>
      </c>
      <c r="L11" s="345">
        <v>3.2959185000000002E-2</v>
      </c>
      <c r="N11" s="350"/>
    </row>
    <row r="12" spans="2:14" x14ac:dyDescent="0.25">
      <c r="B12" s="334" t="s">
        <v>1639</v>
      </c>
      <c r="C12" s="345">
        <v>1.0133789109999999E-2</v>
      </c>
      <c r="D12" s="345">
        <v>9.3734743099999993E-3</v>
      </c>
      <c r="E12" s="345">
        <v>5.81549532E-3</v>
      </c>
      <c r="F12" s="345">
        <v>2.1101054200000002E-3</v>
      </c>
      <c r="G12" s="345">
        <v>8.6775098000000002E-4</v>
      </c>
      <c r="H12" s="345">
        <v>1.7109347E-4</v>
      </c>
      <c r="I12" s="345">
        <v>1.7109349E-4</v>
      </c>
      <c r="J12" s="345">
        <v>1.7109347999999999E-4</v>
      </c>
      <c r="K12" s="345">
        <v>1.7109347E-4</v>
      </c>
      <c r="L12" s="345">
        <v>1.1458022E-2</v>
      </c>
      <c r="N12" s="345"/>
    </row>
    <row r="13" spans="2:14" x14ac:dyDescent="0.25">
      <c r="B13" s="334" t="s">
        <v>1638</v>
      </c>
      <c r="C13" s="345">
        <v>0.17883020023999999</v>
      </c>
      <c r="D13" s="345">
        <v>0.15347795474000001</v>
      </c>
      <c r="E13" s="345">
        <v>0.13525591241000001</v>
      </c>
      <c r="F13" s="345">
        <v>5.51076608E-2</v>
      </c>
      <c r="G13" s="345">
        <v>3.5402183169999997E-2</v>
      </c>
      <c r="H13" s="345">
        <v>4.3930141000000002E-3</v>
      </c>
      <c r="I13" s="345">
        <v>1.2871867999999999E-3</v>
      </c>
      <c r="J13" s="345"/>
      <c r="K13" s="345"/>
      <c r="L13" s="345"/>
      <c r="N13" s="350"/>
    </row>
    <row r="14" spans="2:14" x14ac:dyDescent="0.25">
      <c r="B14" s="334" t="s">
        <v>1637</v>
      </c>
      <c r="C14" s="345">
        <v>1.1048101696799999</v>
      </c>
      <c r="D14" s="345">
        <v>0.86579355869999997</v>
      </c>
      <c r="E14" s="345">
        <v>0.51507038301999997</v>
      </c>
      <c r="F14" s="345">
        <v>0.18738957319999999</v>
      </c>
      <c r="G14" s="345">
        <v>0.11605452692</v>
      </c>
      <c r="H14" s="345">
        <v>2.8795082119999999E-2</v>
      </c>
      <c r="I14" s="345">
        <v>2.2304344890000001E-2</v>
      </c>
      <c r="J14" s="345">
        <v>1.7979044709999999E-2</v>
      </c>
      <c r="K14" s="345">
        <v>9.2709418799999995E-3</v>
      </c>
      <c r="L14" s="345">
        <v>2.7266018999999999E-2</v>
      </c>
      <c r="N14" s="350"/>
    </row>
    <row r="15" spans="2:14" x14ac:dyDescent="0.25">
      <c r="B15" s="334" t="s">
        <v>1636</v>
      </c>
      <c r="C15" s="345">
        <v>6.1822220593699999</v>
      </c>
      <c r="D15" s="345">
        <v>5.6383555619900001</v>
      </c>
      <c r="E15" s="345">
        <v>4.3065550835200002</v>
      </c>
      <c r="F15" s="345">
        <v>1.45447080103</v>
      </c>
      <c r="G15" s="345">
        <v>0.77491506381999997</v>
      </c>
      <c r="H15" s="345">
        <v>9.3360015219999995E-2</v>
      </c>
      <c r="I15" s="345">
        <v>5.5021639720000001E-2</v>
      </c>
      <c r="J15" s="345">
        <v>3.7016947459999998E-2</v>
      </c>
      <c r="K15" s="345">
        <v>2.762699565E-2</v>
      </c>
      <c r="L15" s="345">
        <v>0.18334192599999999</v>
      </c>
      <c r="N15" s="350"/>
    </row>
    <row r="16" spans="2:14" ht="30" x14ac:dyDescent="0.25">
      <c r="B16" s="334" t="s">
        <v>1635</v>
      </c>
      <c r="C16" s="345">
        <v>0.71540829008999995</v>
      </c>
      <c r="D16" s="345">
        <v>0.64698227329000002</v>
      </c>
      <c r="E16" s="345">
        <v>0.38152875383000001</v>
      </c>
      <c r="F16" s="345">
        <v>3.568617172E-2</v>
      </c>
      <c r="G16" s="345">
        <v>7.4860055599999999E-3</v>
      </c>
      <c r="H16" s="345">
        <v>1.3242000199999999E-3</v>
      </c>
      <c r="I16" s="345">
        <v>9.4769256999999998E-4</v>
      </c>
      <c r="J16" s="345">
        <v>3.0148354000000002E-4</v>
      </c>
      <c r="K16" s="345">
        <v>2.929516E-4</v>
      </c>
      <c r="L16" s="345">
        <v>6.923256E-3</v>
      </c>
      <c r="N16" s="350"/>
    </row>
    <row r="17" spans="2:14" x14ac:dyDescent="0.25">
      <c r="B17" s="334" t="s">
        <v>1634</v>
      </c>
      <c r="C17" s="345">
        <v>9.1218062192399998</v>
      </c>
      <c r="D17" s="345">
        <v>7.88871058338</v>
      </c>
      <c r="E17" s="345">
        <v>5.1999603585200003</v>
      </c>
      <c r="F17" s="345">
        <v>1.0862827183699999</v>
      </c>
      <c r="G17" s="345">
        <v>0.30963315591000001</v>
      </c>
      <c r="H17" s="345">
        <v>7.0960538990000002E-2</v>
      </c>
      <c r="I17" s="345">
        <v>4.8525770730000001E-2</v>
      </c>
      <c r="J17" s="345">
        <v>3.8699790659999997E-2</v>
      </c>
      <c r="K17" s="345">
        <v>3.010927431E-2</v>
      </c>
      <c r="L17" s="345">
        <v>0.204311729</v>
      </c>
      <c r="N17" s="350"/>
    </row>
    <row r="18" spans="2:14" x14ac:dyDescent="0.25">
      <c r="B18" s="334" t="s">
        <v>1647</v>
      </c>
      <c r="C18" s="345">
        <v>41.334369908889997</v>
      </c>
      <c r="D18" s="345">
        <v>26.915384165079999</v>
      </c>
      <c r="E18" s="345">
        <v>13.541375015</v>
      </c>
      <c r="F18" s="345">
        <v>2.4080634985399998</v>
      </c>
      <c r="G18" s="345">
        <v>0.81345761651000004</v>
      </c>
      <c r="H18" s="345">
        <v>0.19635964323999999</v>
      </c>
      <c r="I18" s="345">
        <v>0.11708901752</v>
      </c>
      <c r="J18" s="345">
        <v>7.0702158390000006E-2</v>
      </c>
      <c r="K18" s="345">
        <v>3.9432081219999998E-2</v>
      </c>
      <c r="L18" s="345">
        <v>0.106597176</v>
      </c>
      <c r="N18" s="350"/>
    </row>
    <row r="19" spans="2:14" ht="30" x14ac:dyDescent="0.25">
      <c r="B19" s="334" t="s">
        <v>1646</v>
      </c>
      <c r="C19" s="345">
        <v>5.5975514400000001E-3</v>
      </c>
      <c r="D19" s="345">
        <v>5.0015421799999996E-3</v>
      </c>
      <c r="E19" s="345">
        <v>3.0366159300000001E-3</v>
      </c>
      <c r="F19" s="345">
        <v>2.8580214999999998E-4</v>
      </c>
      <c r="G19" s="345">
        <v>2.2249077000000001E-4</v>
      </c>
      <c r="H19" s="345">
        <v>6.0217529999999999E-5</v>
      </c>
      <c r="I19" s="345">
        <v>0</v>
      </c>
      <c r="J19" s="345">
        <v>0</v>
      </c>
      <c r="K19" s="345">
        <v>0</v>
      </c>
      <c r="L19" s="345">
        <v>0</v>
      </c>
      <c r="N19" s="350"/>
    </row>
    <row r="20" spans="2:14" x14ac:dyDescent="0.25">
      <c r="B20" s="334" t="s">
        <v>140</v>
      </c>
      <c r="C20" s="345">
        <v>2.2595930899999998E-2</v>
      </c>
      <c r="D20" s="345">
        <v>1.2067503720000001E-2</v>
      </c>
      <c r="E20" s="345">
        <v>4.7553596599999998E-3</v>
      </c>
      <c r="F20" s="345">
        <v>0</v>
      </c>
      <c r="G20" s="345">
        <v>0</v>
      </c>
      <c r="H20" s="345">
        <v>0</v>
      </c>
      <c r="I20" s="345">
        <v>0</v>
      </c>
      <c r="J20" s="345">
        <v>0</v>
      </c>
      <c r="K20" s="345">
        <v>0</v>
      </c>
      <c r="L20" s="345">
        <v>0</v>
      </c>
      <c r="N20" s="350"/>
    </row>
    <row r="21" spans="2:14" x14ac:dyDescent="0.25">
      <c r="C21" s="345"/>
      <c r="D21" s="345"/>
      <c r="E21" s="345"/>
      <c r="F21" s="345"/>
      <c r="G21" s="345"/>
      <c r="H21" s="345"/>
      <c r="I21" s="345"/>
      <c r="J21" s="345"/>
      <c r="K21" s="345"/>
      <c r="L21" s="345"/>
      <c r="N21" s="349"/>
    </row>
    <row r="22" spans="2:14" x14ac:dyDescent="0.25">
      <c r="B22" s="316" t="s">
        <v>142</v>
      </c>
      <c r="C22" s="341">
        <f t="shared" ref="C22:L22" si="0">SUM(C11:C20)</f>
        <v>60.918742042920002</v>
      </c>
      <c r="D22" s="341">
        <f t="shared" si="0"/>
        <v>44.126755026559991</v>
      </c>
      <c r="E22" s="341">
        <f t="shared" si="0"/>
        <v>25.53916647965</v>
      </c>
      <c r="F22" s="341">
        <f t="shared" si="0"/>
        <v>5.6252255455099993</v>
      </c>
      <c r="G22" s="341">
        <f t="shared" si="0"/>
        <v>2.2281426721200002</v>
      </c>
      <c r="H22" s="341">
        <f t="shared" si="0"/>
        <v>0.42307335511999999</v>
      </c>
      <c r="I22" s="341">
        <f t="shared" si="0"/>
        <v>0.2623960629</v>
      </c>
      <c r="J22" s="341">
        <f t="shared" si="0"/>
        <v>0.17560364630999997</v>
      </c>
      <c r="K22" s="341">
        <f t="shared" si="0"/>
        <v>0.1139761822</v>
      </c>
      <c r="L22" s="341">
        <f t="shared" si="0"/>
        <v>0.57285731299999998</v>
      </c>
      <c r="N22" s="348"/>
    </row>
    <row r="27" spans="2:14" ht="15.75" x14ac:dyDescent="0.25">
      <c r="B27" s="322" t="s">
        <v>1666</v>
      </c>
      <c r="C27" s="261"/>
      <c r="D27" s="261"/>
      <c r="E27" s="261"/>
      <c r="F27" s="261"/>
      <c r="G27" s="261"/>
      <c r="H27" s="261"/>
      <c r="I27" s="261"/>
      <c r="J27" s="261"/>
      <c r="K27" s="261"/>
      <c r="L27" s="261"/>
    </row>
    <row r="28" spans="2:14" ht="3.75" customHeight="1" x14ac:dyDescent="0.25">
      <c r="B28" s="322"/>
      <c r="C28" s="261"/>
      <c r="D28" s="261"/>
      <c r="E28" s="261"/>
      <c r="F28" s="261"/>
      <c r="G28" s="261"/>
      <c r="H28" s="261"/>
      <c r="I28" s="261"/>
      <c r="J28" s="261"/>
      <c r="K28" s="261"/>
      <c r="L28" s="261"/>
    </row>
    <row r="29" spans="2:14" x14ac:dyDescent="0.25">
      <c r="B29" s="347" t="s">
        <v>1665</v>
      </c>
      <c r="C29" s="339"/>
      <c r="D29" s="338"/>
      <c r="E29" s="338"/>
      <c r="F29" s="338"/>
      <c r="G29" s="338"/>
      <c r="H29" s="338"/>
      <c r="I29" s="338"/>
      <c r="J29" s="338"/>
      <c r="K29" s="338"/>
      <c r="L29" s="338"/>
      <c r="N29" s="261"/>
    </row>
    <row r="30" spans="2:14" x14ac:dyDescent="0.25">
      <c r="B30" s="264"/>
      <c r="C30" s="430" t="s">
        <v>1659</v>
      </c>
      <c r="D30" s="430"/>
      <c r="E30" s="430"/>
      <c r="F30" s="430"/>
      <c r="G30" s="430"/>
      <c r="H30" s="430"/>
      <c r="I30" s="430"/>
      <c r="J30" s="430"/>
      <c r="K30" s="430"/>
      <c r="L30" s="430"/>
      <c r="N30" s="261"/>
    </row>
    <row r="31" spans="2:14" x14ac:dyDescent="0.25">
      <c r="B31" s="264"/>
      <c r="C31" s="337" t="s">
        <v>1658</v>
      </c>
      <c r="D31" s="337" t="s">
        <v>1657</v>
      </c>
      <c r="E31" s="337" t="s">
        <v>1656</v>
      </c>
      <c r="F31" s="337" t="s">
        <v>1655</v>
      </c>
      <c r="G31" s="337" t="s">
        <v>1654</v>
      </c>
      <c r="H31" s="337" t="s">
        <v>1653</v>
      </c>
      <c r="I31" s="337" t="s">
        <v>1652</v>
      </c>
      <c r="J31" s="337" t="s">
        <v>1651</v>
      </c>
      <c r="K31" s="337" t="s">
        <v>1650</v>
      </c>
      <c r="L31" s="337" t="s">
        <v>1649</v>
      </c>
      <c r="N31" s="346"/>
    </row>
    <row r="32" spans="2:14" x14ac:dyDescent="0.25">
      <c r="C32" s="336"/>
      <c r="D32" s="336"/>
      <c r="E32" s="336"/>
      <c r="F32" s="336"/>
      <c r="G32" s="336"/>
      <c r="H32" s="336"/>
      <c r="I32" s="336"/>
      <c r="J32" s="336"/>
      <c r="K32" s="336"/>
      <c r="L32" s="336"/>
    </row>
    <row r="33" spans="2:14" x14ac:dyDescent="0.25">
      <c r="B33" s="334" t="s">
        <v>1640</v>
      </c>
      <c r="C33" s="335">
        <f t="shared" ref="C33:L33" si="1">C11/SUM($C11:$L11)</f>
        <v>0.35368074338584704</v>
      </c>
      <c r="D33" s="335">
        <f t="shared" si="1"/>
        <v>0.31404530361946964</v>
      </c>
      <c r="E33" s="335">
        <f t="shared" si="1"/>
        <v>0.22798203615746118</v>
      </c>
      <c r="F33" s="335">
        <f t="shared" si="1"/>
        <v>6.2416037815297254E-2</v>
      </c>
      <c r="G33" s="335">
        <f t="shared" si="1"/>
        <v>2.6822704663294637E-2</v>
      </c>
      <c r="H33" s="335">
        <f t="shared" si="1"/>
        <v>4.3598989739905263E-3</v>
      </c>
      <c r="I33" s="335">
        <f t="shared" si="1"/>
        <v>2.6884090093439198E-3</v>
      </c>
      <c r="J33" s="335">
        <f t="shared" si="1"/>
        <v>1.6924453863571163E-3</v>
      </c>
      <c r="K33" s="335">
        <f t="shared" si="1"/>
        <v>1.1152762024850031E-3</v>
      </c>
      <c r="L33" s="335">
        <f t="shared" si="1"/>
        <v>5.1971447864537293E-3</v>
      </c>
      <c r="M33" s="329"/>
      <c r="N33" s="331"/>
    </row>
    <row r="34" spans="2:14" x14ac:dyDescent="0.25">
      <c r="B34" s="334" t="s">
        <v>1639</v>
      </c>
      <c r="C34" s="345">
        <v>0</v>
      </c>
      <c r="D34" s="345">
        <v>0</v>
      </c>
      <c r="E34" s="345">
        <v>0</v>
      </c>
      <c r="F34" s="345">
        <v>0</v>
      </c>
      <c r="G34" s="345">
        <v>0</v>
      </c>
      <c r="H34" s="345">
        <v>0</v>
      </c>
      <c r="I34" s="345">
        <v>0</v>
      </c>
      <c r="J34" s="345">
        <v>0</v>
      </c>
      <c r="K34" s="345">
        <v>0</v>
      </c>
      <c r="L34" s="345">
        <v>0</v>
      </c>
      <c r="M34" s="329"/>
      <c r="N34" s="331"/>
    </row>
    <row r="35" spans="2:14" x14ac:dyDescent="0.25">
      <c r="B35" s="334" t="s">
        <v>1638</v>
      </c>
      <c r="C35" s="335">
        <f t="shared" ref="C35:L35" si="2">C13/SUM($C13:$L13)</f>
        <v>0.31721311889521897</v>
      </c>
      <c r="D35" s="335">
        <f t="shared" si="2"/>
        <v>0.27224272320556825</v>
      </c>
      <c r="E35" s="335">
        <f t="shared" si="2"/>
        <v>0.2399200457585679</v>
      </c>
      <c r="F35" s="335">
        <f t="shared" si="2"/>
        <v>9.7751235160098815E-2</v>
      </c>
      <c r="G35" s="335">
        <f t="shared" si="2"/>
        <v>6.2797206087026686E-2</v>
      </c>
      <c r="H35" s="335">
        <f t="shared" si="2"/>
        <v>7.7924293667484042E-3</v>
      </c>
      <c r="I35" s="335">
        <f t="shared" si="2"/>
        <v>2.2832415267710852E-3</v>
      </c>
      <c r="J35" s="335">
        <f t="shared" si="2"/>
        <v>0</v>
      </c>
      <c r="K35" s="335">
        <f t="shared" si="2"/>
        <v>0</v>
      </c>
      <c r="L35" s="335">
        <f t="shared" si="2"/>
        <v>0</v>
      </c>
      <c r="M35" s="329"/>
      <c r="N35" s="331"/>
    </row>
    <row r="36" spans="2:14" x14ac:dyDescent="0.25">
      <c r="B36" s="334" t="s">
        <v>1637</v>
      </c>
      <c r="C36" s="335">
        <f t="shared" ref="C36:L36" si="3">C14/SUM($C14:$L14)</f>
        <v>0.38166211662484839</v>
      </c>
      <c r="D36" s="335">
        <f t="shared" si="3"/>
        <v>0.29909265070334357</v>
      </c>
      <c r="E36" s="335">
        <f t="shared" si="3"/>
        <v>0.17793360161693964</v>
      </c>
      <c r="F36" s="335">
        <f t="shared" si="3"/>
        <v>6.4734651348886535E-2</v>
      </c>
      <c r="G36" s="335">
        <f t="shared" si="3"/>
        <v>4.0091608136637598E-2</v>
      </c>
      <c r="H36" s="335">
        <f t="shared" si="3"/>
        <v>9.9474029945693723E-3</v>
      </c>
      <c r="I36" s="335">
        <f t="shared" si="3"/>
        <v>7.7051458379620722E-3</v>
      </c>
      <c r="J36" s="335">
        <f t="shared" si="3"/>
        <v>6.210949579599623E-3</v>
      </c>
      <c r="K36" s="335">
        <f t="shared" si="3"/>
        <v>3.2026925512928734E-3</v>
      </c>
      <c r="L36" s="335">
        <f t="shared" si="3"/>
        <v>9.4191806059202646E-3</v>
      </c>
      <c r="M36" s="329"/>
      <c r="N36" s="331"/>
    </row>
    <row r="37" spans="2:14" x14ac:dyDescent="0.25">
      <c r="B37" s="334" t="s">
        <v>1636</v>
      </c>
      <c r="C37" s="335">
        <f t="shared" ref="C37:L37" si="4">C15/SUM($C15:$L15)</f>
        <v>0.32966776572170048</v>
      </c>
      <c r="D37" s="335">
        <f t="shared" si="4"/>
        <v>0.30066601662237702</v>
      </c>
      <c r="E37" s="335">
        <f t="shared" si="4"/>
        <v>0.22964758928218565</v>
      </c>
      <c r="F37" s="335">
        <f t="shared" si="4"/>
        <v>7.7559837656797914E-2</v>
      </c>
      <c r="G37" s="335">
        <f t="shared" si="4"/>
        <v>4.1322442846652048E-2</v>
      </c>
      <c r="H37" s="335">
        <f t="shared" si="4"/>
        <v>4.978434506194002E-3</v>
      </c>
      <c r="I37" s="335">
        <f t="shared" si="4"/>
        <v>2.9340358302634658E-3</v>
      </c>
      <c r="J37" s="335">
        <f t="shared" si="4"/>
        <v>1.9739333601710442E-3</v>
      </c>
      <c r="K37" s="335">
        <f t="shared" si="4"/>
        <v>1.4732130036860505E-3</v>
      </c>
      <c r="L37" s="335">
        <f t="shared" si="4"/>
        <v>9.7767311699723525E-3</v>
      </c>
      <c r="M37" s="329"/>
      <c r="N37" s="331"/>
    </row>
    <row r="38" spans="2:14" ht="30" x14ac:dyDescent="0.25">
      <c r="B38" s="334" t="s">
        <v>1635</v>
      </c>
      <c r="C38" s="335">
        <f t="shared" ref="C38:L38" si="5">C16/SUM($C16:$L16)</f>
        <v>0.39813891901999832</v>
      </c>
      <c r="D38" s="335">
        <f t="shared" si="5"/>
        <v>0.36005848196192486</v>
      </c>
      <c r="E38" s="335">
        <f t="shared" si="5"/>
        <v>0.2123283273748669</v>
      </c>
      <c r="F38" s="335">
        <f t="shared" si="5"/>
        <v>1.9860063168649373E-2</v>
      </c>
      <c r="G38" s="335">
        <f t="shared" si="5"/>
        <v>4.1661107408486244E-3</v>
      </c>
      <c r="H38" s="335">
        <f t="shared" si="5"/>
        <v>7.3694360525614717E-4</v>
      </c>
      <c r="I38" s="335">
        <f t="shared" si="5"/>
        <v>5.2740973316875775E-4</v>
      </c>
      <c r="J38" s="335">
        <f t="shared" si="5"/>
        <v>1.6778157645170997E-4</v>
      </c>
      <c r="K38" s="335">
        <f t="shared" si="5"/>
        <v>1.6303338242628688E-4</v>
      </c>
      <c r="L38" s="335">
        <f t="shared" si="5"/>
        <v>3.8529294364088988E-3</v>
      </c>
      <c r="M38" s="329"/>
      <c r="N38" s="331"/>
    </row>
    <row r="39" spans="2:14" x14ac:dyDescent="0.25">
      <c r="B39" s="334" t="s">
        <v>1634</v>
      </c>
      <c r="C39" s="335">
        <f t="shared" ref="C39:L39" si="6">C17/SUM($C17:$L17)</f>
        <v>0.3800910940608162</v>
      </c>
      <c r="D39" s="335">
        <f t="shared" si="6"/>
        <v>0.32870996865090862</v>
      </c>
      <c r="E39" s="335">
        <f t="shared" si="6"/>
        <v>0.21667404176751009</v>
      </c>
      <c r="F39" s="335">
        <f t="shared" si="6"/>
        <v>4.5263665655792804E-2</v>
      </c>
      <c r="G39" s="335">
        <f t="shared" si="6"/>
        <v>1.2901919001425646E-2</v>
      </c>
      <c r="H39" s="335">
        <f t="shared" si="6"/>
        <v>2.9568123079577418E-3</v>
      </c>
      <c r="I39" s="335">
        <f t="shared" si="6"/>
        <v>2.0219913516696855E-3</v>
      </c>
      <c r="J39" s="335">
        <f t="shared" si="6"/>
        <v>1.6125584580889618E-3</v>
      </c>
      <c r="K39" s="335">
        <f t="shared" si="6"/>
        <v>1.2546053642015021E-3</v>
      </c>
      <c r="L39" s="335">
        <f t="shared" si="6"/>
        <v>8.5133433816287681E-3</v>
      </c>
      <c r="M39" s="329"/>
      <c r="N39" s="331"/>
    </row>
    <row r="40" spans="2:14" x14ac:dyDescent="0.25">
      <c r="B40" s="334" t="s">
        <v>1647</v>
      </c>
      <c r="C40" s="335">
        <f t="shared" ref="C40:L40" si="7">C18/SUM($C18:$L18)</f>
        <v>0.48320086877421881</v>
      </c>
      <c r="D40" s="335">
        <f t="shared" si="7"/>
        <v>0.31464219826322642</v>
      </c>
      <c r="E40" s="335">
        <f t="shared" si="7"/>
        <v>0.1582993568322961</v>
      </c>
      <c r="F40" s="335">
        <f t="shared" si="7"/>
        <v>2.8150383739314142E-2</v>
      </c>
      <c r="G40" s="335">
        <f t="shared" si="7"/>
        <v>9.5093605605948567E-3</v>
      </c>
      <c r="H40" s="335">
        <f t="shared" si="7"/>
        <v>2.295454132115779E-3</v>
      </c>
      <c r="I40" s="335">
        <f t="shared" si="7"/>
        <v>1.3687765197411491E-3</v>
      </c>
      <c r="J40" s="335">
        <f t="shared" si="7"/>
        <v>8.2651179716937547E-4</v>
      </c>
      <c r="K40" s="335">
        <f t="shared" si="7"/>
        <v>4.6096301806651221E-4</v>
      </c>
      <c r="L40" s="335">
        <f t="shared" si="7"/>
        <v>1.2461263632568462E-3</v>
      </c>
      <c r="M40" s="329"/>
      <c r="N40" s="331"/>
    </row>
    <row r="41" spans="2:14" ht="30" x14ac:dyDescent="0.25">
      <c r="B41" s="334" t="s">
        <v>1646</v>
      </c>
      <c r="C41" s="335">
        <f t="shared" ref="C41:L41" si="8">C19/SUM($C19:$L19)</f>
        <v>0.39407665046021534</v>
      </c>
      <c r="D41" s="335">
        <f t="shared" si="8"/>
        <v>0.35211663716839076</v>
      </c>
      <c r="E41" s="335">
        <f t="shared" si="8"/>
        <v>0.21378265966029814</v>
      </c>
      <c r="F41" s="335">
        <f t="shared" si="8"/>
        <v>2.012093237080248E-2</v>
      </c>
      <c r="G41" s="335">
        <f t="shared" si="8"/>
        <v>1.5663709094902781E-2</v>
      </c>
      <c r="H41" s="335">
        <f t="shared" si="8"/>
        <v>4.2394112453904547E-3</v>
      </c>
      <c r="I41" s="335">
        <f t="shared" si="8"/>
        <v>0</v>
      </c>
      <c r="J41" s="335">
        <f t="shared" si="8"/>
        <v>0</v>
      </c>
      <c r="K41" s="335">
        <f t="shared" si="8"/>
        <v>0</v>
      </c>
      <c r="L41" s="335">
        <f t="shared" si="8"/>
        <v>0</v>
      </c>
      <c r="M41" s="329"/>
      <c r="N41" s="331"/>
    </row>
    <row r="42" spans="2:14" x14ac:dyDescent="0.25">
      <c r="B42" s="334" t="s">
        <v>140</v>
      </c>
      <c r="C42" s="335">
        <f t="shared" ref="C42:L42" si="9">C20/SUM($C20:$L20)</f>
        <v>0.5732273478355614</v>
      </c>
      <c r="D42" s="335">
        <f t="shared" si="9"/>
        <v>0.30613578980325928</v>
      </c>
      <c r="E42" s="335">
        <f t="shared" si="9"/>
        <v>0.12063686236117924</v>
      </c>
      <c r="F42" s="335">
        <f t="shared" si="9"/>
        <v>0</v>
      </c>
      <c r="G42" s="335">
        <f t="shared" si="9"/>
        <v>0</v>
      </c>
      <c r="H42" s="335">
        <f t="shared" si="9"/>
        <v>0</v>
      </c>
      <c r="I42" s="335">
        <f t="shared" si="9"/>
        <v>0</v>
      </c>
      <c r="J42" s="335">
        <f t="shared" si="9"/>
        <v>0</v>
      </c>
      <c r="K42" s="335">
        <f t="shared" si="9"/>
        <v>0</v>
      </c>
      <c r="L42" s="335">
        <f t="shared" si="9"/>
        <v>0</v>
      </c>
      <c r="M42" s="329"/>
      <c r="N42" s="331"/>
    </row>
    <row r="43" spans="2:14" x14ac:dyDescent="0.25">
      <c r="C43" s="335"/>
      <c r="D43" s="335"/>
      <c r="E43" s="335"/>
      <c r="F43" s="335"/>
      <c r="G43" s="335"/>
      <c r="H43" s="335"/>
      <c r="I43" s="335"/>
      <c r="J43" s="335"/>
      <c r="K43" s="335"/>
      <c r="L43" s="335"/>
      <c r="M43" s="329"/>
      <c r="N43" s="21"/>
    </row>
    <row r="44" spans="2:14" x14ac:dyDescent="0.25">
      <c r="B44" s="316" t="s">
        <v>142</v>
      </c>
      <c r="C44" s="330">
        <f t="shared" ref="C44:L44" si="10">C22/SUM($C22:$L22)</f>
        <v>0.43517758120051969</v>
      </c>
      <c r="D44" s="330">
        <f t="shared" si="10"/>
        <v>0.31522276847340164</v>
      </c>
      <c r="E44" s="330">
        <f t="shared" si="10"/>
        <v>0.18244094217607307</v>
      </c>
      <c r="F44" s="330">
        <f t="shared" si="10"/>
        <v>4.0184218592000942E-2</v>
      </c>
      <c r="G44" s="330">
        <f t="shared" si="10"/>
        <v>1.5916903503025239E-2</v>
      </c>
      <c r="H44" s="330">
        <f t="shared" si="10"/>
        <v>3.0222560935646843E-3</v>
      </c>
      <c r="I44" s="330">
        <f t="shared" si="10"/>
        <v>1.8744458624721798E-3</v>
      </c>
      <c r="J44" s="330">
        <f t="shared" si="10"/>
        <v>1.2544377557457914E-3</v>
      </c>
      <c r="K44" s="330">
        <f t="shared" si="10"/>
        <v>8.1419736555492846E-4</v>
      </c>
      <c r="L44" s="330">
        <f t="shared" si="10"/>
        <v>4.0922489776418838E-3</v>
      </c>
      <c r="M44" s="329"/>
      <c r="N44" s="344"/>
    </row>
    <row r="49" spans="2:14" ht="15.75" x14ac:dyDescent="0.25">
      <c r="B49" s="322" t="s">
        <v>1664</v>
      </c>
      <c r="C49" s="261"/>
      <c r="D49" s="261"/>
      <c r="E49" s="261"/>
      <c r="F49" s="261"/>
      <c r="G49" s="261"/>
      <c r="H49" s="261"/>
      <c r="I49" s="261"/>
      <c r="J49" s="261"/>
      <c r="K49" s="261"/>
      <c r="L49" s="261"/>
    </row>
    <row r="50" spans="2:14" ht="3.75" customHeight="1" x14ac:dyDescent="0.25">
      <c r="B50" s="322"/>
      <c r="C50" s="261"/>
      <c r="D50" s="261"/>
      <c r="E50" s="261"/>
      <c r="F50" s="261"/>
      <c r="G50" s="261"/>
      <c r="H50" s="261"/>
      <c r="I50" s="261"/>
      <c r="J50" s="261"/>
      <c r="K50" s="261"/>
      <c r="L50" s="261"/>
    </row>
    <row r="51" spans="2:14" x14ac:dyDescent="0.25">
      <c r="B51" s="340" t="s">
        <v>1663</v>
      </c>
      <c r="C51" s="339"/>
      <c r="D51" s="339"/>
      <c r="E51" s="338"/>
      <c r="F51" s="338"/>
      <c r="G51" s="338"/>
      <c r="H51" s="338"/>
      <c r="I51" s="338"/>
      <c r="J51" s="338"/>
      <c r="K51" s="338"/>
      <c r="L51" s="338"/>
      <c r="M51" s="338"/>
      <c r="N51" s="338"/>
    </row>
    <row r="52" spans="2:14" x14ac:dyDescent="0.25">
      <c r="B52" s="264"/>
      <c r="C52" s="430" t="s">
        <v>1662</v>
      </c>
      <c r="D52" s="430"/>
      <c r="E52" s="430"/>
      <c r="F52" s="430"/>
      <c r="G52" s="430"/>
      <c r="H52" s="430"/>
      <c r="I52" s="430"/>
      <c r="J52" s="430"/>
      <c r="K52" s="430"/>
      <c r="L52" s="430"/>
      <c r="N52" s="264"/>
    </row>
    <row r="53" spans="2:14" ht="30" x14ac:dyDescent="0.25">
      <c r="B53" s="264"/>
      <c r="C53" s="337" t="s">
        <v>1658</v>
      </c>
      <c r="D53" s="337" t="s">
        <v>1657</v>
      </c>
      <c r="E53" s="337" t="s">
        <v>1656</v>
      </c>
      <c r="F53" s="337" t="s">
        <v>1655</v>
      </c>
      <c r="G53" s="337" t="s">
        <v>1654</v>
      </c>
      <c r="H53" s="337" t="s">
        <v>1653</v>
      </c>
      <c r="I53" s="337" t="s">
        <v>1652</v>
      </c>
      <c r="J53" s="337" t="s">
        <v>1651</v>
      </c>
      <c r="K53" s="337" t="s">
        <v>1650</v>
      </c>
      <c r="L53" s="337" t="s">
        <v>1649</v>
      </c>
      <c r="N53" s="337" t="s">
        <v>1648</v>
      </c>
    </row>
    <row r="54" spans="2:14" x14ac:dyDescent="0.25">
      <c r="C54" s="336"/>
      <c r="D54" s="336"/>
      <c r="E54" s="336"/>
      <c r="F54" s="336"/>
      <c r="G54" s="336"/>
      <c r="H54" s="336"/>
      <c r="I54" s="336"/>
      <c r="J54" s="336"/>
      <c r="K54" s="336"/>
      <c r="L54" s="336"/>
    </row>
    <row r="55" spans="2:14" x14ac:dyDescent="0.25">
      <c r="B55" s="334" t="s">
        <v>1640</v>
      </c>
      <c r="C55" s="333">
        <v>7.864564131E-2</v>
      </c>
      <c r="D55" s="333">
        <v>0.64688555353999999</v>
      </c>
      <c r="E55" s="333">
        <v>1.85130429953</v>
      </c>
      <c r="F55" s="333">
        <v>1.5840796617799999</v>
      </c>
      <c r="G55" s="333">
        <v>1.45935543004</v>
      </c>
      <c r="H55" s="333">
        <v>0.29870323134999999</v>
      </c>
      <c r="I55" s="333">
        <v>0.12918717259000001</v>
      </c>
      <c r="J55" s="333">
        <v>8.9424915219999998E-2</v>
      </c>
      <c r="K55" s="333">
        <v>5.4784733789999998E-2</v>
      </c>
      <c r="L55" s="333">
        <v>0.14941635883000001</v>
      </c>
      <c r="N55" s="331">
        <v>63.07</v>
      </c>
    </row>
    <row r="56" spans="2:14" x14ac:dyDescent="0.25">
      <c r="B56" s="334" t="s">
        <v>1639</v>
      </c>
      <c r="C56" s="333">
        <v>0</v>
      </c>
      <c r="D56" s="333">
        <v>5.2398134700000001E-3</v>
      </c>
      <c r="E56" s="333">
        <v>4.51078799E-3</v>
      </c>
      <c r="F56" s="333">
        <v>8.1468968800000006E-3</v>
      </c>
      <c r="G56" s="333">
        <v>7.6656211300000004E-3</v>
      </c>
      <c r="H56" s="333">
        <v>0</v>
      </c>
      <c r="I56" s="333">
        <v>0</v>
      </c>
      <c r="J56" s="333">
        <v>0</v>
      </c>
      <c r="K56" s="333">
        <v>0</v>
      </c>
      <c r="L56" s="333">
        <v>1.4879894140000001E-2</v>
      </c>
      <c r="N56" s="343">
        <v>124.6</v>
      </c>
    </row>
    <row r="57" spans="2:14" x14ac:dyDescent="0.25">
      <c r="B57" s="334" t="s">
        <v>1638</v>
      </c>
      <c r="C57" s="333">
        <v>1.5493097440000001E-2</v>
      </c>
      <c r="D57" s="333">
        <v>3.086584924E-2</v>
      </c>
      <c r="E57" s="333">
        <v>6.43548548E-2</v>
      </c>
      <c r="F57" s="333">
        <v>8.4078977060000004E-2</v>
      </c>
      <c r="G57" s="333">
        <v>0.22436457948999999</v>
      </c>
      <c r="H57" s="333">
        <v>9.7752065580000005E-2</v>
      </c>
      <c r="I57" s="333">
        <v>4.6844688650000001E-2</v>
      </c>
      <c r="J57" s="333">
        <v>0</v>
      </c>
      <c r="K57" s="333">
        <v>0</v>
      </c>
      <c r="L57" s="333">
        <v>0</v>
      </c>
      <c r="N57" s="331">
        <v>69.98</v>
      </c>
    </row>
    <row r="58" spans="2:14" x14ac:dyDescent="0.25">
      <c r="B58" s="334" t="s">
        <v>1637</v>
      </c>
      <c r="C58" s="333">
        <v>8.7115020099999996E-2</v>
      </c>
      <c r="D58" s="333">
        <v>0.59495486380999996</v>
      </c>
      <c r="E58" s="333">
        <v>0.56447865850000001</v>
      </c>
      <c r="F58" s="333">
        <v>0.29435628312000001</v>
      </c>
      <c r="G58" s="333">
        <v>0.65630979135</v>
      </c>
      <c r="H58" s="333">
        <v>0.21422302207999999</v>
      </c>
      <c r="I58" s="333">
        <v>7.8744403749999997E-2</v>
      </c>
      <c r="J58" s="333">
        <v>0.1091697832</v>
      </c>
      <c r="K58" s="333">
        <v>8.8713911170000007E-2</v>
      </c>
      <c r="L58" s="333">
        <v>0.20666792276000001</v>
      </c>
      <c r="N58" s="331">
        <v>63.82</v>
      </c>
    </row>
    <row r="59" spans="2:14" x14ac:dyDescent="0.25">
      <c r="B59" s="334" t="s">
        <v>1636</v>
      </c>
      <c r="C59" s="333">
        <v>0.18832699139</v>
      </c>
      <c r="D59" s="333">
        <v>1.84322775223</v>
      </c>
      <c r="E59" s="333">
        <v>3.7485330821599998</v>
      </c>
      <c r="F59" s="333">
        <v>3.5362397940800001</v>
      </c>
      <c r="G59" s="333">
        <v>6.7946437479700004</v>
      </c>
      <c r="H59" s="333">
        <v>1.223397005</v>
      </c>
      <c r="I59" s="333">
        <v>0.37322769782999998</v>
      </c>
      <c r="J59" s="333">
        <v>0.22931734415999999</v>
      </c>
      <c r="K59" s="333">
        <v>0.15774443887</v>
      </c>
      <c r="L59" s="333">
        <v>0.65822837437000004</v>
      </c>
      <c r="N59" s="331">
        <v>67.760000000000005</v>
      </c>
    </row>
    <row r="60" spans="2:14" ht="30" x14ac:dyDescent="0.25">
      <c r="B60" s="334" t="s">
        <v>1635</v>
      </c>
      <c r="C60" s="333">
        <v>2.320617854E-2</v>
      </c>
      <c r="D60" s="333">
        <v>0.18991826835</v>
      </c>
      <c r="E60" s="333">
        <v>1.1884188749</v>
      </c>
      <c r="F60" s="333">
        <v>0.26539915598000002</v>
      </c>
      <c r="G60" s="333">
        <v>9.896181624E-2</v>
      </c>
      <c r="H60" s="333">
        <v>0</v>
      </c>
      <c r="I60" s="333">
        <v>1.7525143510000001E-2</v>
      </c>
      <c r="J60" s="333">
        <v>6.6935246000000002E-4</v>
      </c>
      <c r="K60" s="333">
        <v>0</v>
      </c>
      <c r="L60" s="333">
        <v>1.27822917E-2</v>
      </c>
      <c r="N60" s="331">
        <v>53.67</v>
      </c>
    </row>
    <row r="61" spans="2:14" x14ac:dyDescent="0.25">
      <c r="B61" s="334" t="s">
        <v>1634</v>
      </c>
      <c r="C61" s="333">
        <v>0.38552345987999997</v>
      </c>
      <c r="D61" s="333">
        <v>3.0593095672100001</v>
      </c>
      <c r="E61" s="333">
        <v>9.0488442341499997</v>
      </c>
      <c r="F61" s="333">
        <v>6.9281159127</v>
      </c>
      <c r="G61" s="333">
        <v>2.7608149810799998</v>
      </c>
      <c r="H61" s="333">
        <v>0.57096169614000003</v>
      </c>
      <c r="I61" s="333">
        <v>0.20601669522999999</v>
      </c>
      <c r="J61" s="333">
        <v>0.15868849815</v>
      </c>
      <c r="K61" s="333">
        <v>0.14169333511000001</v>
      </c>
      <c r="L61" s="333">
        <v>0.73903186461000003</v>
      </c>
      <c r="N61" s="331">
        <v>59.26</v>
      </c>
    </row>
    <row r="62" spans="2:14" x14ac:dyDescent="0.25">
      <c r="B62" s="334" t="s">
        <v>1647</v>
      </c>
      <c r="C62" s="333">
        <v>7.0705534731500004</v>
      </c>
      <c r="D62" s="333">
        <v>21.426627393699999</v>
      </c>
      <c r="E62" s="333">
        <v>31.111244707360001</v>
      </c>
      <c r="F62" s="333">
        <v>15.59969660074</v>
      </c>
      <c r="G62" s="333">
        <v>5.8314077962599997</v>
      </c>
      <c r="H62" s="333">
        <v>1.6339342134299999</v>
      </c>
      <c r="I62" s="333">
        <v>1.01671417247</v>
      </c>
      <c r="J62" s="333">
        <v>0.72475564796000003</v>
      </c>
      <c r="K62" s="333">
        <v>0.42799329045000001</v>
      </c>
      <c r="L62" s="333">
        <v>0.69990307394999995</v>
      </c>
      <c r="N62" s="331">
        <v>49.01</v>
      </c>
    </row>
    <row r="63" spans="2:14" ht="30" x14ac:dyDescent="0.25">
      <c r="B63" s="334" t="s">
        <v>1646</v>
      </c>
      <c r="C63" s="333">
        <v>5.9600927E-4</v>
      </c>
      <c r="D63" s="333">
        <v>0</v>
      </c>
      <c r="E63" s="333">
        <v>1.132488746E-2</v>
      </c>
      <c r="F63" s="333">
        <v>0</v>
      </c>
      <c r="G63" s="333">
        <v>6.0869463999999995E-4</v>
      </c>
      <c r="H63" s="333">
        <v>1.6746286299999999E-3</v>
      </c>
      <c r="I63" s="333">
        <v>0</v>
      </c>
      <c r="J63" s="333">
        <v>0</v>
      </c>
      <c r="K63" s="333">
        <v>0</v>
      </c>
      <c r="L63" s="333">
        <v>0</v>
      </c>
      <c r="N63" s="331">
        <v>55.14</v>
      </c>
    </row>
    <row r="64" spans="2:14" x14ac:dyDescent="0.25">
      <c r="B64" s="334" t="s">
        <v>140</v>
      </c>
      <c r="C64" s="333">
        <v>8.7618676099999997E-3</v>
      </c>
      <c r="D64" s="333">
        <v>6.0833513300000003E-3</v>
      </c>
      <c r="E64" s="333">
        <v>2.4573575340000001E-2</v>
      </c>
      <c r="F64" s="333">
        <v>0</v>
      </c>
      <c r="G64" s="333">
        <v>0</v>
      </c>
      <c r="H64" s="333">
        <v>0</v>
      </c>
      <c r="I64" s="333">
        <v>0</v>
      </c>
      <c r="J64" s="333">
        <v>0</v>
      </c>
      <c r="K64" s="333">
        <v>0</v>
      </c>
      <c r="L64" s="333">
        <v>0</v>
      </c>
      <c r="N64" s="331">
        <v>38.950000000000003</v>
      </c>
    </row>
    <row r="65" spans="2:14" x14ac:dyDescent="0.25">
      <c r="C65" s="333"/>
      <c r="D65" s="333"/>
      <c r="E65" s="333"/>
      <c r="F65" s="333"/>
      <c r="G65" s="333"/>
      <c r="H65" s="333"/>
      <c r="I65" s="333"/>
      <c r="J65" s="333"/>
      <c r="K65" s="333"/>
      <c r="L65" s="333"/>
      <c r="N65" s="331"/>
    </row>
    <row r="66" spans="2:14" x14ac:dyDescent="0.25">
      <c r="B66" s="316" t="s">
        <v>142</v>
      </c>
      <c r="C66" s="342">
        <f t="shared" ref="C66:L66" si="11">SUM(C55:C64)</f>
        <v>7.8582217386900002</v>
      </c>
      <c r="D66" s="342">
        <f t="shared" si="11"/>
        <v>27.803112412879997</v>
      </c>
      <c r="E66" s="342">
        <f t="shared" si="11"/>
        <v>47.617587962190001</v>
      </c>
      <c r="F66" s="342">
        <f t="shared" si="11"/>
        <v>28.30011328234</v>
      </c>
      <c r="G66" s="342">
        <f t="shared" si="11"/>
        <v>17.834132458199999</v>
      </c>
      <c r="H66" s="342">
        <f t="shared" si="11"/>
        <v>4.0406458622099999</v>
      </c>
      <c r="I66" s="342">
        <f t="shared" si="11"/>
        <v>1.8682599740299999</v>
      </c>
      <c r="J66" s="342">
        <f t="shared" si="11"/>
        <v>1.3120255411500001</v>
      </c>
      <c r="K66" s="342">
        <f t="shared" si="11"/>
        <v>0.87092970939000003</v>
      </c>
      <c r="L66" s="342">
        <f t="shared" si="11"/>
        <v>2.4809097803600002</v>
      </c>
      <c r="N66" s="341">
        <v>54.38</v>
      </c>
    </row>
    <row r="71" spans="2:14" ht="15.75" x14ac:dyDescent="0.25">
      <c r="B71" s="322" t="s">
        <v>1661</v>
      </c>
      <c r="C71" s="261"/>
      <c r="D71" s="261"/>
      <c r="E71" s="261"/>
      <c r="F71" s="261"/>
      <c r="G71" s="261"/>
      <c r="H71" s="261"/>
      <c r="I71" s="261"/>
      <c r="J71" s="261"/>
      <c r="K71" s="261"/>
      <c r="L71" s="261"/>
    </row>
    <row r="72" spans="2:14" ht="3.75" customHeight="1" x14ac:dyDescent="0.25">
      <c r="B72" s="322"/>
      <c r="C72" s="261"/>
      <c r="D72" s="261"/>
      <c r="E72" s="261"/>
      <c r="F72" s="261"/>
      <c r="G72" s="261"/>
      <c r="H72" s="261"/>
      <c r="I72" s="261"/>
      <c r="J72" s="261"/>
      <c r="K72" s="261"/>
      <c r="L72" s="261"/>
    </row>
    <row r="73" spans="2:14" x14ac:dyDescent="0.25">
      <c r="B73" s="340" t="s">
        <v>1660</v>
      </c>
      <c r="C73" s="339"/>
      <c r="D73" s="339"/>
      <c r="E73" s="338"/>
      <c r="F73" s="338"/>
      <c r="G73" s="338"/>
      <c r="H73" s="338"/>
      <c r="I73" s="338"/>
      <c r="J73" s="338"/>
      <c r="K73" s="338"/>
      <c r="L73" s="338"/>
      <c r="N73" s="338"/>
    </row>
    <row r="74" spans="2:14" x14ac:dyDescent="0.25">
      <c r="B74" s="264"/>
      <c r="C74" s="430" t="s">
        <v>1659</v>
      </c>
      <c r="D74" s="430"/>
      <c r="E74" s="430"/>
      <c r="F74" s="430"/>
      <c r="G74" s="430"/>
      <c r="H74" s="430"/>
      <c r="I74" s="430"/>
      <c r="J74" s="430"/>
      <c r="K74" s="430"/>
      <c r="L74" s="430"/>
      <c r="N74" s="264"/>
    </row>
    <row r="75" spans="2:14" ht="30" x14ac:dyDescent="0.25">
      <c r="B75" s="264"/>
      <c r="C75" s="337" t="s">
        <v>1658</v>
      </c>
      <c r="D75" s="337" t="s">
        <v>1657</v>
      </c>
      <c r="E75" s="337" t="s">
        <v>1656</v>
      </c>
      <c r="F75" s="337" t="s">
        <v>1655</v>
      </c>
      <c r="G75" s="337" t="s">
        <v>1654</v>
      </c>
      <c r="H75" s="337" t="s">
        <v>1653</v>
      </c>
      <c r="I75" s="337" t="s">
        <v>1652</v>
      </c>
      <c r="J75" s="337" t="s">
        <v>1651</v>
      </c>
      <c r="K75" s="337" t="s">
        <v>1650</v>
      </c>
      <c r="L75" s="337" t="s">
        <v>1649</v>
      </c>
      <c r="N75" s="337" t="s">
        <v>1648</v>
      </c>
    </row>
    <row r="76" spans="2:14" x14ac:dyDescent="0.25">
      <c r="C76" s="336"/>
      <c r="D76" s="336"/>
      <c r="E76" s="336"/>
      <c r="F76" s="336"/>
      <c r="G76" s="336"/>
      <c r="H76" s="336"/>
      <c r="I76" s="336"/>
      <c r="J76" s="336"/>
      <c r="K76" s="336"/>
      <c r="L76" s="336"/>
    </row>
    <row r="77" spans="2:14" x14ac:dyDescent="0.25">
      <c r="B77" s="334" t="s">
        <v>1640</v>
      </c>
      <c r="C77" s="335">
        <f t="shared" ref="C77:L77" si="12">C55/SUM($C55:$L55)</f>
        <v>1.2401179878013938E-2</v>
      </c>
      <c r="D77" s="335">
        <f t="shared" si="12"/>
        <v>0.10200367084956453</v>
      </c>
      <c r="E77" s="335">
        <f t="shared" si="12"/>
        <v>0.29192155146801385</v>
      </c>
      <c r="F77" s="335">
        <f t="shared" si="12"/>
        <v>0.24978443178311796</v>
      </c>
      <c r="G77" s="335">
        <f t="shared" si="12"/>
        <v>0.23011738339758761</v>
      </c>
      <c r="H77" s="335">
        <f t="shared" si="12"/>
        <v>4.7100798472913638E-2</v>
      </c>
      <c r="I77" s="335">
        <f t="shared" si="12"/>
        <v>2.0370783918026415E-2</v>
      </c>
      <c r="J77" s="335">
        <f t="shared" si="12"/>
        <v>1.4100901725094804E-2</v>
      </c>
      <c r="K77" s="335">
        <f t="shared" si="12"/>
        <v>8.6386902946204505E-3</v>
      </c>
      <c r="L77" s="335">
        <f t="shared" si="12"/>
        <v>2.3560608213046643E-2</v>
      </c>
      <c r="M77" s="329"/>
      <c r="N77" s="331">
        <f t="shared" ref="N77:N86" si="13">+N55</f>
        <v>63.07</v>
      </c>
    </row>
    <row r="78" spans="2:14" x14ac:dyDescent="0.25">
      <c r="B78" s="334" t="s">
        <v>1639</v>
      </c>
      <c r="C78" s="333">
        <v>0</v>
      </c>
      <c r="D78" s="333">
        <v>0</v>
      </c>
      <c r="E78" s="333">
        <v>0</v>
      </c>
      <c r="F78" s="333">
        <v>0</v>
      </c>
      <c r="G78" s="333">
        <v>0</v>
      </c>
      <c r="H78" s="333">
        <v>0</v>
      </c>
      <c r="I78" s="333">
        <v>0</v>
      </c>
      <c r="J78" s="333">
        <v>0</v>
      </c>
      <c r="K78" s="333">
        <v>0</v>
      </c>
      <c r="L78" s="333">
        <v>0</v>
      </c>
      <c r="M78" s="329"/>
      <c r="N78" s="331">
        <f t="shared" si="13"/>
        <v>124.6</v>
      </c>
    </row>
    <row r="79" spans="2:14" x14ac:dyDescent="0.25">
      <c r="B79" s="334" t="s">
        <v>1638</v>
      </c>
      <c r="C79" s="335">
        <f t="shared" ref="C79:L79" si="14">C57/SUM($C57:$L57)</f>
        <v>2.7482012287042397E-2</v>
      </c>
      <c r="D79" s="335">
        <f t="shared" si="14"/>
        <v>5.4750552712181107E-2</v>
      </c>
      <c r="E79" s="335">
        <f t="shared" si="14"/>
        <v>0.11415412038771953</v>
      </c>
      <c r="F79" s="335">
        <f t="shared" si="14"/>
        <v>0.14914122173395922</v>
      </c>
      <c r="G79" s="335">
        <f t="shared" si="14"/>
        <v>0.39798304723766587</v>
      </c>
      <c r="H79" s="335">
        <f t="shared" si="14"/>
        <v>0.17339486037295163</v>
      </c>
      <c r="I79" s="335">
        <f t="shared" si="14"/>
        <v>8.3094185268480156E-2</v>
      </c>
      <c r="J79" s="335">
        <f t="shared" si="14"/>
        <v>0</v>
      </c>
      <c r="K79" s="335">
        <f t="shared" si="14"/>
        <v>0</v>
      </c>
      <c r="L79" s="335">
        <f t="shared" si="14"/>
        <v>0</v>
      </c>
      <c r="M79" s="329"/>
      <c r="N79" s="331">
        <f t="shared" si="13"/>
        <v>69.98</v>
      </c>
    </row>
    <row r="80" spans="2:14" x14ac:dyDescent="0.25">
      <c r="B80" s="334" t="s">
        <v>1637</v>
      </c>
      <c r="C80" s="335">
        <f t="shared" ref="C80:L80" si="15">C58/SUM($C58:$L58)</f>
        <v>3.0094312754429742E-2</v>
      </c>
      <c r="D80" s="335">
        <f t="shared" si="15"/>
        <v>0.20553008798843511</v>
      </c>
      <c r="E80" s="335">
        <f t="shared" si="15"/>
        <v>0.19500193276199385</v>
      </c>
      <c r="F80" s="335">
        <f t="shared" si="15"/>
        <v>0.10168682777408609</v>
      </c>
      <c r="G80" s="335">
        <f t="shared" si="15"/>
        <v>0.22672544989381721</v>
      </c>
      <c r="H80" s="335">
        <f t="shared" si="15"/>
        <v>7.4004398073652375E-2</v>
      </c>
      <c r="I80" s="335">
        <f t="shared" si="15"/>
        <v>2.7202642109171598E-2</v>
      </c>
      <c r="J80" s="335">
        <f t="shared" si="15"/>
        <v>3.7713239291947198E-2</v>
      </c>
      <c r="K80" s="335">
        <f t="shared" si="15"/>
        <v>3.0646657549456027E-2</v>
      </c>
      <c r="L80" s="335">
        <f t="shared" si="15"/>
        <v>7.1394451803010822E-2</v>
      </c>
      <c r="M80" s="329"/>
      <c r="N80" s="331">
        <f t="shared" si="13"/>
        <v>63.82</v>
      </c>
    </row>
    <row r="81" spans="2:14" x14ac:dyDescent="0.25">
      <c r="B81" s="334" t="s">
        <v>1636</v>
      </c>
      <c r="C81" s="335">
        <f t="shared" ref="C81:L81" si="16">C59/SUM($C59:$L59)</f>
        <v>1.0042560334430321E-2</v>
      </c>
      <c r="D81" s="335">
        <f t="shared" si="16"/>
        <v>9.8290350072724963E-2</v>
      </c>
      <c r="E81" s="335">
        <f t="shared" si="16"/>
        <v>0.19989099472864388</v>
      </c>
      <c r="F81" s="335">
        <f t="shared" si="16"/>
        <v>0.18857042863027207</v>
      </c>
      <c r="G81" s="335">
        <f t="shared" si="16"/>
        <v>0.36232522638585385</v>
      </c>
      <c r="H81" s="335">
        <f t="shared" si="16"/>
        <v>6.5237798071287156E-2</v>
      </c>
      <c r="I81" s="335">
        <f t="shared" si="16"/>
        <v>1.9902413596022264E-2</v>
      </c>
      <c r="J81" s="335">
        <f t="shared" si="16"/>
        <v>1.2228376014827614E-2</v>
      </c>
      <c r="K81" s="335">
        <f t="shared" si="16"/>
        <v>8.4117419021060621E-3</v>
      </c>
      <c r="L81" s="335">
        <f t="shared" si="16"/>
        <v>3.5100110263831863E-2</v>
      </c>
      <c r="M81" s="329"/>
      <c r="N81" s="331">
        <f t="shared" si="13"/>
        <v>67.760000000000005</v>
      </c>
    </row>
    <row r="82" spans="2:14" ht="30" x14ac:dyDescent="0.25">
      <c r="B82" s="334" t="s">
        <v>1635</v>
      </c>
      <c r="C82" s="335">
        <f t="shared" ref="C82:J86" si="17">C60/SUM($C60:$L60)</f>
        <v>1.2914699128727711E-2</v>
      </c>
      <c r="D82" s="335">
        <f t="shared" si="17"/>
        <v>0.10569328726664276</v>
      </c>
      <c r="E82" s="335">
        <f t="shared" si="17"/>
        <v>0.66137870058094428</v>
      </c>
      <c r="F82" s="335">
        <f t="shared" si="17"/>
        <v>0.14769989994655863</v>
      </c>
      <c r="G82" s="335">
        <f t="shared" si="17"/>
        <v>5.507421567790971E-2</v>
      </c>
      <c r="H82" s="335">
        <f t="shared" si="17"/>
        <v>0</v>
      </c>
      <c r="I82" s="335">
        <f t="shared" si="17"/>
        <v>9.7530903345116257E-3</v>
      </c>
      <c r="J82" s="335">
        <f t="shared" si="17"/>
        <v>3.7250793434487426E-4</v>
      </c>
      <c r="K82" s="335">
        <v>0</v>
      </c>
      <c r="L82" s="335">
        <f>L60/SUM($C60:$L60)</f>
        <v>7.113599130360455E-3</v>
      </c>
      <c r="M82" s="329"/>
      <c r="N82" s="331">
        <f t="shared" si="13"/>
        <v>53.67</v>
      </c>
    </row>
    <row r="83" spans="2:14" x14ac:dyDescent="0.25">
      <c r="B83" s="334" t="s">
        <v>1634</v>
      </c>
      <c r="C83" s="335">
        <f t="shared" si="17"/>
        <v>1.6064146670951771E-2</v>
      </c>
      <c r="D83" s="335">
        <f t="shared" si="17"/>
        <v>0.12747654219228219</v>
      </c>
      <c r="E83" s="335">
        <f t="shared" si="17"/>
        <v>0.3770508830389413</v>
      </c>
      <c r="F83" s="335">
        <f t="shared" si="17"/>
        <v>0.28868352190450286</v>
      </c>
      <c r="G83" s="335">
        <f t="shared" si="17"/>
        <v>0.11503874965542878</v>
      </c>
      <c r="H83" s="335">
        <f t="shared" si="17"/>
        <v>2.3791061724605E-2</v>
      </c>
      <c r="I83" s="335">
        <f t="shared" si="17"/>
        <v>8.584386563322546E-3</v>
      </c>
      <c r="J83" s="335">
        <f t="shared" si="17"/>
        <v>6.6122962012950771E-3</v>
      </c>
      <c r="K83" s="335">
        <f>K61/SUM($C61:$L61)</f>
        <v>5.9041349084485205E-3</v>
      </c>
      <c r="L83" s="335">
        <f>L61/SUM($C61:$L61)</f>
        <v>3.0794277140222093E-2</v>
      </c>
      <c r="M83" s="329"/>
      <c r="N83" s="331">
        <f t="shared" si="13"/>
        <v>59.26</v>
      </c>
    </row>
    <row r="84" spans="2:14" x14ac:dyDescent="0.25">
      <c r="B84" s="334" t="s">
        <v>1647</v>
      </c>
      <c r="C84" s="335">
        <f t="shared" si="17"/>
        <v>8.2655126591105424E-2</v>
      </c>
      <c r="D84" s="335">
        <f t="shared" si="17"/>
        <v>0.25047835454071093</v>
      </c>
      <c r="E84" s="335">
        <f t="shared" si="17"/>
        <v>0.36369201922576927</v>
      </c>
      <c r="F84" s="335">
        <f t="shared" si="17"/>
        <v>0.18236123978319391</v>
      </c>
      <c r="G84" s="335">
        <f t="shared" si="17"/>
        <v>6.8169451151819882E-2</v>
      </c>
      <c r="H84" s="335">
        <f t="shared" si="17"/>
        <v>1.9100773336267193E-2</v>
      </c>
      <c r="I84" s="335">
        <f t="shared" si="17"/>
        <v>1.188543993784969E-2</v>
      </c>
      <c r="J84" s="335">
        <f t="shared" si="17"/>
        <v>8.4724300660814159E-3</v>
      </c>
      <c r="K84" s="335">
        <f>K62/SUM($C62:$L62)</f>
        <v>5.0032631443388577E-3</v>
      </c>
      <c r="L84" s="335">
        <f>L62/SUM($C62:$L62)</f>
        <v>8.1819022228634773E-3</v>
      </c>
      <c r="M84" s="329"/>
      <c r="N84" s="331">
        <f t="shared" si="13"/>
        <v>49.01</v>
      </c>
    </row>
    <row r="85" spans="2:14" ht="30" x14ac:dyDescent="0.25">
      <c r="B85" s="334" t="s">
        <v>1646</v>
      </c>
      <c r="C85" s="333">
        <f t="shared" si="17"/>
        <v>4.1960013995840678E-2</v>
      </c>
      <c r="D85" s="333">
        <f t="shared" si="17"/>
        <v>0</v>
      </c>
      <c r="E85" s="333">
        <f t="shared" si="17"/>
        <v>0.79729034470037785</v>
      </c>
      <c r="F85" s="333">
        <f t="shared" si="17"/>
        <v>0</v>
      </c>
      <c r="G85" s="333">
        <f t="shared" si="17"/>
        <v>4.2853084505872198E-2</v>
      </c>
      <c r="H85" s="333">
        <f t="shared" si="17"/>
        <v>0.11789655679790936</v>
      </c>
      <c r="I85" s="333">
        <f t="shared" si="17"/>
        <v>0</v>
      </c>
      <c r="J85" s="333">
        <f t="shared" si="17"/>
        <v>0</v>
      </c>
      <c r="K85" s="333">
        <f>K63/SUM($C63:$L63)</f>
        <v>0</v>
      </c>
      <c r="L85" s="333">
        <f>L63/SUM($C63:$L63)</f>
        <v>0</v>
      </c>
      <c r="M85" s="329"/>
      <c r="N85" s="331">
        <f t="shared" si="13"/>
        <v>55.14</v>
      </c>
    </row>
    <row r="86" spans="2:14" x14ac:dyDescent="0.25">
      <c r="B86" s="334" t="s">
        <v>140</v>
      </c>
      <c r="C86" s="333">
        <f t="shared" si="17"/>
        <v>0.2222763980999167</v>
      </c>
      <c r="D86" s="333">
        <f t="shared" si="17"/>
        <v>0.15432616448866177</v>
      </c>
      <c r="E86" s="333">
        <f t="shared" si="17"/>
        <v>0.62339743741142151</v>
      </c>
      <c r="F86" s="333">
        <f t="shared" si="17"/>
        <v>0</v>
      </c>
      <c r="G86" s="333">
        <f t="shared" si="17"/>
        <v>0</v>
      </c>
      <c r="H86" s="333">
        <f t="shared" si="17"/>
        <v>0</v>
      </c>
      <c r="I86" s="333">
        <f t="shared" si="17"/>
        <v>0</v>
      </c>
      <c r="J86" s="333">
        <f t="shared" si="17"/>
        <v>0</v>
      </c>
      <c r="K86" s="333">
        <f>K64/SUM($C64:$L64)</f>
        <v>0</v>
      </c>
      <c r="L86" s="333">
        <f>L64/SUM($C64:$L64)</f>
        <v>0</v>
      </c>
      <c r="M86" s="329"/>
      <c r="N86" s="331">
        <f t="shared" si="13"/>
        <v>38.950000000000003</v>
      </c>
    </row>
    <row r="87" spans="2:14" x14ac:dyDescent="0.25">
      <c r="C87" s="332"/>
      <c r="D87" s="332"/>
      <c r="E87" s="332"/>
      <c r="F87" s="332"/>
      <c r="G87" s="332"/>
      <c r="H87" s="332"/>
      <c r="I87" s="332"/>
      <c r="J87" s="332"/>
      <c r="K87" s="332"/>
      <c r="L87" s="332"/>
      <c r="M87" s="329"/>
      <c r="N87" s="331"/>
    </row>
    <row r="88" spans="2:14" x14ac:dyDescent="0.25">
      <c r="B88" s="316" t="s">
        <v>142</v>
      </c>
      <c r="C88" s="330">
        <f t="shared" ref="C88:L88" si="18">C66/SUM($C66:$L66)</f>
        <v>5.613579342656113E-2</v>
      </c>
      <c r="D88" s="330">
        <f t="shared" si="18"/>
        <v>0.19861360838680953</v>
      </c>
      <c r="E88" s="330">
        <f t="shared" si="18"/>
        <v>0.3401597931699763</v>
      </c>
      <c r="F88" s="330">
        <f t="shared" si="18"/>
        <v>0.20216397118752619</v>
      </c>
      <c r="G88" s="330">
        <f t="shared" si="18"/>
        <v>0.12739945612457829</v>
      </c>
      <c r="H88" s="330">
        <f t="shared" si="18"/>
        <v>2.8864655258343756E-2</v>
      </c>
      <c r="I88" s="330">
        <f t="shared" si="18"/>
        <v>1.3346054547290475E-2</v>
      </c>
      <c r="J88" s="330">
        <f t="shared" si="18"/>
        <v>9.3725523658545334E-3</v>
      </c>
      <c r="K88" s="330">
        <f t="shared" si="18"/>
        <v>6.2215513739781779E-3</v>
      </c>
      <c r="L88" s="330">
        <f t="shared" si="18"/>
        <v>1.7722564159081706E-2</v>
      </c>
      <c r="M88" s="329"/>
      <c r="N88" s="328">
        <f>+N66</f>
        <v>54.38</v>
      </c>
    </row>
    <row r="95" spans="2:14" x14ac:dyDescent="0.25">
      <c r="N95" s="184" t="s">
        <v>1457</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J31"/>
  <sheetViews>
    <sheetView zoomScale="85" zoomScaleNormal="85" workbookViewId="0">
      <selection activeCell="B24" sqref="B24"/>
    </sheetView>
  </sheetViews>
  <sheetFormatPr defaultRowHeight="15" x14ac:dyDescent="0.25"/>
  <cols>
    <col min="1" max="1" width="4.7109375" style="249" customWidth="1"/>
    <col min="2" max="2" width="30.28515625" style="249" customWidth="1"/>
    <col min="3" max="8" width="27.42578125" style="249" customWidth="1"/>
    <col min="9" max="9" width="25.7109375" style="249" customWidth="1"/>
    <col min="10" max="16384" width="9.140625" style="249"/>
  </cols>
  <sheetData>
    <row r="4" spans="2:10" x14ac:dyDescent="0.25">
      <c r="B4" s="261"/>
      <c r="C4" s="261"/>
      <c r="D4" s="261"/>
      <c r="E4" s="261"/>
      <c r="F4" s="261"/>
      <c r="G4" s="327" t="s">
        <v>1644</v>
      </c>
      <c r="H4" s="355">
        <f>'Table 1-3 - Lending'!L4</f>
        <v>43281</v>
      </c>
      <c r="I4" s="261"/>
      <c r="J4" s="261"/>
    </row>
    <row r="5" spans="2:10" ht="15.75" x14ac:dyDescent="0.25">
      <c r="B5" s="322" t="s">
        <v>1671</v>
      </c>
      <c r="C5" s="261"/>
      <c r="D5" s="261"/>
      <c r="E5" s="261"/>
      <c r="F5" s="261"/>
      <c r="G5" s="261"/>
      <c r="H5" s="261"/>
      <c r="I5" s="261"/>
      <c r="J5" s="261"/>
    </row>
    <row r="6" spans="2:10" ht="3.75" customHeight="1" x14ac:dyDescent="0.25">
      <c r="B6" s="322"/>
      <c r="C6" s="261"/>
      <c r="D6" s="261"/>
      <c r="E6" s="261"/>
      <c r="F6" s="261"/>
      <c r="G6" s="261"/>
      <c r="H6" s="261"/>
      <c r="I6" s="261"/>
    </row>
    <row r="7" spans="2:10" x14ac:dyDescent="0.25">
      <c r="B7" s="354" t="s">
        <v>1423</v>
      </c>
      <c r="C7" s="354"/>
      <c r="D7" s="353"/>
      <c r="E7" s="353"/>
      <c r="F7" s="353"/>
      <c r="G7" s="353"/>
      <c r="H7" s="353"/>
      <c r="I7" s="353"/>
    </row>
    <row r="8" spans="2:10" x14ac:dyDescent="0.25">
      <c r="B8" s="264"/>
      <c r="C8" s="264"/>
      <c r="D8" s="264"/>
      <c r="E8" s="264"/>
      <c r="F8" s="264"/>
      <c r="G8" s="264"/>
      <c r="H8" s="264"/>
      <c r="I8" s="264"/>
    </row>
    <row r="9" spans="2:10" ht="30" x14ac:dyDescent="0.25">
      <c r="B9" s="264"/>
      <c r="C9" s="337" t="s">
        <v>1269</v>
      </c>
      <c r="D9" s="337" t="s">
        <v>1270</v>
      </c>
      <c r="E9" s="337" t="s">
        <v>1271</v>
      </c>
      <c r="F9" s="337" t="s">
        <v>1272</v>
      </c>
      <c r="G9" s="337" t="s">
        <v>1273</v>
      </c>
      <c r="H9" s="337" t="s">
        <v>1670</v>
      </c>
      <c r="I9" s="337" t="s">
        <v>142</v>
      </c>
    </row>
    <row r="11" spans="2:10" x14ac:dyDescent="0.25">
      <c r="B11" s="334" t="s">
        <v>1640</v>
      </c>
      <c r="C11" s="352">
        <v>0.29658446933999999</v>
      </c>
      <c r="D11" s="352">
        <v>0.78619976190999996</v>
      </c>
      <c r="E11" s="352">
        <v>0.99176332694000002</v>
      </c>
      <c r="F11" s="352">
        <v>1.2891006527</v>
      </c>
      <c r="G11" s="352">
        <v>1.44728383565</v>
      </c>
      <c r="H11" s="352">
        <v>1.5308549514200001</v>
      </c>
      <c r="I11" s="352">
        <f t="shared" ref="I11:I20" si="0">SUM(C11:H11)</f>
        <v>6.3417869979599999</v>
      </c>
    </row>
    <row r="12" spans="2:10" x14ac:dyDescent="0.25">
      <c r="B12" s="334" t="s">
        <v>1639</v>
      </c>
      <c r="C12" s="352">
        <v>5.0465070300000003E-3</v>
      </c>
      <c r="D12" s="352">
        <v>6.4797386599999996E-3</v>
      </c>
      <c r="E12" s="352">
        <v>4.1585965999999999E-3</v>
      </c>
      <c r="F12" s="352">
        <v>7.2591630799999996E-3</v>
      </c>
      <c r="G12" s="352">
        <v>1.7499008239999999E-2</v>
      </c>
      <c r="H12" s="352">
        <v>0</v>
      </c>
      <c r="I12" s="352">
        <f t="shared" si="0"/>
        <v>4.0443013609999995E-2</v>
      </c>
    </row>
    <row r="13" spans="2:10" x14ac:dyDescent="0.25">
      <c r="B13" s="334" t="s">
        <v>1638</v>
      </c>
      <c r="C13" s="352">
        <v>0</v>
      </c>
      <c r="D13" s="352">
        <v>0</v>
      </c>
      <c r="E13" s="352">
        <v>0.33924622209999999</v>
      </c>
      <c r="F13" s="352">
        <v>0.22198606355</v>
      </c>
      <c r="G13" s="352">
        <v>2.5218266100000002E-3</v>
      </c>
      <c r="H13" s="352">
        <v>0</v>
      </c>
      <c r="I13" s="352">
        <f t="shared" si="0"/>
        <v>0.56375411226000005</v>
      </c>
    </row>
    <row r="14" spans="2:10" x14ac:dyDescent="0.25">
      <c r="B14" s="334" t="s">
        <v>1637</v>
      </c>
      <c r="C14" s="352">
        <v>0.37454442822</v>
      </c>
      <c r="D14" s="352">
        <v>0.67452714608999997</v>
      </c>
      <c r="E14" s="352">
        <v>0.75130140314000005</v>
      </c>
      <c r="F14" s="352">
        <v>0.66713862262000001</v>
      </c>
      <c r="G14" s="352">
        <v>0.37395479006999999</v>
      </c>
      <c r="H14" s="352">
        <v>5.3267269700000001E-2</v>
      </c>
      <c r="I14" s="352">
        <f t="shared" si="0"/>
        <v>2.89473365984</v>
      </c>
    </row>
    <row r="15" spans="2:10" x14ac:dyDescent="0.25">
      <c r="B15" s="334" t="s">
        <v>1636</v>
      </c>
      <c r="C15" s="352">
        <v>1.8183773971599999</v>
      </c>
      <c r="D15" s="352">
        <v>2.16860051903</v>
      </c>
      <c r="E15" s="352">
        <v>3.5834525811</v>
      </c>
      <c r="F15" s="352">
        <v>5.6717834822800004</v>
      </c>
      <c r="G15" s="352">
        <v>5.3303832946399998</v>
      </c>
      <c r="H15" s="352">
        <v>0.18028895385999999</v>
      </c>
      <c r="I15" s="352">
        <f t="shared" si="0"/>
        <v>18.75288622807</v>
      </c>
    </row>
    <row r="16" spans="2:10" ht="30" x14ac:dyDescent="0.25">
      <c r="B16" s="334" t="s">
        <v>1635</v>
      </c>
      <c r="C16" s="352">
        <v>7.2344609020000006E-2</v>
      </c>
      <c r="D16" s="352">
        <v>0.11340900080000001</v>
      </c>
      <c r="E16" s="352">
        <v>0.30596111710000001</v>
      </c>
      <c r="F16" s="352">
        <v>0.75186305280999999</v>
      </c>
      <c r="G16" s="352">
        <v>0.55330330194999999</v>
      </c>
      <c r="H16" s="352">
        <v>0</v>
      </c>
      <c r="I16" s="352">
        <f t="shared" si="0"/>
        <v>1.79688108168</v>
      </c>
    </row>
    <row r="17" spans="2:9" x14ac:dyDescent="0.25">
      <c r="B17" s="334" t="s">
        <v>1634</v>
      </c>
      <c r="C17" s="352">
        <v>3.7723203999999999</v>
      </c>
      <c r="D17" s="352">
        <v>3.5155688975000001</v>
      </c>
      <c r="E17" s="352">
        <v>4.0848858938100001</v>
      </c>
      <c r="F17" s="352">
        <v>6.8620164001099999</v>
      </c>
      <c r="G17" s="352">
        <v>5.6362380020899998</v>
      </c>
      <c r="H17" s="352">
        <v>0.12797065076</v>
      </c>
      <c r="I17" s="352">
        <f t="shared" si="0"/>
        <v>23.999000244269997</v>
      </c>
    </row>
    <row r="18" spans="2:9" x14ac:dyDescent="0.25">
      <c r="B18" s="334" t="s">
        <v>1647</v>
      </c>
      <c r="C18" s="352">
        <v>1.00200430688</v>
      </c>
      <c r="D18" s="352">
        <v>11.557885452300001</v>
      </c>
      <c r="E18" s="352">
        <v>20.7279031544</v>
      </c>
      <c r="F18" s="352">
        <v>26.863504101930001</v>
      </c>
      <c r="G18" s="352">
        <v>25.39153335396</v>
      </c>
      <c r="H18" s="352">
        <v>0</v>
      </c>
      <c r="I18" s="352">
        <f t="shared" si="0"/>
        <v>85.542830369469996</v>
      </c>
    </row>
    <row r="19" spans="2:9" ht="30" x14ac:dyDescent="0.25">
      <c r="B19" s="334" t="s">
        <v>1646</v>
      </c>
      <c r="C19" s="352">
        <v>0</v>
      </c>
      <c r="D19" s="352">
        <v>0</v>
      </c>
      <c r="E19" s="352">
        <v>9.5070586399999997E-3</v>
      </c>
      <c r="F19" s="352">
        <v>5.9600927E-4</v>
      </c>
      <c r="G19" s="352">
        <v>4.1011520899999999E-3</v>
      </c>
      <c r="H19" s="352">
        <v>0</v>
      </c>
      <c r="I19" s="352">
        <f t="shared" si="0"/>
        <v>1.420422E-2</v>
      </c>
    </row>
    <row r="20" spans="2:9" x14ac:dyDescent="0.25">
      <c r="B20" s="334" t="s">
        <v>140</v>
      </c>
      <c r="C20" s="352">
        <v>2.9493327800000002E-3</v>
      </c>
      <c r="D20" s="352">
        <v>1.979555027E-2</v>
      </c>
      <c r="E20" s="352">
        <v>1.132090694E-2</v>
      </c>
      <c r="F20" s="352">
        <v>4.1798988399999997E-3</v>
      </c>
      <c r="G20" s="352">
        <v>1.17310545E-3</v>
      </c>
      <c r="H20" s="352">
        <v>0</v>
      </c>
      <c r="I20" s="352">
        <f t="shared" si="0"/>
        <v>3.9418794280000002E-2</v>
      </c>
    </row>
    <row r="21" spans="2:9" x14ac:dyDescent="0.25">
      <c r="C21" s="352"/>
      <c r="D21" s="352"/>
      <c r="E21" s="352"/>
      <c r="F21" s="352"/>
      <c r="G21" s="352"/>
      <c r="H21" s="352"/>
      <c r="I21" s="352"/>
    </row>
    <row r="22" spans="2:9" x14ac:dyDescent="0.25">
      <c r="B22" s="316" t="s">
        <v>142</v>
      </c>
      <c r="C22" s="315">
        <f t="shared" ref="C22:I22" si="1">SUM(C11:C20)</f>
        <v>7.3441714504300002</v>
      </c>
      <c r="D22" s="315">
        <f t="shared" si="1"/>
        <v>18.84246606656</v>
      </c>
      <c r="E22" s="315">
        <f t="shared" si="1"/>
        <v>30.809500260770001</v>
      </c>
      <c r="F22" s="315">
        <f t="shared" si="1"/>
        <v>42.339427447189998</v>
      </c>
      <c r="G22" s="315">
        <f t="shared" si="1"/>
        <v>38.757991670750002</v>
      </c>
      <c r="H22" s="315">
        <f t="shared" si="1"/>
        <v>1.8923818257400002</v>
      </c>
      <c r="I22" s="315">
        <f t="shared" si="1"/>
        <v>139.98593872144002</v>
      </c>
    </row>
    <row r="23" spans="2:9" x14ac:dyDescent="0.25">
      <c r="B23" s="325" t="s">
        <v>1669</v>
      </c>
    </row>
    <row r="31" spans="2:9" x14ac:dyDescent="0.25">
      <c r="I31" s="184" t="s">
        <v>1457</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O79"/>
  <sheetViews>
    <sheetView zoomScale="70" zoomScaleNormal="70" workbookViewId="0">
      <selection activeCell="J67" sqref="J67"/>
    </sheetView>
  </sheetViews>
  <sheetFormatPr defaultRowHeight="15" x14ac:dyDescent="0.25"/>
  <cols>
    <col min="1" max="1" width="4.7109375" style="249" customWidth="1"/>
    <col min="2" max="2" width="26.28515625" style="249" customWidth="1"/>
    <col min="3" max="12" width="17.7109375" style="249" customWidth="1"/>
    <col min="13" max="13" width="18" style="249" customWidth="1"/>
    <col min="14" max="16384" width="9.140625" style="249"/>
  </cols>
  <sheetData>
    <row r="4" spans="2:13" x14ac:dyDescent="0.25">
      <c r="B4" s="261"/>
      <c r="C4" s="261"/>
      <c r="D4" s="261"/>
      <c r="E4" s="261"/>
      <c r="F4" s="261"/>
      <c r="G4" s="261"/>
      <c r="H4" s="261"/>
      <c r="I4" s="261"/>
      <c r="J4" s="261"/>
      <c r="K4" s="327" t="s">
        <v>1644</v>
      </c>
      <c r="L4" s="355">
        <f>'Table 1-3 - Lending'!L4</f>
        <v>43281</v>
      </c>
      <c r="M4" s="261"/>
    </row>
    <row r="5" spans="2:13" ht="15.75" x14ac:dyDescent="0.25">
      <c r="B5" s="322" t="s">
        <v>1685</v>
      </c>
      <c r="C5" s="261"/>
      <c r="D5" s="261"/>
      <c r="E5" s="261"/>
      <c r="F5" s="261"/>
      <c r="G5" s="261"/>
      <c r="H5" s="261"/>
      <c r="I5" s="261"/>
      <c r="J5" s="261"/>
      <c r="K5" s="261"/>
      <c r="L5" s="261"/>
      <c r="M5" s="261"/>
    </row>
    <row r="6" spans="2:13" x14ac:dyDescent="0.25">
      <c r="B6" s="354" t="s">
        <v>1421</v>
      </c>
      <c r="C6" s="353"/>
      <c r="D6" s="353"/>
      <c r="E6" s="353"/>
      <c r="F6" s="353"/>
      <c r="G6" s="353"/>
      <c r="H6" s="353"/>
      <c r="I6" s="353"/>
      <c r="J6" s="353"/>
      <c r="K6" s="353"/>
      <c r="L6" s="353"/>
      <c r="M6" s="353"/>
    </row>
    <row r="7" spans="2:13" x14ac:dyDescent="0.25">
      <c r="B7" s="264"/>
      <c r="C7" s="264"/>
      <c r="D7" s="264"/>
      <c r="E7" s="264"/>
      <c r="F7" s="264"/>
      <c r="G7" s="264"/>
      <c r="H7" s="264"/>
      <c r="I7" s="264"/>
      <c r="J7" s="264"/>
      <c r="K7" s="264"/>
      <c r="L7" s="264"/>
      <c r="M7" s="264"/>
    </row>
    <row r="8" spans="2:13" ht="45" x14ac:dyDescent="0.25">
      <c r="B8" s="264"/>
      <c r="C8" s="318" t="s">
        <v>1640</v>
      </c>
      <c r="D8" s="318" t="s">
        <v>1639</v>
      </c>
      <c r="E8" s="318" t="s">
        <v>1638</v>
      </c>
      <c r="F8" s="318" t="s">
        <v>1637</v>
      </c>
      <c r="G8" s="318" t="s">
        <v>1636</v>
      </c>
      <c r="H8" s="318" t="s">
        <v>1635</v>
      </c>
      <c r="I8" s="318" t="s">
        <v>1634</v>
      </c>
      <c r="J8" s="318" t="s">
        <v>632</v>
      </c>
      <c r="K8" s="318" t="s">
        <v>1633</v>
      </c>
      <c r="L8" s="318" t="s">
        <v>140</v>
      </c>
      <c r="M8" s="317" t="s">
        <v>142</v>
      </c>
    </row>
    <row r="9" spans="2:13" x14ac:dyDescent="0.25">
      <c r="B9" s="249" t="s">
        <v>1681</v>
      </c>
      <c r="C9" s="352">
        <v>0</v>
      </c>
      <c r="D9" s="352">
        <v>0</v>
      </c>
      <c r="E9" s="352">
        <v>0</v>
      </c>
      <c r="F9" s="352">
        <v>0</v>
      </c>
      <c r="G9" s="352">
        <v>0</v>
      </c>
      <c r="H9" s="352">
        <v>0</v>
      </c>
      <c r="I9" s="352">
        <v>0</v>
      </c>
      <c r="J9" s="352">
        <v>0</v>
      </c>
      <c r="K9" s="352">
        <v>0</v>
      </c>
      <c r="L9" s="352">
        <v>0</v>
      </c>
      <c r="M9" s="352">
        <f t="shared" ref="M9:M19" si="0">SUM(C9:L9)</f>
        <v>0</v>
      </c>
    </row>
    <row r="10" spans="2:13" x14ac:dyDescent="0.25">
      <c r="B10" s="249" t="s">
        <v>1680</v>
      </c>
      <c r="C10" s="352">
        <v>0.22714358065000001</v>
      </c>
      <c r="D10" s="352">
        <v>0</v>
      </c>
      <c r="E10" s="352">
        <v>2.512E-2</v>
      </c>
      <c r="F10" s="352">
        <v>0.126996</v>
      </c>
      <c r="G10" s="352">
        <v>0.63395599999999996</v>
      </c>
      <c r="H10" s="352">
        <v>0</v>
      </c>
      <c r="I10" s="352">
        <v>0.15859247730000001</v>
      </c>
      <c r="J10" s="352">
        <v>3.0761791004300001</v>
      </c>
      <c r="K10" s="352">
        <v>0</v>
      </c>
      <c r="L10" s="352">
        <v>0</v>
      </c>
      <c r="M10" s="352">
        <f t="shared" si="0"/>
        <v>4.24798715838</v>
      </c>
    </row>
    <row r="11" spans="2:13" ht="30" customHeight="1" x14ac:dyDescent="0.25">
      <c r="B11" s="361" t="s">
        <v>1679</v>
      </c>
      <c r="C11" s="352">
        <v>0.79837295569</v>
      </c>
      <c r="D11" s="352">
        <v>0</v>
      </c>
      <c r="E11" s="352">
        <v>0.22426966796</v>
      </c>
      <c r="F11" s="352">
        <v>0.63632938651000004</v>
      </c>
      <c r="G11" s="352">
        <v>3.6177077469899999</v>
      </c>
      <c r="H11" s="352">
        <v>3.6539225000000002E-3</v>
      </c>
      <c r="I11" s="352">
        <v>2.12470631927</v>
      </c>
      <c r="J11" s="352">
        <v>16.01505107274</v>
      </c>
      <c r="K11" s="352">
        <v>5.9600927E-4</v>
      </c>
      <c r="L11" s="352">
        <v>0</v>
      </c>
      <c r="M11" s="352">
        <f t="shared" si="0"/>
        <v>23.420687080930001</v>
      </c>
    </row>
    <row r="12" spans="2:13" x14ac:dyDescent="0.25">
      <c r="B12" s="360" t="s">
        <v>1678</v>
      </c>
      <c r="C12" s="352">
        <v>0.17878843757999999</v>
      </c>
      <c r="D12" s="352">
        <v>0</v>
      </c>
      <c r="E12" s="352">
        <v>0</v>
      </c>
      <c r="F12" s="352">
        <v>3.3067584429999998E-2</v>
      </c>
      <c r="G12" s="352">
        <v>0.35906629147000002</v>
      </c>
      <c r="H12" s="352">
        <v>1.7652274199999999E-3</v>
      </c>
      <c r="I12" s="352">
        <v>0.22980084076999999</v>
      </c>
      <c r="J12" s="352">
        <v>1.60135076115</v>
      </c>
      <c r="K12" s="352">
        <v>0</v>
      </c>
      <c r="L12" s="352">
        <v>0</v>
      </c>
      <c r="M12" s="352">
        <f t="shared" si="0"/>
        <v>2.4038391428199999</v>
      </c>
    </row>
    <row r="13" spans="2:13" x14ac:dyDescent="0.25">
      <c r="B13" s="360" t="s">
        <v>1677</v>
      </c>
      <c r="C13" s="352">
        <v>0.17801386726999999</v>
      </c>
      <c r="D13" s="352">
        <v>0</v>
      </c>
      <c r="E13" s="352">
        <v>0</v>
      </c>
      <c r="F13" s="352">
        <v>2.7824696869999999E-2</v>
      </c>
      <c r="G13" s="352">
        <v>0.61098473753000004</v>
      </c>
      <c r="H13" s="352">
        <v>1.88869508E-3</v>
      </c>
      <c r="I13" s="352">
        <v>0.34452103794</v>
      </c>
      <c r="J13" s="352">
        <v>2.79054058996</v>
      </c>
      <c r="K13" s="352">
        <v>0</v>
      </c>
      <c r="L13" s="352">
        <v>0</v>
      </c>
      <c r="M13" s="352">
        <f t="shared" si="0"/>
        <v>3.9537736246500002</v>
      </c>
    </row>
    <row r="14" spans="2:13" x14ac:dyDescent="0.25">
      <c r="B14" s="359" t="s">
        <v>1676</v>
      </c>
      <c r="C14" s="352">
        <v>0.44157065084000002</v>
      </c>
      <c r="D14" s="352">
        <v>0</v>
      </c>
      <c r="E14" s="352">
        <v>0.22426966796</v>
      </c>
      <c r="F14" s="352">
        <v>0.57543710521000002</v>
      </c>
      <c r="G14" s="352">
        <v>2.6476567179899999</v>
      </c>
      <c r="H14" s="352">
        <v>0</v>
      </c>
      <c r="I14" s="352">
        <v>1.55038444057</v>
      </c>
      <c r="J14" s="352">
        <v>11.62315972163</v>
      </c>
      <c r="K14" s="352">
        <v>5.9600927E-4</v>
      </c>
      <c r="L14" s="352">
        <v>0</v>
      </c>
      <c r="M14" s="352">
        <f t="shared" si="0"/>
        <v>17.06307431347</v>
      </c>
    </row>
    <row r="15" spans="2:13" x14ac:dyDescent="0.25">
      <c r="B15" s="359" t="s">
        <v>1675</v>
      </c>
      <c r="C15" s="352">
        <v>0</v>
      </c>
      <c r="D15" s="352">
        <v>0</v>
      </c>
      <c r="E15" s="352">
        <v>0</v>
      </c>
      <c r="F15" s="352">
        <v>0</v>
      </c>
      <c r="G15" s="352">
        <v>0</v>
      </c>
      <c r="H15" s="352">
        <v>0</v>
      </c>
      <c r="I15" s="352">
        <v>0</v>
      </c>
      <c r="J15" s="352">
        <v>0</v>
      </c>
      <c r="K15" s="352">
        <v>0</v>
      </c>
      <c r="L15" s="352">
        <v>0</v>
      </c>
      <c r="M15" s="352">
        <f t="shared" si="0"/>
        <v>0</v>
      </c>
    </row>
    <row r="16" spans="2:13" x14ac:dyDescent="0.25">
      <c r="B16" s="249" t="s">
        <v>1674</v>
      </c>
      <c r="C16" s="352">
        <v>0.17120593337000001</v>
      </c>
      <c r="D16" s="352">
        <v>0</v>
      </c>
      <c r="E16" s="352">
        <v>0</v>
      </c>
      <c r="F16" s="352">
        <v>0.33523884534999998</v>
      </c>
      <c r="G16" s="352">
        <v>2.0601484721299999</v>
      </c>
      <c r="H16" s="352">
        <v>1.569384922E-2</v>
      </c>
      <c r="I16" s="352">
        <v>1.0515291799199999</v>
      </c>
      <c r="J16" s="352">
        <v>24.616433403919999</v>
      </c>
      <c r="K16" s="352">
        <v>0</v>
      </c>
      <c r="L16" s="352">
        <v>0</v>
      </c>
      <c r="M16" s="352">
        <f t="shared" si="0"/>
        <v>28.250249683909999</v>
      </c>
    </row>
    <row r="17" spans="2:13" x14ac:dyDescent="0.25">
      <c r="B17" s="357" t="s">
        <v>1673</v>
      </c>
      <c r="C17" s="352">
        <v>0.17120593337000001</v>
      </c>
      <c r="D17" s="352">
        <v>0</v>
      </c>
      <c r="E17" s="352">
        <v>0</v>
      </c>
      <c r="F17" s="352">
        <v>0.33523884534999998</v>
      </c>
      <c r="G17" s="352">
        <v>2.0601484721299999</v>
      </c>
      <c r="H17" s="352">
        <v>1.569384922E-2</v>
      </c>
      <c r="I17" s="352">
        <v>1.0515291799199999</v>
      </c>
      <c r="J17" s="352">
        <v>24.616433403919999</v>
      </c>
      <c r="K17" s="352">
        <v>0</v>
      </c>
      <c r="L17" s="352">
        <v>0</v>
      </c>
      <c r="M17" s="352">
        <f t="shared" si="0"/>
        <v>28.250249683909999</v>
      </c>
    </row>
    <row r="18" spans="2:13" x14ac:dyDescent="0.25">
      <c r="B18" s="357" t="s">
        <v>1672</v>
      </c>
      <c r="C18" s="352">
        <v>0</v>
      </c>
      <c r="D18" s="352">
        <v>0</v>
      </c>
      <c r="E18" s="352">
        <v>0</v>
      </c>
      <c r="F18" s="352">
        <v>0</v>
      </c>
      <c r="G18" s="352">
        <v>0</v>
      </c>
      <c r="H18" s="352">
        <v>0</v>
      </c>
      <c r="I18" s="352">
        <v>0</v>
      </c>
      <c r="J18" s="352">
        <v>0</v>
      </c>
      <c r="K18" s="352">
        <v>0</v>
      </c>
      <c r="L18" s="352">
        <v>0</v>
      </c>
      <c r="M18" s="352">
        <f t="shared" si="0"/>
        <v>0</v>
      </c>
    </row>
    <row r="19" spans="2:13" x14ac:dyDescent="0.25">
      <c r="B19" s="249" t="s">
        <v>140</v>
      </c>
      <c r="C19" s="352">
        <v>0</v>
      </c>
      <c r="D19" s="352">
        <v>0</v>
      </c>
      <c r="E19" s="352">
        <v>0</v>
      </c>
      <c r="F19" s="352">
        <v>0</v>
      </c>
      <c r="G19" s="352">
        <v>0</v>
      </c>
      <c r="H19" s="352">
        <v>0</v>
      </c>
      <c r="I19" s="352">
        <v>0</v>
      </c>
      <c r="J19" s="352">
        <v>0</v>
      </c>
      <c r="K19" s="352">
        <v>0</v>
      </c>
      <c r="L19" s="352">
        <v>0</v>
      </c>
      <c r="M19" s="352">
        <f t="shared" si="0"/>
        <v>0</v>
      </c>
    </row>
    <row r="20" spans="2:13" x14ac:dyDescent="0.25">
      <c r="B20" s="356" t="s">
        <v>142</v>
      </c>
      <c r="C20" s="315">
        <f t="shared" ref="C20:M20" si="1">SUM(C9:C11)+C16+C19</f>
        <v>1.1967224697100001</v>
      </c>
      <c r="D20" s="315">
        <f t="shared" si="1"/>
        <v>0</v>
      </c>
      <c r="E20" s="315">
        <f t="shared" si="1"/>
        <v>0.24938966796000001</v>
      </c>
      <c r="F20" s="315">
        <f t="shared" si="1"/>
        <v>1.09856423186</v>
      </c>
      <c r="G20" s="315">
        <f t="shared" si="1"/>
        <v>6.3118122191199992</v>
      </c>
      <c r="H20" s="315">
        <f t="shared" si="1"/>
        <v>1.934777172E-2</v>
      </c>
      <c r="I20" s="315">
        <f t="shared" si="1"/>
        <v>3.3348279764899997</v>
      </c>
      <c r="J20" s="315">
        <f t="shared" si="1"/>
        <v>43.707663577090003</v>
      </c>
      <c r="K20" s="315">
        <f t="shared" si="1"/>
        <v>5.9600927E-4</v>
      </c>
      <c r="L20" s="315">
        <f t="shared" si="1"/>
        <v>0</v>
      </c>
      <c r="M20" s="315">
        <f t="shared" si="1"/>
        <v>55.918923923219999</v>
      </c>
    </row>
    <row r="21" spans="2:13" x14ac:dyDescent="0.25">
      <c r="B21" s="325" t="s">
        <v>1684</v>
      </c>
    </row>
    <row r="25" spans="2:13" ht="15.75" x14ac:dyDescent="0.25">
      <c r="B25" s="322" t="s">
        <v>1683</v>
      </c>
      <c r="C25" s="261"/>
      <c r="D25" s="261"/>
      <c r="E25" s="261"/>
      <c r="F25" s="261"/>
      <c r="G25" s="261"/>
      <c r="H25" s="261"/>
      <c r="I25" s="261"/>
      <c r="J25" s="261"/>
      <c r="K25" s="261"/>
      <c r="L25" s="261"/>
      <c r="M25" s="261"/>
    </row>
    <row r="26" spans="2:13" x14ac:dyDescent="0.25">
      <c r="B26" s="354" t="s">
        <v>1419</v>
      </c>
      <c r="C26" s="353"/>
      <c r="D26" s="353"/>
      <c r="E26" s="353"/>
      <c r="F26" s="353"/>
      <c r="G26" s="353"/>
      <c r="H26" s="353"/>
      <c r="I26" s="353"/>
      <c r="J26" s="353"/>
      <c r="K26" s="353"/>
      <c r="L26" s="353"/>
      <c r="M26" s="353"/>
    </row>
    <row r="27" spans="2:13" x14ac:dyDescent="0.25">
      <c r="B27" s="264"/>
      <c r="C27" s="264"/>
      <c r="D27" s="264"/>
      <c r="E27" s="264"/>
      <c r="F27" s="264"/>
      <c r="G27" s="264"/>
      <c r="H27" s="264"/>
      <c r="I27" s="264"/>
      <c r="J27" s="264"/>
      <c r="K27" s="264"/>
      <c r="L27" s="264"/>
      <c r="M27" s="264"/>
    </row>
    <row r="28" spans="2:13" ht="45" x14ac:dyDescent="0.25">
      <c r="B28" s="264"/>
      <c r="C28" s="318" t="s">
        <v>1640</v>
      </c>
      <c r="D28" s="318" t="s">
        <v>1639</v>
      </c>
      <c r="E28" s="318" t="s">
        <v>1638</v>
      </c>
      <c r="F28" s="318" t="s">
        <v>1637</v>
      </c>
      <c r="G28" s="318" t="s">
        <v>1636</v>
      </c>
      <c r="H28" s="318" t="s">
        <v>1635</v>
      </c>
      <c r="I28" s="318" t="s">
        <v>1634</v>
      </c>
      <c r="J28" s="318" t="s">
        <v>632</v>
      </c>
      <c r="K28" s="318" t="s">
        <v>1633</v>
      </c>
      <c r="L28" s="318" t="s">
        <v>140</v>
      </c>
      <c r="M28" s="317" t="s">
        <v>142</v>
      </c>
    </row>
    <row r="29" spans="2:13" x14ac:dyDescent="0.25">
      <c r="B29" s="249" t="s">
        <v>1681</v>
      </c>
      <c r="C29" s="352">
        <v>0</v>
      </c>
      <c r="D29" s="352">
        <v>0</v>
      </c>
      <c r="E29" s="352">
        <v>0</v>
      </c>
      <c r="F29" s="352">
        <v>0</v>
      </c>
      <c r="G29" s="352">
        <v>0</v>
      </c>
      <c r="H29" s="352">
        <v>0</v>
      </c>
      <c r="I29" s="352">
        <v>0</v>
      </c>
      <c r="J29" s="352">
        <v>0</v>
      </c>
      <c r="K29" s="352">
        <v>0</v>
      </c>
      <c r="L29" s="352">
        <v>0</v>
      </c>
      <c r="M29" s="352">
        <f t="shared" ref="M29:M39" si="2">SUM(C29:L29)</f>
        <v>0</v>
      </c>
    </row>
    <row r="30" spans="2:13" x14ac:dyDescent="0.25">
      <c r="B30" s="250" t="s">
        <v>1680</v>
      </c>
      <c r="C30" s="352">
        <v>2.4301097392900002</v>
      </c>
      <c r="D30" s="352">
        <v>1.477163483E-2</v>
      </c>
      <c r="E30" s="352">
        <v>4.3319180419999999E-2</v>
      </c>
      <c r="F30" s="352">
        <v>1.0781855252600001</v>
      </c>
      <c r="G30" s="352">
        <v>3.4223987117200001</v>
      </c>
      <c r="H30" s="352">
        <v>0.64595574725000005</v>
      </c>
      <c r="I30" s="352">
        <v>6.6756147368000001</v>
      </c>
      <c r="J30" s="352">
        <v>10.40919757656</v>
      </c>
      <c r="K30" s="352">
        <v>2.9968761999999999E-3</v>
      </c>
      <c r="L30" s="352">
        <v>2.1333462700000002E-3</v>
      </c>
      <c r="M30" s="352">
        <f t="shared" si="2"/>
        <v>24.724683074600001</v>
      </c>
    </row>
    <row r="31" spans="2:13" ht="30" x14ac:dyDescent="0.25">
      <c r="B31" s="361" t="s">
        <v>1679</v>
      </c>
      <c r="C31" s="352">
        <v>2.3148815712799999</v>
      </c>
      <c r="D31" s="352">
        <v>1.4103146170000001E-2</v>
      </c>
      <c r="E31" s="352">
        <v>0.27104526388</v>
      </c>
      <c r="F31" s="352">
        <v>0.61969453747000003</v>
      </c>
      <c r="G31" s="352">
        <v>6.0891483267800002</v>
      </c>
      <c r="H31" s="352">
        <v>0.65707564342000002</v>
      </c>
      <c r="I31" s="352">
        <v>9.3809277363000003</v>
      </c>
      <c r="J31" s="352">
        <v>15.31291058261</v>
      </c>
      <c r="K31" s="352">
        <v>8.6002688700000003E-3</v>
      </c>
      <c r="L31" s="352">
        <v>3.035962423E-2</v>
      </c>
      <c r="M31" s="352">
        <f t="shared" si="2"/>
        <v>34.698746701010002</v>
      </c>
    </row>
    <row r="32" spans="2:13" x14ac:dyDescent="0.25">
      <c r="B32" s="360" t="s">
        <v>1678</v>
      </c>
      <c r="C32" s="352">
        <v>0.54462784079000004</v>
      </c>
      <c r="D32" s="352">
        <v>0</v>
      </c>
      <c r="E32" s="352">
        <v>9.6126122000000003E-4</v>
      </c>
      <c r="F32" s="352">
        <v>1.5166773370000001E-2</v>
      </c>
      <c r="G32" s="352">
        <v>0.80055870931999995</v>
      </c>
      <c r="H32" s="352">
        <v>3.2536417429999999E-2</v>
      </c>
      <c r="I32" s="352">
        <v>1.3745308006500001</v>
      </c>
      <c r="J32" s="352">
        <v>2.72995985287</v>
      </c>
      <c r="K32" s="352">
        <v>0</v>
      </c>
      <c r="L32" s="352">
        <v>4.9573082199999997E-3</v>
      </c>
      <c r="M32" s="352">
        <f t="shared" si="2"/>
        <v>5.5032989638699998</v>
      </c>
    </row>
    <row r="33" spans="2:13" x14ac:dyDescent="0.25">
      <c r="B33" s="360" t="s">
        <v>1677</v>
      </c>
      <c r="C33" s="352">
        <v>0.52281970658999999</v>
      </c>
      <c r="D33" s="352">
        <v>0</v>
      </c>
      <c r="E33" s="352">
        <v>4.8171737199999998E-3</v>
      </c>
      <c r="F33" s="352">
        <v>5.3209426160000003E-2</v>
      </c>
      <c r="G33" s="352">
        <v>0.99091469059000004</v>
      </c>
      <c r="H33" s="352">
        <v>0.13638831871000001</v>
      </c>
      <c r="I33" s="352">
        <v>1.63729628295</v>
      </c>
      <c r="J33" s="352">
        <v>3.1710713903099998</v>
      </c>
      <c r="K33" s="352">
        <v>0</v>
      </c>
      <c r="L33" s="352">
        <v>0</v>
      </c>
      <c r="M33" s="352">
        <f t="shared" si="2"/>
        <v>6.5165169890300003</v>
      </c>
    </row>
    <row r="34" spans="2:13" x14ac:dyDescent="0.25">
      <c r="B34" s="359" t="s">
        <v>1676</v>
      </c>
      <c r="C34" s="352">
        <v>1.2474340239099999</v>
      </c>
      <c r="D34" s="352">
        <v>1.4103146170000001E-2</v>
      </c>
      <c r="E34" s="352">
        <v>0.26526682893999998</v>
      </c>
      <c r="F34" s="352">
        <v>0.55131833793999996</v>
      </c>
      <c r="G34" s="352">
        <v>4.2976749268700001</v>
      </c>
      <c r="H34" s="352">
        <v>0.48815090727999999</v>
      </c>
      <c r="I34" s="352">
        <v>6.3691006527000003</v>
      </c>
      <c r="J34" s="352">
        <v>9.4118793394299995</v>
      </c>
      <c r="K34" s="352">
        <v>8.6002688700000003E-3</v>
      </c>
      <c r="L34" s="352">
        <v>2.5402316009999999E-2</v>
      </c>
      <c r="M34" s="352">
        <f t="shared" si="2"/>
        <v>22.678930748119999</v>
      </c>
    </row>
    <row r="35" spans="2:13" x14ac:dyDescent="0.25">
      <c r="B35" s="359" t="s">
        <v>1675</v>
      </c>
      <c r="C35" s="352">
        <v>0</v>
      </c>
      <c r="D35" s="352">
        <v>0</v>
      </c>
      <c r="E35" s="352">
        <v>0</v>
      </c>
      <c r="F35" s="352">
        <v>0</v>
      </c>
      <c r="G35" s="352">
        <v>0</v>
      </c>
      <c r="H35" s="352">
        <v>0</v>
      </c>
      <c r="I35" s="352">
        <v>0</v>
      </c>
      <c r="J35" s="352">
        <v>0</v>
      </c>
      <c r="K35" s="352">
        <v>0</v>
      </c>
      <c r="L35" s="352">
        <v>0</v>
      </c>
      <c r="M35" s="352">
        <f t="shared" si="2"/>
        <v>0</v>
      </c>
    </row>
    <row r="36" spans="2:13" x14ac:dyDescent="0.25">
      <c r="B36" s="249" t="s">
        <v>1674</v>
      </c>
      <c r="C36" s="352">
        <v>0.40007321769999998</v>
      </c>
      <c r="D36" s="352">
        <v>1.156823261E-2</v>
      </c>
      <c r="E36" s="352">
        <v>0</v>
      </c>
      <c r="F36" s="352">
        <v>9.8289365249999996E-2</v>
      </c>
      <c r="G36" s="352">
        <v>2.92952697045</v>
      </c>
      <c r="H36" s="352">
        <v>0.47450191929000002</v>
      </c>
      <c r="I36" s="352">
        <v>4.6076297946800002</v>
      </c>
      <c r="J36" s="352">
        <v>16.113058633209999</v>
      </c>
      <c r="K36" s="352">
        <v>2.0110656600000002E-3</v>
      </c>
      <c r="L36" s="352">
        <v>6.9258237799999997E-3</v>
      </c>
      <c r="M36" s="352">
        <f t="shared" si="2"/>
        <v>24.643585022629999</v>
      </c>
    </row>
    <row r="37" spans="2:13" x14ac:dyDescent="0.25">
      <c r="B37" s="357" t="s">
        <v>1673</v>
      </c>
      <c r="C37" s="352">
        <v>0.40007321769999998</v>
      </c>
      <c r="D37" s="352">
        <v>1.156823261E-2</v>
      </c>
      <c r="E37" s="352">
        <v>0</v>
      </c>
      <c r="F37" s="352">
        <v>9.8289365249999996E-2</v>
      </c>
      <c r="G37" s="352">
        <v>2.92952697045</v>
      </c>
      <c r="H37" s="352">
        <v>0.47450191929000002</v>
      </c>
      <c r="I37" s="352">
        <v>4.6076297946800002</v>
      </c>
      <c r="J37" s="352">
        <v>16.113058633209999</v>
      </c>
      <c r="K37" s="352">
        <v>2.0110656600000002E-3</v>
      </c>
      <c r="L37" s="352">
        <v>6.9258237799999997E-3</v>
      </c>
      <c r="M37" s="352">
        <f t="shared" si="2"/>
        <v>24.643585022629999</v>
      </c>
    </row>
    <row r="38" spans="2:13" x14ac:dyDescent="0.25">
      <c r="B38" s="357" t="s">
        <v>1672</v>
      </c>
      <c r="C38" s="352">
        <v>0</v>
      </c>
      <c r="D38" s="352">
        <v>0</v>
      </c>
      <c r="E38" s="352">
        <v>0</v>
      </c>
      <c r="F38" s="352">
        <v>0</v>
      </c>
      <c r="G38" s="352">
        <v>0</v>
      </c>
      <c r="H38" s="352">
        <v>0</v>
      </c>
      <c r="I38" s="352">
        <v>0</v>
      </c>
      <c r="J38" s="352">
        <v>0</v>
      </c>
      <c r="K38" s="352">
        <v>0</v>
      </c>
      <c r="L38" s="352">
        <v>0</v>
      </c>
      <c r="M38" s="352">
        <f t="shared" si="2"/>
        <v>0</v>
      </c>
    </row>
    <row r="39" spans="2:13" x14ac:dyDescent="0.25">
      <c r="B39" s="249" t="s">
        <v>140</v>
      </c>
      <c r="C39" s="352">
        <v>0</v>
      </c>
      <c r="D39" s="352">
        <v>0</v>
      </c>
      <c r="E39" s="352">
        <v>0</v>
      </c>
      <c r="F39" s="352">
        <v>0</v>
      </c>
      <c r="G39" s="352">
        <v>0</v>
      </c>
      <c r="H39" s="352">
        <v>0</v>
      </c>
      <c r="I39" s="352">
        <v>0</v>
      </c>
      <c r="J39" s="352">
        <v>0</v>
      </c>
      <c r="K39" s="352">
        <v>0</v>
      </c>
      <c r="L39" s="352">
        <v>0</v>
      </c>
      <c r="M39" s="352">
        <f t="shared" si="2"/>
        <v>0</v>
      </c>
    </row>
    <row r="40" spans="2:13" x14ac:dyDescent="0.25">
      <c r="B40" s="356" t="s">
        <v>142</v>
      </c>
      <c r="C40" s="315">
        <f t="shared" ref="C40:M40" si="3">SUM(C29:C31)+C36+C39</f>
        <v>5.1450645282700007</v>
      </c>
      <c r="D40" s="315">
        <f t="shared" si="3"/>
        <v>4.0443013610000002E-2</v>
      </c>
      <c r="E40" s="315">
        <f t="shared" si="3"/>
        <v>0.31436444429999999</v>
      </c>
      <c r="F40" s="315">
        <f t="shared" si="3"/>
        <v>1.7961694279800002</v>
      </c>
      <c r="G40" s="315">
        <f t="shared" si="3"/>
        <v>12.44107400895</v>
      </c>
      <c r="H40" s="315">
        <f t="shared" si="3"/>
        <v>1.7775333099600001</v>
      </c>
      <c r="I40" s="315">
        <f t="shared" si="3"/>
        <v>20.664172267780003</v>
      </c>
      <c r="J40" s="315">
        <f t="shared" si="3"/>
        <v>41.835166792379994</v>
      </c>
      <c r="K40" s="315">
        <f t="shared" si="3"/>
        <v>1.360821073E-2</v>
      </c>
      <c r="L40" s="315">
        <f t="shared" si="3"/>
        <v>3.9418794280000002E-2</v>
      </c>
      <c r="M40" s="315">
        <f t="shared" si="3"/>
        <v>84.067014798239995</v>
      </c>
    </row>
    <row r="45" spans="2:13" ht="15.75" x14ac:dyDescent="0.25">
      <c r="B45" s="322" t="s">
        <v>1682</v>
      </c>
      <c r="C45" s="261"/>
      <c r="D45" s="261"/>
      <c r="E45" s="261"/>
      <c r="F45" s="261"/>
      <c r="G45" s="261"/>
      <c r="H45" s="261"/>
      <c r="I45" s="261"/>
      <c r="J45" s="261"/>
      <c r="K45" s="261"/>
      <c r="L45" s="261"/>
      <c r="M45" s="261"/>
    </row>
    <row r="46" spans="2:13" x14ac:dyDescent="0.25">
      <c r="B46" s="354" t="s">
        <v>1417</v>
      </c>
      <c r="C46" s="353"/>
      <c r="D46" s="353"/>
      <c r="E46" s="353"/>
      <c r="F46" s="353"/>
      <c r="G46" s="353"/>
      <c r="H46" s="353"/>
      <c r="I46" s="353"/>
      <c r="J46" s="353"/>
      <c r="K46" s="353"/>
      <c r="L46" s="353"/>
      <c r="M46" s="353"/>
    </row>
    <row r="47" spans="2:13" x14ac:dyDescent="0.25">
      <c r="B47" s="264"/>
      <c r="C47" s="264"/>
      <c r="D47" s="264"/>
      <c r="E47" s="264"/>
      <c r="F47" s="264"/>
      <c r="G47" s="264"/>
      <c r="H47" s="264"/>
      <c r="I47" s="264"/>
      <c r="J47" s="264"/>
      <c r="K47" s="264"/>
      <c r="L47" s="264"/>
      <c r="M47" s="264"/>
    </row>
    <row r="48" spans="2:13" ht="45" x14ac:dyDescent="0.25">
      <c r="B48" s="264"/>
      <c r="C48" s="318" t="s">
        <v>1640</v>
      </c>
      <c r="D48" s="318" t="s">
        <v>1639</v>
      </c>
      <c r="E48" s="318" t="s">
        <v>1638</v>
      </c>
      <c r="F48" s="318" t="s">
        <v>1637</v>
      </c>
      <c r="G48" s="318" t="s">
        <v>1636</v>
      </c>
      <c r="H48" s="318" t="s">
        <v>1635</v>
      </c>
      <c r="I48" s="318" t="s">
        <v>1634</v>
      </c>
      <c r="J48" s="318" t="s">
        <v>632</v>
      </c>
      <c r="K48" s="318" t="s">
        <v>1633</v>
      </c>
      <c r="L48" s="318" t="s">
        <v>140</v>
      </c>
      <c r="M48" s="317" t="s">
        <v>142</v>
      </c>
    </row>
    <row r="49" spans="2:15" x14ac:dyDescent="0.25">
      <c r="B49" s="249" t="s">
        <v>1681</v>
      </c>
      <c r="C49" s="352">
        <v>0</v>
      </c>
      <c r="D49" s="352">
        <v>0</v>
      </c>
      <c r="E49" s="352">
        <v>0</v>
      </c>
      <c r="F49" s="352">
        <v>0</v>
      </c>
      <c r="G49" s="352">
        <v>0</v>
      </c>
      <c r="H49" s="352">
        <v>0</v>
      </c>
      <c r="I49" s="352">
        <v>0</v>
      </c>
      <c r="J49" s="352">
        <v>0</v>
      </c>
      <c r="K49" s="352">
        <v>0</v>
      </c>
      <c r="L49" s="352">
        <v>0</v>
      </c>
      <c r="M49" s="352">
        <f t="shared" ref="M49:M59" si="4">SUM(C49:L49)</f>
        <v>0</v>
      </c>
    </row>
    <row r="50" spans="2:15" x14ac:dyDescent="0.25">
      <c r="B50" s="249" t="s">
        <v>1680</v>
      </c>
      <c r="C50" s="352">
        <v>2.6572533199400001</v>
      </c>
      <c r="D50" s="352">
        <v>1.477163483E-2</v>
      </c>
      <c r="E50" s="352">
        <v>6.8439180419999995E-2</v>
      </c>
      <c r="F50" s="352">
        <v>1.20518152526</v>
      </c>
      <c r="G50" s="352">
        <v>4.0563547117200001</v>
      </c>
      <c r="H50" s="352">
        <v>0.64595574725000005</v>
      </c>
      <c r="I50" s="352">
        <v>6.8342072141000001</v>
      </c>
      <c r="J50" s="352">
        <v>13.485376676990001</v>
      </c>
      <c r="K50" s="352">
        <v>2.9968761999999999E-3</v>
      </c>
      <c r="L50" s="352">
        <v>2.1333462700000002E-3</v>
      </c>
      <c r="M50" s="352">
        <f t="shared" si="4"/>
        <v>28.972670232980001</v>
      </c>
      <c r="O50" s="358"/>
    </row>
    <row r="51" spans="2:15" ht="30" x14ac:dyDescent="0.25">
      <c r="B51" s="361" t="s">
        <v>1679</v>
      </c>
      <c r="C51" s="352">
        <v>3.11325452697</v>
      </c>
      <c r="D51" s="352">
        <v>1.4103146170000001E-2</v>
      </c>
      <c r="E51" s="352">
        <v>0.49531493183999997</v>
      </c>
      <c r="F51" s="352">
        <v>1.25602392398</v>
      </c>
      <c r="G51" s="352">
        <v>9.70685607377</v>
      </c>
      <c r="H51" s="352">
        <v>0.66072956591999998</v>
      </c>
      <c r="I51" s="352">
        <v>11.505634055570001</v>
      </c>
      <c r="J51" s="352">
        <v>31.327961655349998</v>
      </c>
      <c r="K51" s="352">
        <v>9.1962781399999999E-3</v>
      </c>
      <c r="L51" s="352">
        <v>3.035962423E-2</v>
      </c>
      <c r="M51" s="352">
        <f t="shared" si="4"/>
        <v>58.11943378194001</v>
      </c>
      <c r="O51" s="358"/>
    </row>
    <row r="52" spans="2:15" x14ac:dyDescent="0.25">
      <c r="B52" s="360" t="s">
        <v>1678</v>
      </c>
      <c r="C52" s="352">
        <v>0.72341627836</v>
      </c>
      <c r="D52" s="352">
        <v>0</v>
      </c>
      <c r="E52" s="352">
        <v>9.6126122000000003E-4</v>
      </c>
      <c r="F52" s="352">
        <v>4.8234357800000002E-2</v>
      </c>
      <c r="G52" s="352">
        <v>1.15962500078</v>
      </c>
      <c r="H52" s="352">
        <v>3.430164485E-2</v>
      </c>
      <c r="I52" s="352">
        <v>1.60433164142</v>
      </c>
      <c r="J52" s="352">
        <v>4.3313106140200004</v>
      </c>
      <c r="K52" s="352">
        <v>0</v>
      </c>
      <c r="L52" s="352">
        <v>4.9573082199999997E-3</v>
      </c>
      <c r="M52" s="352">
        <f t="shared" si="4"/>
        <v>7.9071381066699997</v>
      </c>
      <c r="O52" s="358"/>
    </row>
    <row r="53" spans="2:15" x14ac:dyDescent="0.25">
      <c r="B53" s="360" t="s">
        <v>1677</v>
      </c>
      <c r="C53" s="352">
        <v>0.70083357386</v>
      </c>
      <c r="D53" s="352">
        <v>0</v>
      </c>
      <c r="E53" s="352">
        <v>4.8171737199999998E-3</v>
      </c>
      <c r="F53" s="352">
        <v>8.1034123030000002E-2</v>
      </c>
      <c r="G53" s="352">
        <v>1.6018994281200001</v>
      </c>
      <c r="H53" s="352">
        <v>0.13827701378999999</v>
      </c>
      <c r="I53" s="352">
        <v>1.9818173208900001</v>
      </c>
      <c r="J53" s="352">
        <v>5.9616119802799998</v>
      </c>
      <c r="K53" s="352">
        <v>0</v>
      </c>
      <c r="L53" s="352">
        <v>0</v>
      </c>
      <c r="M53" s="352">
        <f t="shared" si="4"/>
        <v>10.47029061369</v>
      </c>
      <c r="O53" s="358"/>
    </row>
    <row r="54" spans="2:15" x14ac:dyDescent="0.25">
      <c r="B54" s="359" t="s">
        <v>1676</v>
      </c>
      <c r="C54" s="352">
        <v>1.68900467475</v>
      </c>
      <c r="D54" s="352">
        <v>1.4103146170000001E-2</v>
      </c>
      <c r="E54" s="352">
        <v>0.48953649690000001</v>
      </c>
      <c r="F54" s="352">
        <v>1.12675544315</v>
      </c>
      <c r="G54" s="352">
        <v>6.9453316448600004</v>
      </c>
      <c r="H54" s="352">
        <v>0.48815090727999999</v>
      </c>
      <c r="I54" s="352">
        <v>7.9194850932699996</v>
      </c>
      <c r="J54" s="352">
        <v>21.035039061060001</v>
      </c>
      <c r="K54" s="352">
        <v>9.1962781399999999E-3</v>
      </c>
      <c r="L54" s="352">
        <v>2.5402316009999999E-2</v>
      </c>
      <c r="M54" s="352">
        <f t="shared" si="4"/>
        <v>39.74200506159</v>
      </c>
      <c r="O54" s="358"/>
    </row>
    <row r="55" spans="2:15" x14ac:dyDescent="0.25">
      <c r="B55" s="359" t="s">
        <v>1675</v>
      </c>
      <c r="C55" s="352">
        <v>0</v>
      </c>
      <c r="D55" s="352">
        <v>0</v>
      </c>
      <c r="E55" s="352">
        <v>0</v>
      </c>
      <c r="F55" s="352">
        <v>0</v>
      </c>
      <c r="G55" s="352">
        <v>0</v>
      </c>
      <c r="H55" s="352">
        <v>0</v>
      </c>
      <c r="I55" s="352">
        <v>0</v>
      </c>
      <c r="J55" s="352">
        <v>0</v>
      </c>
      <c r="K55" s="352">
        <v>0</v>
      </c>
      <c r="L55" s="352">
        <v>0</v>
      </c>
      <c r="M55" s="352">
        <f t="shared" si="4"/>
        <v>0</v>
      </c>
      <c r="O55" s="358"/>
    </row>
    <row r="56" spans="2:15" x14ac:dyDescent="0.25">
      <c r="B56" s="249" t="s">
        <v>1674</v>
      </c>
      <c r="C56" s="352">
        <v>0.57127915107000005</v>
      </c>
      <c r="D56" s="352">
        <v>1.156823261E-2</v>
      </c>
      <c r="E56" s="352">
        <v>0</v>
      </c>
      <c r="F56" s="352">
        <v>0.43352821060000002</v>
      </c>
      <c r="G56" s="352">
        <v>4.9896754425800003</v>
      </c>
      <c r="H56" s="352">
        <v>0.49019576851000002</v>
      </c>
      <c r="I56" s="352">
        <v>5.6591589746000004</v>
      </c>
      <c r="J56" s="352">
        <v>40.729492037130001</v>
      </c>
      <c r="K56" s="352">
        <v>2.0110656600000002E-3</v>
      </c>
      <c r="L56" s="352">
        <v>6.9258237799999997E-3</v>
      </c>
      <c r="M56" s="352">
        <f t="shared" si="4"/>
        <v>52.893834706540005</v>
      </c>
      <c r="O56" s="358"/>
    </row>
    <row r="57" spans="2:15" x14ac:dyDescent="0.25">
      <c r="B57" s="357" t="s">
        <v>1673</v>
      </c>
      <c r="C57" s="352">
        <v>0.57127915107000005</v>
      </c>
      <c r="D57" s="352">
        <v>1.156823261E-2</v>
      </c>
      <c r="E57" s="352">
        <v>0</v>
      </c>
      <c r="F57" s="352">
        <v>0.43352821060000002</v>
      </c>
      <c r="G57" s="352">
        <v>4.9896754425800003</v>
      </c>
      <c r="H57" s="352">
        <v>0.49019576851000002</v>
      </c>
      <c r="I57" s="352">
        <v>5.6591589746000004</v>
      </c>
      <c r="J57" s="352">
        <v>40.729492037130001</v>
      </c>
      <c r="K57" s="352">
        <v>2.0110656600000002E-3</v>
      </c>
      <c r="L57" s="352">
        <v>6.9258237799999997E-3</v>
      </c>
      <c r="M57" s="352">
        <f t="shared" si="4"/>
        <v>52.893834706540005</v>
      </c>
      <c r="O57" s="358"/>
    </row>
    <row r="58" spans="2:15" x14ac:dyDescent="0.25">
      <c r="B58" s="357" t="s">
        <v>1672</v>
      </c>
      <c r="C58" s="352">
        <v>0</v>
      </c>
      <c r="D58" s="352">
        <v>0</v>
      </c>
      <c r="E58" s="352">
        <v>0</v>
      </c>
      <c r="F58" s="352">
        <v>0</v>
      </c>
      <c r="G58" s="352">
        <v>0</v>
      </c>
      <c r="H58" s="352">
        <v>0</v>
      </c>
      <c r="I58" s="352">
        <v>0</v>
      </c>
      <c r="J58" s="352">
        <v>0</v>
      </c>
      <c r="K58" s="352">
        <v>0</v>
      </c>
      <c r="L58" s="352">
        <v>0</v>
      </c>
      <c r="M58" s="352">
        <f t="shared" si="4"/>
        <v>0</v>
      </c>
    </row>
    <row r="59" spans="2:15" x14ac:dyDescent="0.25">
      <c r="B59" s="249" t="s">
        <v>140</v>
      </c>
      <c r="C59" s="352">
        <v>0</v>
      </c>
      <c r="D59" s="352">
        <v>0</v>
      </c>
      <c r="E59" s="352">
        <v>0</v>
      </c>
      <c r="F59" s="352">
        <v>0</v>
      </c>
      <c r="G59" s="352">
        <v>0</v>
      </c>
      <c r="H59" s="352">
        <v>0</v>
      </c>
      <c r="I59" s="352">
        <v>0</v>
      </c>
      <c r="J59" s="352">
        <v>0</v>
      </c>
      <c r="K59" s="352">
        <v>0</v>
      </c>
      <c r="L59" s="352">
        <v>0</v>
      </c>
      <c r="M59" s="352">
        <f t="shared" si="4"/>
        <v>0</v>
      </c>
    </row>
    <row r="60" spans="2:15" x14ac:dyDescent="0.25">
      <c r="B60" s="356" t="s">
        <v>142</v>
      </c>
      <c r="C60" s="315">
        <f t="shared" ref="C60:M60" si="5">SUM(C49:C51)+C56+C59</f>
        <v>6.3417869979799999</v>
      </c>
      <c r="D60" s="315">
        <f t="shared" si="5"/>
        <v>4.0443013610000002E-2</v>
      </c>
      <c r="E60" s="315">
        <f t="shared" si="5"/>
        <v>0.56375411225999994</v>
      </c>
      <c r="F60" s="315">
        <f t="shared" si="5"/>
        <v>2.89473365984</v>
      </c>
      <c r="G60" s="315">
        <f t="shared" si="5"/>
        <v>18.75288622807</v>
      </c>
      <c r="H60" s="315">
        <f t="shared" si="5"/>
        <v>1.79688108168</v>
      </c>
      <c r="I60" s="315">
        <f t="shared" si="5"/>
        <v>23.99900024427</v>
      </c>
      <c r="J60" s="315">
        <f t="shared" si="5"/>
        <v>85.542830369469996</v>
      </c>
      <c r="K60" s="315">
        <f t="shared" si="5"/>
        <v>1.420422E-2</v>
      </c>
      <c r="L60" s="315">
        <f t="shared" si="5"/>
        <v>3.9418794280000002E-2</v>
      </c>
      <c r="M60" s="315">
        <f t="shared" si="5"/>
        <v>139.98593872146</v>
      </c>
    </row>
    <row r="63" spans="2:15" x14ac:dyDescent="0.25">
      <c r="B63" s="261"/>
      <c r="C63" s="261"/>
      <c r="D63" s="261"/>
      <c r="E63" s="261"/>
      <c r="F63" s="261"/>
      <c r="G63" s="261"/>
      <c r="H63" s="261"/>
      <c r="I63" s="261"/>
      <c r="J63" s="261"/>
      <c r="K63" s="261"/>
      <c r="L63" s="261"/>
      <c r="N63" s="261"/>
    </row>
    <row r="64" spans="2:15" x14ac:dyDescent="0.25">
      <c r="B64" s="261"/>
      <c r="C64" s="261"/>
      <c r="D64" s="261"/>
      <c r="E64" s="261"/>
      <c r="F64" s="261"/>
      <c r="G64" s="261"/>
      <c r="H64" s="261"/>
      <c r="I64" s="261"/>
      <c r="J64" s="261"/>
      <c r="K64" s="261"/>
      <c r="L64" s="261"/>
      <c r="M64" s="261"/>
      <c r="N64" s="261"/>
    </row>
    <row r="66" spans="14:14" x14ac:dyDescent="0.25">
      <c r="N66" s="184" t="s">
        <v>1457</v>
      </c>
    </row>
    <row r="79" spans="14:14" x14ac:dyDescent="0.25">
      <c r="N79" s="261"/>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N87"/>
  <sheetViews>
    <sheetView topLeftCell="A52" zoomScale="85" zoomScaleNormal="85" zoomScaleSheetLayoutView="100" workbookViewId="0">
      <selection activeCell="H96" sqref="H96"/>
    </sheetView>
  </sheetViews>
  <sheetFormatPr defaultRowHeight="15" x14ac:dyDescent="0.25"/>
  <cols>
    <col min="1" max="1" width="4.7109375" style="249" customWidth="1"/>
    <col min="2" max="2" width="25.140625" style="249" bestFit="1" customWidth="1"/>
    <col min="3" max="12" width="17.7109375" style="249" customWidth="1"/>
    <col min="13" max="13" width="18.5703125" style="249" bestFit="1" customWidth="1"/>
    <col min="14" max="20" width="9.140625" style="249"/>
    <col min="21" max="21" width="9.140625" style="249" customWidth="1"/>
    <col min="22" max="16384" width="9.140625" style="249"/>
  </cols>
  <sheetData>
    <row r="4" spans="2:13" x14ac:dyDescent="0.25">
      <c r="B4" s="261"/>
      <c r="C4" s="261"/>
      <c r="D4" s="261"/>
      <c r="E4" s="261"/>
      <c r="F4" s="261"/>
      <c r="G4" s="261"/>
      <c r="H4" s="261"/>
      <c r="I4" s="261"/>
      <c r="J4" s="261"/>
      <c r="K4" s="327" t="s">
        <v>1644</v>
      </c>
      <c r="L4" s="355">
        <f>'Table 1-3 - Lending'!L4</f>
        <v>43281</v>
      </c>
      <c r="M4" s="261"/>
    </row>
    <row r="5" spans="2:13" ht="15.75" x14ac:dyDescent="0.25">
      <c r="B5" s="322" t="s">
        <v>1716</v>
      </c>
      <c r="C5" s="261"/>
      <c r="D5" s="261"/>
      <c r="E5" s="261"/>
      <c r="F5" s="261"/>
      <c r="G5" s="261"/>
      <c r="H5" s="261"/>
      <c r="I5" s="261"/>
      <c r="J5" s="261"/>
      <c r="K5" s="261"/>
      <c r="L5" s="261"/>
      <c r="M5" s="261"/>
    </row>
    <row r="6" spans="2:13" x14ac:dyDescent="0.25">
      <c r="B6" s="354" t="s">
        <v>1715</v>
      </c>
      <c r="C6" s="353"/>
      <c r="D6" s="353"/>
      <c r="E6" s="353"/>
      <c r="F6" s="353"/>
      <c r="G6" s="353"/>
      <c r="H6" s="353"/>
      <c r="I6" s="353"/>
      <c r="J6" s="353"/>
      <c r="K6" s="353"/>
      <c r="L6" s="353"/>
      <c r="M6" s="353"/>
    </row>
    <row r="7" spans="2:13" x14ac:dyDescent="0.25">
      <c r="B7" s="264"/>
      <c r="C7" s="264"/>
      <c r="D7" s="264"/>
      <c r="E7" s="264"/>
      <c r="F7" s="264"/>
      <c r="G7" s="264"/>
      <c r="H7" s="264"/>
      <c r="I7" s="264"/>
      <c r="J7" s="264"/>
      <c r="K7" s="264"/>
      <c r="L7" s="264"/>
      <c r="M7" s="264"/>
    </row>
    <row r="8" spans="2:13" ht="45" x14ac:dyDescent="0.25">
      <c r="B8" s="264"/>
      <c r="C8" s="318" t="s">
        <v>1640</v>
      </c>
      <c r="D8" s="318" t="s">
        <v>1639</v>
      </c>
      <c r="E8" s="318" t="s">
        <v>1638</v>
      </c>
      <c r="F8" s="318" t="s">
        <v>1637</v>
      </c>
      <c r="G8" s="318" t="s">
        <v>1636</v>
      </c>
      <c r="H8" s="318" t="s">
        <v>1635</v>
      </c>
      <c r="I8" s="318" t="s">
        <v>1634</v>
      </c>
      <c r="J8" s="318" t="s">
        <v>632</v>
      </c>
      <c r="K8" s="318" t="s">
        <v>1633</v>
      </c>
      <c r="L8" s="318" t="s">
        <v>140</v>
      </c>
      <c r="M8" s="317" t="s">
        <v>142</v>
      </c>
    </row>
    <row r="9" spans="2:13" x14ac:dyDescent="0.25">
      <c r="B9" s="249" t="s">
        <v>1714</v>
      </c>
      <c r="C9" s="352">
        <v>0.48978039011000002</v>
      </c>
      <c r="D9" s="352">
        <v>2.9841698270000001E-2</v>
      </c>
      <c r="E9" s="352">
        <v>0</v>
      </c>
      <c r="F9" s="352">
        <v>0.17949943268999999</v>
      </c>
      <c r="G9" s="352">
        <v>4.1292585198399996</v>
      </c>
      <c r="H9" s="352">
        <v>0.11388353196000001</v>
      </c>
      <c r="I9" s="352">
        <v>3.2481841393400002</v>
      </c>
      <c r="J9" s="352">
        <v>1.08182632003</v>
      </c>
      <c r="K9" s="352">
        <v>0</v>
      </c>
      <c r="L9" s="352">
        <v>0</v>
      </c>
      <c r="M9" s="352">
        <f>SUM(C9:L9)</f>
        <v>9.2722740322400004</v>
      </c>
    </row>
    <row r="10" spans="2:13" x14ac:dyDescent="0.25">
      <c r="B10" s="249" t="s">
        <v>492</v>
      </c>
      <c r="C10" s="352">
        <v>0.39732818317000002</v>
      </c>
      <c r="D10" s="352">
        <v>0</v>
      </c>
      <c r="E10" s="352">
        <v>0</v>
      </c>
      <c r="F10" s="352">
        <v>0.27901289698999998</v>
      </c>
      <c r="G10" s="352">
        <v>2.79434830829</v>
      </c>
      <c r="H10" s="352">
        <v>0.43478336067000001</v>
      </c>
      <c r="I10" s="352">
        <v>2.8266604002600002</v>
      </c>
      <c r="J10" s="352">
        <v>1.0496382279300001</v>
      </c>
      <c r="K10" s="352">
        <v>0</v>
      </c>
      <c r="L10" s="352">
        <v>0</v>
      </c>
      <c r="M10" s="352">
        <f>SUM(C10:L10)</f>
        <v>7.781771377310001</v>
      </c>
    </row>
    <row r="11" spans="2:13" x14ac:dyDescent="0.25">
      <c r="B11" s="249" t="s">
        <v>494</v>
      </c>
      <c r="C11" s="352">
        <v>0.29010219390000003</v>
      </c>
      <c r="D11" s="352">
        <v>0</v>
      </c>
      <c r="E11" s="352">
        <v>0</v>
      </c>
      <c r="F11" s="352">
        <v>0.21750531071000001</v>
      </c>
      <c r="G11" s="352">
        <v>1.4958629834799999</v>
      </c>
      <c r="H11" s="352">
        <v>0.18411114643000001</v>
      </c>
      <c r="I11" s="352">
        <v>2.1519366921</v>
      </c>
      <c r="J11" s="352">
        <v>0.61477105293000001</v>
      </c>
      <c r="K11" s="352">
        <v>2.0110656600000002E-3</v>
      </c>
      <c r="L11" s="352">
        <v>0</v>
      </c>
      <c r="M11" s="352">
        <f>SUM(C11:L11)</f>
        <v>4.9563004452100001</v>
      </c>
    </row>
    <row r="12" spans="2:13" x14ac:dyDescent="0.25">
      <c r="B12" s="249" t="s">
        <v>496</v>
      </c>
      <c r="C12" s="352">
        <v>0.4129636833</v>
      </c>
      <c r="D12" s="352">
        <v>1.58223174E-3</v>
      </c>
      <c r="E12" s="352">
        <v>0</v>
      </c>
      <c r="F12" s="352">
        <v>0.12936838679000001</v>
      </c>
      <c r="G12" s="352">
        <v>1.18415945356</v>
      </c>
      <c r="H12" s="352">
        <v>0.42721609423000001</v>
      </c>
      <c r="I12" s="352">
        <v>1.8087429482499999</v>
      </c>
      <c r="J12" s="352">
        <v>1.3375801892800001</v>
      </c>
      <c r="K12" s="352">
        <v>2.9968761999999999E-3</v>
      </c>
      <c r="L12" s="352">
        <v>0</v>
      </c>
      <c r="M12" s="352">
        <f>SUM(C12:L12)</f>
        <v>5.3046098633499996</v>
      </c>
    </row>
    <row r="13" spans="2:13" x14ac:dyDescent="0.25">
      <c r="B13" s="249" t="s">
        <v>498</v>
      </c>
      <c r="C13" s="352">
        <v>4.7516125474899997</v>
      </c>
      <c r="D13" s="352">
        <v>9.0190836E-3</v>
      </c>
      <c r="E13" s="352">
        <v>0.56375411226000005</v>
      </c>
      <c r="F13" s="352">
        <v>2.08934763266</v>
      </c>
      <c r="G13" s="352">
        <v>9.1492569628999991</v>
      </c>
      <c r="H13" s="352">
        <v>0.63688694839000004</v>
      </c>
      <c r="I13" s="352">
        <v>13.96347606432</v>
      </c>
      <c r="J13" s="352">
        <v>81.459014579300003</v>
      </c>
      <c r="K13" s="352">
        <v>9.1962781399999999E-3</v>
      </c>
      <c r="L13" s="352">
        <v>3.9418794280000002E-2</v>
      </c>
      <c r="M13" s="352">
        <f>SUM(C13:L13)</f>
        <v>112.67098300334</v>
      </c>
    </row>
    <row r="14" spans="2:13" x14ac:dyDescent="0.25">
      <c r="B14" s="356" t="s">
        <v>142</v>
      </c>
      <c r="C14" s="315">
        <f t="shared" ref="C14:M14" si="0">SUM(C9:C13)</f>
        <v>6.3417869979699999</v>
      </c>
      <c r="D14" s="315">
        <f t="shared" si="0"/>
        <v>4.0443013610000002E-2</v>
      </c>
      <c r="E14" s="315">
        <f t="shared" si="0"/>
        <v>0.56375411226000005</v>
      </c>
      <c r="F14" s="315">
        <f t="shared" si="0"/>
        <v>2.89473365984</v>
      </c>
      <c r="G14" s="315">
        <f t="shared" si="0"/>
        <v>18.752886228069997</v>
      </c>
      <c r="H14" s="315">
        <f t="shared" si="0"/>
        <v>1.79688108168</v>
      </c>
      <c r="I14" s="315">
        <f t="shared" si="0"/>
        <v>23.99900024427</v>
      </c>
      <c r="J14" s="315">
        <f t="shared" si="0"/>
        <v>85.542830369470011</v>
      </c>
      <c r="K14" s="315">
        <f t="shared" si="0"/>
        <v>1.420422E-2</v>
      </c>
      <c r="L14" s="315">
        <f t="shared" si="0"/>
        <v>3.9418794280000002E-2</v>
      </c>
      <c r="M14" s="315">
        <f t="shared" si="0"/>
        <v>139.98593872145</v>
      </c>
    </row>
    <row r="15" spans="2:13" x14ac:dyDescent="0.25">
      <c r="C15" s="279"/>
      <c r="D15" s="279"/>
      <c r="E15" s="279"/>
      <c r="F15" s="279"/>
      <c r="G15" s="279"/>
      <c r="H15" s="279"/>
      <c r="I15" s="279"/>
      <c r="J15" s="279"/>
      <c r="K15" s="279"/>
      <c r="L15" s="279"/>
      <c r="M15" s="279"/>
    </row>
    <row r="16" spans="2:13" x14ac:dyDescent="0.25">
      <c r="C16" s="279"/>
      <c r="D16" s="279"/>
      <c r="E16" s="279"/>
      <c r="F16" s="279"/>
      <c r="G16" s="279"/>
      <c r="H16" s="279"/>
      <c r="I16" s="279"/>
      <c r="J16" s="279"/>
      <c r="K16" s="279"/>
      <c r="L16" s="279"/>
      <c r="M16" s="279"/>
    </row>
    <row r="19" spans="2:13" ht="15.75" x14ac:dyDescent="0.25">
      <c r="B19" s="322" t="s">
        <v>1713</v>
      </c>
      <c r="C19" s="261"/>
      <c r="D19" s="261"/>
      <c r="E19" s="261"/>
      <c r="F19" s="261"/>
      <c r="G19" s="261"/>
      <c r="H19" s="261"/>
      <c r="I19" s="261"/>
      <c r="J19" s="261"/>
      <c r="K19" s="261"/>
      <c r="L19" s="261"/>
      <c r="M19" s="261"/>
    </row>
    <row r="20" spans="2:13" x14ac:dyDescent="0.25">
      <c r="B20" s="354" t="s">
        <v>1413</v>
      </c>
      <c r="C20" s="354"/>
      <c r="D20" s="353"/>
      <c r="E20" s="353"/>
      <c r="F20" s="353"/>
      <c r="G20" s="353"/>
      <c r="H20" s="353"/>
      <c r="I20" s="353"/>
      <c r="J20" s="353"/>
      <c r="K20" s="353"/>
      <c r="L20" s="353"/>
      <c r="M20" s="353"/>
    </row>
    <row r="21" spans="2:13" x14ac:dyDescent="0.25">
      <c r="B21" s="264"/>
      <c r="C21" s="264"/>
      <c r="D21" s="264"/>
      <c r="E21" s="264"/>
      <c r="F21" s="264"/>
      <c r="G21" s="264"/>
      <c r="H21" s="264"/>
      <c r="I21" s="264"/>
      <c r="J21" s="264"/>
      <c r="K21" s="264"/>
      <c r="L21" s="264"/>
      <c r="M21" s="264"/>
    </row>
    <row r="22" spans="2:13" ht="45" x14ac:dyDescent="0.25">
      <c r="B22" s="264"/>
      <c r="C22" s="318" t="s">
        <v>1640</v>
      </c>
      <c r="D22" s="318" t="s">
        <v>1639</v>
      </c>
      <c r="E22" s="318" t="s">
        <v>1638</v>
      </c>
      <c r="F22" s="318" t="s">
        <v>1637</v>
      </c>
      <c r="G22" s="318" t="s">
        <v>1636</v>
      </c>
      <c r="H22" s="318" t="s">
        <v>1635</v>
      </c>
      <c r="I22" s="318" t="s">
        <v>1634</v>
      </c>
      <c r="J22" s="318" t="s">
        <v>632</v>
      </c>
      <c r="K22" s="318" t="s">
        <v>1633</v>
      </c>
      <c r="L22" s="318" t="s">
        <v>140</v>
      </c>
      <c r="M22" s="317" t="s">
        <v>142</v>
      </c>
    </row>
    <row r="23" spans="2:13" x14ac:dyDescent="0.25">
      <c r="B23" s="249" t="s">
        <v>1712</v>
      </c>
      <c r="C23" s="352">
        <v>2.2384866000000001E-4</v>
      </c>
      <c r="D23" s="352">
        <v>0</v>
      </c>
      <c r="E23" s="352">
        <v>0</v>
      </c>
      <c r="F23" s="352">
        <v>0</v>
      </c>
      <c r="G23" s="352">
        <v>2.511371E-5</v>
      </c>
      <c r="H23" s="352">
        <v>5.3822679000000003E-4</v>
      </c>
      <c r="I23" s="352">
        <v>4.3881749999999999E-4</v>
      </c>
      <c r="J23" s="352">
        <v>2.9950412199999999E-3</v>
      </c>
      <c r="K23" s="352">
        <v>0</v>
      </c>
      <c r="L23" s="352">
        <v>0</v>
      </c>
      <c r="M23" s="352">
        <f t="shared" ref="M23:M28" si="1">SUM(C23:L23)</f>
        <v>4.2210478800000003E-3</v>
      </c>
    </row>
    <row r="24" spans="2:13" x14ac:dyDescent="0.25">
      <c r="B24" s="249" t="s">
        <v>1711</v>
      </c>
      <c r="C24" s="352">
        <v>2.1385603399999998E-3</v>
      </c>
      <c r="D24" s="352">
        <v>0</v>
      </c>
      <c r="E24" s="352">
        <v>0</v>
      </c>
      <c r="F24" s="352">
        <v>0</v>
      </c>
      <c r="G24" s="352">
        <v>1.14522025E-3</v>
      </c>
      <c r="H24" s="352">
        <v>6.8663064599999999E-3</v>
      </c>
      <c r="I24" s="352">
        <v>7.6864311000000001E-3</v>
      </c>
      <c r="J24" s="352">
        <v>2.764603048E-2</v>
      </c>
      <c r="K24" s="352">
        <v>0</v>
      </c>
      <c r="L24" s="352">
        <v>3.8266839999999999E-4</v>
      </c>
      <c r="M24" s="352">
        <f t="shared" si="1"/>
        <v>4.5865217030000002E-2</v>
      </c>
    </row>
    <row r="25" spans="2:13" x14ac:dyDescent="0.25">
      <c r="B25" s="249" t="s">
        <v>1710</v>
      </c>
      <c r="C25" s="352">
        <v>1.137856303E-2</v>
      </c>
      <c r="D25" s="352">
        <v>0</v>
      </c>
      <c r="E25" s="352">
        <v>0</v>
      </c>
      <c r="F25" s="352">
        <v>9.873448999999999E-4</v>
      </c>
      <c r="G25" s="352">
        <v>6.3633951500000003E-3</v>
      </c>
      <c r="H25" s="352">
        <v>2.3547066740000001E-2</v>
      </c>
      <c r="I25" s="352">
        <v>6.5153441990000005E-2</v>
      </c>
      <c r="J25" s="352">
        <v>0.10679833637</v>
      </c>
      <c r="K25" s="352">
        <v>0</v>
      </c>
      <c r="L25" s="352">
        <v>1.24112522E-3</v>
      </c>
      <c r="M25" s="352">
        <f t="shared" si="1"/>
        <v>0.21546927339999999</v>
      </c>
    </row>
    <row r="26" spans="2:13" x14ac:dyDescent="0.25">
      <c r="B26" s="249" t="s">
        <v>1709</v>
      </c>
      <c r="C26" s="352">
        <v>8.1127453589999995E-2</v>
      </c>
      <c r="D26" s="352">
        <v>0</v>
      </c>
      <c r="E26" s="352">
        <v>0</v>
      </c>
      <c r="F26" s="352">
        <v>1.19345301E-2</v>
      </c>
      <c r="G26" s="352">
        <v>8.8189161180000003E-2</v>
      </c>
      <c r="H26" s="352">
        <v>0.50125487880999997</v>
      </c>
      <c r="I26" s="352">
        <v>1.04365797667</v>
      </c>
      <c r="J26" s="352">
        <v>0.94113502406000005</v>
      </c>
      <c r="K26" s="352">
        <v>2.2157935099999999E-3</v>
      </c>
      <c r="L26" s="352">
        <v>8.5350808800000004E-3</v>
      </c>
      <c r="M26" s="352">
        <f t="shared" si="1"/>
        <v>2.6780498988000003</v>
      </c>
    </row>
    <row r="27" spans="2:13" x14ac:dyDescent="0.25">
      <c r="B27" s="249" t="s">
        <v>1708</v>
      </c>
      <c r="C27" s="352">
        <v>2.0811397347899998</v>
      </c>
      <c r="D27" s="352">
        <v>1.31776802E-2</v>
      </c>
      <c r="E27" s="352">
        <v>0.22541050509999999</v>
      </c>
      <c r="F27" s="352">
        <v>0.46216856018000002</v>
      </c>
      <c r="G27" s="352">
        <v>3.8171522430399998</v>
      </c>
      <c r="H27" s="352">
        <v>0.91023656373999995</v>
      </c>
      <c r="I27" s="352">
        <v>17.351675979709999</v>
      </c>
      <c r="J27" s="352">
        <v>20.03768843013</v>
      </c>
      <c r="K27" s="352">
        <v>1.1988426490000001E-2</v>
      </c>
      <c r="L27" s="352">
        <v>2.9259919780000001E-2</v>
      </c>
      <c r="M27" s="352">
        <f t="shared" si="1"/>
        <v>44.939898043160007</v>
      </c>
    </row>
    <row r="28" spans="2:13" x14ac:dyDescent="0.25">
      <c r="B28" s="249" t="s">
        <v>1707</v>
      </c>
      <c r="C28" s="352">
        <v>4.1657788375599996</v>
      </c>
      <c r="D28" s="352">
        <v>2.7265333409999998E-2</v>
      </c>
      <c r="E28" s="352">
        <v>0.33834360716</v>
      </c>
      <c r="F28" s="352">
        <v>2.4196432246600001</v>
      </c>
      <c r="G28" s="352">
        <v>14.840011094739999</v>
      </c>
      <c r="H28" s="352">
        <v>0.35443803913999999</v>
      </c>
      <c r="I28" s="352">
        <v>5.5303875972899998</v>
      </c>
      <c r="J28" s="352">
        <v>64.426567507200005</v>
      </c>
      <c r="K28" s="352">
        <v>0</v>
      </c>
      <c r="L28" s="352">
        <v>0</v>
      </c>
      <c r="M28" s="352">
        <f t="shared" si="1"/>
        <v>92.102435241160009</v>
      </c>
    </row>
    <row r="29" spans="2:13" x14ac:dyDescent="0.25">
      <c r="B29" s="356" t="s">
        <v>142</v>
      </c>
      <c r="C29" s="315">
        <f t="shared" ref="C29:M29" si="2">SUM(C23:C28)</f>
        <v>6.341786997969999</v>
      </c>
      <c r="D29" s="315">
        <f t="shared" si="2"/>
        <v>4.0443013609999995E-2</v>
      </c>
      <c r="E29" s="315">
        <f t="shared" si="2"/>
        <v>0.56375411226000005</v>
      </c>
      <c r="F29" s="315">
        <f t="shared" si="2"/>
        <v>2.89473365984</v>
      </c>
      <c r="G29" s="315">
        <f t="shared" si="2"/>
        <v>18.75288622807</v>
      </c>
      <c r="H29" s="315">
        <f t="shared" si="2"/>
        <v>1.7968810816799998</v>
      </c>
      <c r="I29" s="315">
        <f t="shared" si="2"/>
        <v>23.999000244259996</v>
      </c>
      <c r="J29" s="315">
        <f t="shared" si="2"/>
        <v>85.542830369460006</v>
      </c>
      <c r="K29" s="315">
        <f t="shared" si="2"/>
        <v>1.420422E-2</v>
      </c>
      <c r="L29" s="315">
        <f t="shared" si="2"/>
        <v>3.9418794280000002E-2</v>
      </c>
      <c r="M29" s="315">
        <f t="shared" si="2"/>
        <v>139.98593872143002</v>
      </c>
    </row>
    <row r="34" spans="2:13" ht="15.75" x14ac:dyDescent="0.25">
      <c r="B34" s="322" t="s">
        <v>1706</v>
      </c>
      <c r="C34" s="261"/>
      <c r="D34" s="261"/>
      <c r="E34" s="261"/>
      <c r="F34" s="261"/>
      <c r="G34" s="261"/>
      <c r="H34" s="261"/>
      <c r="I34" s="261"/>
      <c r="J34" s="261"/>
      <c r="K34" s="261"/>
      <c r="L34" s="261"/>
      <c r="M34" s="261"/>
    </row>
    <row r="35" spans="2:13" x14ac:dyDescent="0.25">
      <c r="B35" s="364" t="s">
        <v>1705</v>
      </c>
      <c r="C35" s="353"/>
      <c r="D35" s="353"/>
      <c r="E35" s="353"/>
      <c r="F35" s="353"/>
      <c r="G35" s="353"/>
      <c r="H35" s="353"/>
      <c r="I35" s="353"/>
      <c r="J35" s="353"/>
      <c r="K35" s="353"/>
      <c r="L35" s="353"/>
      <c r="M35" s="353"/>
    </row>
    <row r="36" spans="2:13" x14ac:dyDescent="0.25">
      <c r="B36" s="264"/>
      <c r="C36" s="264"/>
      <c r="D36" s="264"/>
      <c r="E36" s="264"/>
      <c r="F36" s="264"/>
      <c r="G36" s="264"/>
      <c r="H36" s="264"/>
      <c r="I36" s="264"/>
      <c r="J36" s="264"/>
      <c r="K36" s="264"/>
      <c r="L36" s="264"/>
      <c r="M36" s="264"/>
    </row>
    <row r="37" spans="2:13" ht="45" x14ac:dyDescent="0.25">
      <c r="B37" s="264"/>
      <c r="C37" s="318" t="s">
        <v>1640</v>
      </c>
      <c r="D37" s="318" t="s">
        <v>1639</v>
      </c>
      <c r="E37" s="318" t="s">
        <v>1638</v>
      </c>
      <c r="F37" s="318" t="s">
        <v>1637</v>
      </c>
      <c r="G37" s="318" t="s">
        <v>1636</v>
      </c>
      <c r="H37" s="318" t="s">
        <v>1635</v>
      </c>
      <c r="I37" s="318" t="s">
        <v>1634</v>
      </c>
      <c r="J37" s="318" t="s">
        <v>632</v>
      </c>
      <c r="K37" s="318" t="s">
        <v>1633</v>
      </c>
      <c r="L37" s="318" t="s">
        <v>140</v>
      </c>
      <c r="M37" s="317" t="s">
        <v>142</v>
      </c>
    </row>
    <row r="38" spans="2:13" x14ac:dyDescent="0.25">
      <c r="B38" s="363" t="s">
        <v>1702</v>
      </c>
      <c r="C38" s="373">
        <v>0.9</v>
      </c>
      <c r="D38" s="373">
        <v>0</v>
      </c>
      <c r="E38" s="373">
        <v>0</v>
      </c>
      <c r="F38" s="373">
        <v>0</v>
      </c>
      <c r="G38" s="373">
        <v>0.5</v>
      </c>
      <c r="H38" s="373">
        <v>0</v>
      </c>
      <c r="I38" s="373">
        <v>0.7</v>
      </c>
      <c r="J38" s="373">
        <v>1.7</v>
      </c>
      <c r="K38" s="373">
        <v>0</v>
      </c>
      <c r="L38" s="373">
        <v>0</v>
      </c>
      <c r="M38" s="372">
        <v>1.1499999999999999</v>
      </c>
    </row>
    <row r="39" spans="2:13" x14ac:dyDescent="0.25">
      <c r="B39" s="325" t="s">
        <v>1704</v>
      </c>
    </row>
    <row r="40" spans="2:13" x14ac:dyDescent="0.25">
      <c r="J40" s="371"/>
    </row>
    <row r="44" spans="2:13" ht="15.75" x14ac:dyDescent="0.25">
      <c r="B44" s="322" t="s">
        <v>1703</v>
      </c>
      <c r="C44" s="261"/>
      <c r="D44" s="261"/>
      <c r="E44" s="261"/>
      <c r="F44" s="261"/>
      <c r="G44" s="261"/>
      <c r="H44" s="261"/>
      <c r="I44" s="261"/>
      <c r="J44" s="261"/>
      <c r="K44" s="261"/>
      <c r="L44" s="261"/>
      <c r="M44" s="261"/>
    </row>
    <row r="45" spans="2:13" x14ac:dyDescent="0.25">
      <c r="B45" s="364" t="s">
        <v>1409</v>
      </c>
      <c r="C45" s="364"/>
      <c r="D45" s="353"/>
      <c r="E45" s="353"/>
      <c r="F45" s="353"/>
      <c r="G45" s="353"/>
      <c r="H45" s="353"/>
      <c r="I45" s="353"/>
      <c r="J45" s="353"/>
      <c r="K45" s="353"/>
      <c r="L45" s="353"/>
      <c r="M45" s="353"/>
    </row>
    <row r="46" spans="2:13" x14ac:dyDescent="0.25">
      <c r="B46" s="264"/>
      <c r="C46" s="264"/>
      <c r="D46" s="264"/>
      <c r="E46" s="264"/>
      <c r="F46" s="264"/>
      <c r="G46" s="264"/>
      <c r="H46" s="264"/>
      <c r="I46" s="264"/>
      <c r="J46" s="264"/>
      <c r="K46" s="264"/>
      <c r="L46" s="264"/>
      <c r="M46" s="264"/>
    </row>
    <row r="47" spans="2:13" ht="45" x14ac:dyDescent="0.25">
      <c r="B47" s="264"/>
      <c r="C47" s="318" t="s">
        <v>1640</v>
      </c>
      <c r="D47" s="318" t="s">
        <v>1639</v>
      </c>
      <c r="E47" s="318" t="s">
        <v>1638</v>
      </c>
      <c r="F47" s="318" t="s">
        <v>1637</v>
      </c>
      <c r="G47" s="318" t="s">
        <v>1636</v>
      </c>
      <c r="H47" s="318" t="s">
        <v>1635</v>
      </c>
      <c r="I47" s="318" t="s">
        <v>1634</v>
      </c>
      <c r="J47" s="318" t="s">
        <v>632</v>
      </c>
      <c r="K47" s="318" t="s">
        <v>1633</v>
      </c>
      <c r="L47" s="318" t="s">
        <v>140</v>
      </c>
      <c r="M47" s="317" t="s">
        <v>142</v>
      </c>
    </row>
    <row r="48" spans="2:13" x14ac:dyDescent="0.25">
      <c r="B48" s="363" t="s">
        <v>1702</v>
      </c>
      <c r="C48" s="370">
        <v>0.9</v>
      </c>
      <c r="D48" s="370">
        <v>0</v>
      </c>
      <c r="E48" s="370">
        <v>0</v>
      </c>
      <c r="F48" s="370">
        <v>0</v>
      </c>
      <c r="G48" s="370">
        <v>0.4</v>
      </c>
      <c r="H48" s="370">
        <v>0</v>
      </c>
      <c r="I48" s="370">
        <v>0.5</v>
      </c>
      <c r="J48" s="370">
        <v>1.3</v>
      </c>
      <c r="K48" s="370">
        <v>0</v>
      </c>
      <c r="L48" s="370">
        <v>0</v>
      </c>
      <c r="M48" s="369">
        <v>1</v>
      </c>
    </row>
    <row r="49" spans="2:13" x14ac:dyDescent="0.25">
      <c r="B49" s="325" t="s">
        <v>1701</v>
      </c>
    </row>
    <row r="50" spans="2:13" x14ac:dyDescent="0.25">
      <c r="M50" s="368"/>
    </row>
    <row r="54" spans="2:13" ht="15.75" x14ac:dyDescent="0.25">
      <c r="B54" s="322" t="s">
        <v>1700</v>
      </c>
      <c r="C54" s="261"/>
      <c r="D54" s="261"/>
      <c r="E54" s="261"/>
      <c r="F54" s="261"/>
      <c r="G54" s="261"/>
      <c r="H54" s="261"/>
      <c r="I54" s="261"/>
      <c r="J54" s="261"/>
      <c r="K54" s="261"/>
      <c r="L54" s="261"/>
      <c r="M54" s="261"/>
    </row>
    <row r="55" spans="2:13" x14ac:dyDescent="0.25">
      <c r="B55" s="364" t="s">
        <v>1407</v>
      </c>
      <c r="C55" s="353"/>
      <c r="D55" s="353"/>
      <c r="E55" s="353"/>
      <c r="F55" s="353"/>
      <c r="G55" s="353"/>
      <c r="H55" s="353"/>
      <c r="I55" s="353"/>
      <c r="J55" s="353"/>
      <c r="K55" s="353"/>
      <c r="L55" s="353"/>
      <c r="M55" s="353"/>
    </row>
    <row r="56" spans="2:13" x14ac:dyDescent="0.25">
      <c r="B56" s="264"/>
      <c r="C56" s="264"/>
      <c r="D56" s="264"/>
      <c r="E56" s="264"/>
      <c r="F56" s="264"/>
      <c r="G56" s="264"/>
      <c r="H56" s="264"/>
      <c r="I56" s="264"/>
      <c r="J56" s="264"/>
      <c r="K56" s="264"/>
      <c r="L56" s="264"/>
      <c r="M56" s="264"/>
    </row>
    <row r="57" spans="2:13" ht="45" x14ac:dyDescent="0.25">
      <c r="B57" s="264"/>
      <c r="C57" s="318" t="s">
        <v>1640</v>
      </c>
      <c r="D57" s="318" t="s">
        <v>1639</v>
      </c>
      <c r="E57" s="318" t="s">
        <v>1638</v>
      </c>
      <c r="F57" s="318" t="s">
        <v>1637</v>
      </c>
      <c r="G57" s="318" t="s">
        <v>1636</v>
      </c>
      <c r="H57" s="318" t="s">
        <v>1635</v>
      </c>
      <c r="I57" s="318" t="s">
        <v>1634</v>
      </c>
      <c r="J57" s="318" t="s">
        <v>632</v>
      </c>
      <c r="K57" s="318" t="s">
        <v>1633</v>
      </c>
      <c r="L57" s="318" t="s">
        <v>140</v>
      </c>
      <c r="M57" s="317" t="s">
        <v>142</v>
      </c>
    </row>
    <row r="58" spans="2:13" x14ac:dyDescent="0.25">
      <c r="B58" s="249" t="s">
        <v>1699</v>
      </c>
      <c r="C58" s="349">
        <v>0.67</v>
      </c>
      <c r="D58" s="352">
        <v>0</v>
      </c>
      <c r="E58" s="352">
        <v>0</v>
      </c>
      <c r="F58" s="352">
        <v>0</v>
      </c>
      <c r="G58" s="349">
        <v>0.21</v>
      </c>
      <c r="H58" s="349">
        <v>0</v>
      </c>
      <c r="I58" s="349">
        <v>0.45</v>
      </c>
      <c r="J58" s="349">
        <v>1.1399999999999999</v>
      </c>
      <c r="K58" s="352">
        <v>0</v>
      </c>
      <c r="L58" s="352">
        <v>0</v>
      </c>
      <c r="M58" s="349">
        <v>0.92</v>
      </c>
    </row>
    <row r="59" spans="2:13" x14ac:dyDescent="0.25">
      <c r="B59" s="249" t="s">
        <v>1698</v>
      </c>
      <c r="C59" s="349">
        <v>0.36</v>
      </c>
      <c r="D59" s="352">
        <v>0</v>
      </c>
      <c r="E59" s="352">
        <v>0</v>
      </c>
      <c r="F59" s="352">
        <v>0</v>
      </c>
      <c r="G59" s="349">
        <v>0.38</v>
      </c>
      <c r="H59" s="352">
        <v>0</v>
      </c>
      <c r="I59" s="349">
        <v>0.35</v>
      </c>
      <c r="J59" s="349">
        <v>1.37</v>
      </c>
      <c r="K59" s="352">
        <v>0</v>
      </c>
      <c r="L59" s="352">
        <v>0</v>
      </c>
      <c r="M59" s="349">
        <v>0.91</v>
      </c>
    </row>
    <row r="60" spans="2:13" x14ac:dyDescent="0.25">
      <c r="B60" s="249" t="s">
        <v>1697</v>
      </c>
      <c r="C60" s="349">
        <v>0.69</v>
      </c>
      <c r="D60" s="352">
        <v>0</v>
      </c>
      <c r="E60" s="352">
        <v>0</v>
      </c>
      <c r="F60" s="352">
        <v>0</v>
      </c>
      <c r="G60" s="349">
        <v>0.13</v>
      </c>
      <c r="H60" s="352">
        <v>0</v>
      </c>
      <c r="I60" s="349">
        <v>0.42</v>
      </c>
      <c r="J60" s="349">
        <v>2.52</v>
      </c>
      <c r="K60" s="352">
        <v>0</v>
      </c>
      <c r="L60" s="352">
        <v>0</v>
      </c>
      <c r="M60" s="349">
        <v>1</v>
      </c>
    </row>
    <row r="61" spans="2:13" x14ac:dyDescent="0.25">
      <c r="B61" s="21" t="s">
        <v>1696</v>
      </c>
      <c r="C61" s="349">
        <v>2.66</v>
      </c>
      <c r="D61" s="352">
        <v>0</v>
      </c>
      <c r="E61" s="352">
        <v>0</v>
      </c>
      <c r="F61" s="352">
        <v>0</v>
      </c>
      <c r="G61" s="349">
        <v>0.79</v>
      </c>
      <c r="H61" s="352">
        <v>0</v>
      </c>
      <c r="I61" s="349">
        <v>0.62</v>
      </c>
      <c r="J61" s="349">
        <v>0.86</v>
      </c>
      <c r="K61" s="352">
        <v>0</v>
      </c>
      <c r="L61" s="352">
        <v>0</v>
      </c>
      <c r="M61" s="349">
        <v>0.88</v>
      </c>
    </row>
    <row r="62" spans="2:13" x14ac:dyDescent="0.25">
      <c r="B62" s="21" t="s">
        <v>1695</v>
      </c>
      <c r="C62" s="349">
        <v>4.8</v>
      </c>
      <c r="D62" s="352">
        <v>0</v>
      </c>
      <c r="E62" s="352">
        <v>0</v>
      </c>
      <c r="F62" s="352">
        <v>0</v>
      </c>
      <c r="G62" s="349">
        <v>1.46</v>
      </c>
      <c r="H62" s="352">
        <v>0</v>
      </c>
      <c r="I62" s="349">
        <v>0</v>
      </c>
      <c r="J62" s="349">
        <v>3.52</v>
      </c>
      <c r="K62" s="352">
        <v>0</v>
      </c>
      <c r="L62" s="352">
        <v>0</v>
      </c>
      <c r="M62" s="349">
        <v>2.44</v>
      </c>
    </row>
    <row r="63" spans="2:13" x14ac:dyDescent="0.25">
      <c r="B63" s="246" t="s">
        <v>1694</v>
      </c>
      <c r="C63" s="367">
        <v>5.26</v>
      </c>
      <c r="D63" s="280">
        <v>0</v>
      </c>
      <c r="E63" s="280">
        <v>0</v>
      </c>
      <c r="F63" s="280">
        <v>0</v>
      </c>
      <c r="G63" s="367">
        <v>3.01</v>
      </c>
      <c r="H63" s="280">
        <v>0</v>
      </c>
      <c r="I63" s="367">
        <v>3.1</v>
      </c>
      <c r="J63" s="367">
        <v>7.07</v>
      </c>
      <c r="K63" s="280">
        <v>0</v>
      </c>
      <c r="L63" s="280">
        <v>0</v>
      </c>
      <c r="M63" s="367">
        <v>4.03</v>
      </c>
    </row>
    <row r="64" spans="2:13" x14ac:dyDescent="0.25">
      <c r="B64" s="325" t="s">
        <v>1693</v>
      </c>
    </row>
    <row r="68" spans="2:13" ht="15.75" x14ac:dyDescent="0.25">
      <c r="B68" s="322" t="s">
        <v>1692</v>
      </c>
      <c r="C68" s="261"/>
      <c r="D68" s="261"/>
      <c r="E68" s="261"/>
      <c r="F68" s="261"/>
      <c r="G68" s="261"/>
      <c r="H68" s="261"/>
      <c r="I68" s="261"/>
      <c r="J68" s="261"/>
      <c r="K68" s="261"/>
      <c r="L68" s="261"/>
      <c r="M68" s="261"/>
    </row>
    <row r="69" spans="2:13" x14ac:dyDescent="0.25">
      <c r="B69" s="364" t="s">
        <v>1691</v>
      </c>
      <c r="C69" s="353"/>
      <c r="D69" s="353"/>
      <c r="E69" s="353"/>
      <c r="F69" s="353"/>
      <c r="G69" s="353"/>
      <c r="H69" s="353"/>
      <c r="I69" s="353"/>
      <c r="J69" s="353"/>
      <c r="K69" s="353"/>
      <c r="L69" s="353"/>
      <c r="M69" s="353"/>
    </row>
    <row r="70" spans="2:13" x14ac:dyDescent="0.25">
      <c r="B70" s="264"/>
      <c r="C70" s="264"/>
      <c r="D70" s="264"/>
      <c r="E70" s="264"/>
      <c r="F70" s="264"/>
      <c r="G70" s="264"/>
      <c r="H70" s="264"/>
      <c r="I70" s="264"/>
      <c r="J70" s="264"/>
      <c r="K70" s="264"/>
      <c r="L70" s="264"/>
      <c r="M70" s="264"/>
    </row>
    <row r="71" spans="2:13" ht="45" x14ac:dyDescent="0.25">
      <c r="B71" s="264"/>
      <c r="C71" s="318" t="s">
        <v>1640</v>
      </c>
      <c r="D71" s="318" t="s">
        <v>1639</v>
      </c>
      <c r="E71" s="318" t="s">
        <v>1638</v>
      </c>
      <c r="F71" s="318" t="s">
        <v>1637</v>
      </c>
      <c r="G71" s="318" t="s">
        <v>1636</v>
      </c>
      <c r="H71" s="318" t="s">
        <v>1635</v>
      </c>
      <c r="I71" s="318" t="s">
        <v>1634</v>
      </c>
      <c r="J71" s="318" t="s">
        <v>632</v>
      </c>
      <c r="K71" s="318" t="s">
        <v>1633</v>
      </c>
      <c r="L71" s="318" t="s">
        <v>140</v>
      </c>
      <c r="M71" s="317" t="s">
        <v>142</v>
      </c>
    </row>
    <row r="72" spans="2:13" x14ac:dyDescent="0.25">
      <c r="B72" s="363" t="s">
        <v>1690</v>
      </c>
      <c r="C72" s="366">
        <v>1.6</v>
      </c>
      <c r="D72" s="366">
        <v>0</v>
      </c>
      <c r="E72" s="366">
        <v>0</v>
      </c>
      <c r="F72" s="366">
        <v>0</v>
      </c>
      <c r="G72" s="366">
        <v>0</v>
      </c>
      <c r="H72" s="366">
        <v>0</v>
      </c>
      <c r="I72" s="366">
        <v>-1.5</v>
      </c>
      <c r="J72" s="366">
        <v>0.1</v>
      </c>
      <c r="K72" s="366">
        <v>0</v>
      </c>
      <c r="L72" s="366">
        <v>0</v>
      </c>
      <c r="M72" s="342">
        <v>0.20000000000000009</v>
      </c>
    </row>
    <row r="73" spans="2:13" x14ac:dyDescent="0.25">
      <c r="B73" s="365" t="s">
        <v>1689</v>
      </c>
      <c r="C73" s="108"/>
      <c r="D73" s="108"/>
      <c r="E73" s="108"/>
    </row>
    <row r="77" spans="2:13" ht="15.75" x14ac:dyDescent="0.25">
      <c r="B77" s="322" t="s">
        <v>1688</v>
      </c>
      <c r="C77" s="261"/>
      <c r="D77" s="261"/>
      <c r="E77" s="261"/>
      <c r="F77" s="261"/>
      <c r="G77" s="261"/>
      <c r="H77" s="261"/>
      <c r="I77" s="261"/>
      <c r="J77" s="261"/>
      <c r="K77" s="261"/>
      <c r="L77" s="261"/>
      <c r="M77" s="261"/>
    </row>
    <row r="78" spans="2:13" x14ac:dyDescent="0.25">
      <c r="B78" s="364" t="s">
        <v>1403</v>
      </c>
      <c r="C78" s="353"/>
      <c r="D78" s="353"/>
      <c r="E78" s="353"/>
      <c r="F78" s="353"/>
      <c r="G78" s="353"/>
      <c r="H78" s="353"/>
      <c r="I78" s="353"/>
      <c r="J78" s="353"/>
      <c r="K78" s="353"/>
      <c r="L78" s="353"/>
      <c r="M78" s="353"/>
    </row>
    <row r="79" spans="2:13" x14ac:dyDescent="0.25">
      <c r="B79" s="264"/>
      <c r="C79" s="264"/>
      <c r="D79" s="264"/>
      <c r="E79" s="264"/>
      <c r="F79" s="264"/>
      <c r="G79" s="264"/>
      <c r="H79" s="264"/>
      <c r="I79" s="264"/>
      <c r="J79" s="264"/>
      <c r="K79" s="264"/>
      <c r="L79" s="264"/>
      <c r="M79" s="264"/>
    </row>
    <row r="80" spans="2:13" ht="45" x14ac:dyDescent="0.25">
      <c r="B80" s="264"/>
      <c r="C80" s="318" t="s">
        <v>1640</v>
      </c>
      <c r="D80" s="318" t="s">
        <v>1639</v>
      </c>
      <c r="E80" s="318" t="s">
        <v>1638</v>
      </c>
      <c r="F80" s="318" t="s">
        <v>1637</v>
      </c>
      <c r="G80" s="318" t="s">
        <v>1636</v>
      </c>
      <c r="H80" s="318" t="s">
        <v>1635</v>
      </c>
      <c r="I80" s="318" t="s">
        <v>1634</v>
      </c>
      <c r="J80" s="318" t="s">
        <v>632</v>
      </c>
      <c r="K80" s="318" t="s">
        <v>1633</v>
      </c>
      <c r="L80" s="318" t="s">
        <v>140</v>
      </c>
      <c r="M80" s="317" t="s">
        <v>142</v>
      </c>
    </row>
    <row r="81" spans="2:14" x14ac:dyDescent="0.25">
      <c r="B81" s="363" t="s">
        <v>1687</v>
      </c>
      <c r="C81" s="362">
        <v>7.626781927782089E-4</v>
      </c>
      <c r="D81" s="362">
        <v>0</v>
      </c>
      <c r="E81" s="362">
        <v>0</v>
      </c>
      <c r="F81" s="362">
        <v>0</v>
      </c>
      <c r="G81" s="362">
        <v>1.2651522016727873E-4</v>
      </c>
      <c r="H81" s="362">
        <v>0</v>
      </c>
      <c r="I81" s="362">
        <v>2.5849318750566664E-4</v>
      </c>
      <c r="J81" s="362">
        <v>-1.5360207043667477E-4</v>
      </c>
      <c r="K81" s="362">
        <v>0</v>
      </c>
      <c r="L81" s="362">
        <v>0</v>
      </c>
      <c r="M81" s="362">
        <v>3.5171724612775002E-6</v>
      </c>
    </row>
    <row r="82" spans="2:14" x14ac:dyDescent="0.25">
      <c r="B82" s="325" t="s">
        <v>1686</v>
      </c>
    </row>
    <row r="83" spans="2:14" x14ac:dyDescent="0.25">
      <c r="B83" s="108"/>
    </row>
    <row r="87" spans="2:14" x14ac:dyDescent="0.25">
      <c r="N87" s="184" t="s">
        <v>1457</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5:E52"/>
  <sheetViews>
    <sheetView topLeftCell="A37" zoomScale="85" zoomScaleNormal="85" workbookViewId="0">
      <selection activeCell="D46" sqref="D46:E46"/>
    </sheetView>
  </sheetViews>
  <sheetFormatPr defaultRowHeight="15" x14ac:dyDescent="0.25"/>
  <cols>
    <col min="1" max="1" width="4.7109375" style="261" customWidth="1"/>
    <col min="2" max="2" width="71.140625" style="261" customWidth="1"/>
    <col min="3" max="3" width="1.7109375" style="261" customWidth="1"/>
    <col min="4" max="4" width="97.42578125" style="261" customWidth="1"/>
    <col min="5" max="5" width="49.5703125" style="261" customWidth="1"/>
    <col min="6" max="16384" width="9.140625" style="261"/>
  </cols>
  <sheetData>
    <row r="5" spans="2:5" ht="15.75" x14ac:dyDescent="0.25">
      <c r="B5" s="381" t="s">
        <v>1766</v>
      </c>
      <c r="C5" s="381"/>
      <c r="D5" s="338"/>
      <c r="E5" s="338"/>
    </row>
    <row r="6" spans="2:5" ht="25.5" customHeight="1" x14ac:dyDescent="0.25">
      <c r="B6" s="391" t="s">
        <v>1400</v>
      </c>
      <c r="C6" s="391"/>
      <c r="D6" s="390" t="s">
        <v>1765</v>
      </c>
      <c r="E6" s="389" t="s">
        <v>1764</v>
      </c>
    </row>
    <row r="7" spans="2:5" x14ac:dyDescent="0.25">
      <c r="B7" s="388"/>
      <c r="C7" s="388"/>
      <c r="D7" s="387"/>
      <c r="E7" s="386"/>
    </row>
    <row r="8" spans="2:5" x14ac:dyDescent="0.25">
      <c r="B8" s="356" t="s">
        <v>1763</v>
      </c>
      <c r="C8" s="356"/>
      <c r="D8" s="385"/>
      <c r="E8" s="385"/>
    </row>
    <row r="9" spans="2:5" ht="30" x14ac:dyDescent="0.25">
      <c r="B9" s="188" t="s">
        <v>1762</v>
      </c>
      <c r="C9" s="188"/>
      <c r="D9" s="188" t="s">
        <v>1291</v>
      </c>
      <c r="E9" s="431"/>
    </row>
    <row r="10" spans="2:5" ht="6" customHeight="1" x14ac:dyDescent="0.25">
      <c r="B10" s="238"/>
      <c r="C10" s="238"/>
      <c r="D10" s="188"/>
      <c r="E10" s="431"/>
    </row>
    <row r="11" spans="2:5" ht="59.25" customHeight="1" x14ac:dyDescent="0.25">
      <c r="B11" s="238"/>
      <c r="C11" s="238"/>
      <c r="D11" s="188" t="s">
        <v>1761</v>
      </c>
      <c r="E11" s="431"/>
    </row>
    <row r="12" spans="2:5" ht="30" x14ac:dyDescent="0.25">
      <c r="B12" s="374" t="s">
        <v>1760</v>
      </c>
      <c r="C12" s="200"/>
      <c r="D12" s="382" t="s">
        <v>1759</v>
      </c>
      <c r="E12" s="431"/>
    </row>
    <row r="13" spans="2:5" ht="15" customHeight="1" x14ac:dyDescent="0.25">
      <c r="B13" s="434" t="s">
        <v>1758</v>
      </c>
      <c r="C13" s="200"/>
      <c r="D13" s="383" t="s">
        <v>1757</v>
      </c>
      <c r="E13" s="431"/>
    </row>
    <row r="14" spans="2:5" x14ac:dyDescent="0.25">
      <c r="B14" s="434"/>
      <c r="C14" s="200"/>
      <c r="D14" s="383" t="s">
        <v>1756</v>
      </c>
      <c r="E14" s="431"/>
    </row>
    <row r="15" spans="2:5" x14ac:dyDescent="0.25">
      <c r="B15" s="384"/>
      <c r="C15" s="384"/>
      <c r="D15" s="383" t="s">
        <v>1755</v>
      </c>
      <c r="E15" s="431"/>
    </row>
    <row r="16" spans="2:5" x14ac:dyDescent="0.25">
      <c r="B16" s="384"/>
      <c r="C16" s="384"/>
      <c r="D16" s="383" t="s">
        <v>1754</v>
      </c>
      <c r="E16" s="431"/>
    </row>
    <row r="17" spans="2:5" x14ac:dyDescent="0.25">
      <c r="B17" s="384"/>
      <c r="C17" s="384"/>
      <c r="D17" s="383" t="s">
        <v>1753</v>
      </c>
      <c r="E17" s="431"/>
    </row>
    <row r="18" spans="2:5" x14ac:dyDescent="0.25">
      <c r="B18" s="384"/>
      <c r="C18" s="384"/>
      <c r="D18" s="383" t="s">
        <v>1752</v>
      </c>
      <c r="E18" s="431"/>
    </row>
    <row r="19" spans="2:5" x14ac:dyDescent="0.25">
      <c r="B19" s="384"/>
      <c r="C19" s="384"/>
      <c r="D19" s="383" t="s">
        <v>1751</v>
      </c>
      <c r="E19" s="431"/>
    </row>
    <row r="20" spans="2:5" x14ac:dyDescent="0.25">
      <c r="B20" s="384"/>
      <c r="C20" s="384"/>
      <c r="D20" s="383" t="s">
        <v>1750</v>
      </c>
      <c r="E20" s="431"/>
    </row>
    <row r="21" spans="2:5" x14ac:dyDescent="0.25">
      <c r="B21" s="384"/>
      <c r="C21" s="384"/>
      <c r="D21" s="383" t="s">
        <v>1749</v>
      </c>
      <c r="E21" s="431"/>
    </row>
    <row r="22" spans="2:5" x14ac:dyDescent="0.25">
      <c r="B22" s="384"/>
      <c r="C22" s="384"/>
      <c r="D22" s="383"/>
      <c r="E22" s="188"/>
    </row>
    <row r="23" spans="2:5" x14ac:dyDescent="0.25">
      <c r="B23" s="356" t="s">
        <v>1748</v>
      </c>
      <c r="C23" s="356"/>
      <c r="D23" s="316"/>
      <c r="E23" s="316"/>
    </row>
    <row r="24" spans="2:5" ht="30" x14ac:dyDescent="0.25">
      <c r="B24" s="432" t="s">
        <v>1747</v>
      </c>
      <c r="C24" s="374"/>
      <c r="D24" s="188" t="s">
        <v>1746</v>
      </c>
      <c r="E24" s="431"/>
    </row>
    <row r="25" spans="2:5" x14ac:dyDescent="0.25">
      <c r="B25" s="433"/>
      <c r="C25" s="374"/>
      <c r="D25" s="188"/>
      <c r="E25" s="431"/>
    </row>
    <row r="26" spans="2:5" ht="30" x14ac:dyDescent="0.25">
      <c r="B26" s="433"/>
      <c r="C26" s="374"/>
      <c r="D26" s="188" t="s">
        <v>1745</v>
      </c>
      <c r="E26" s="431"/>
    </row>
    <row r="27" spans="2:5" x14ac:dyDescent="0.25">
      <c r="B27" s="433"/>
      <c r="C27" s="374"/>
      <c r="D27" s="209"/>
      <c r="E27" s="431"/>
    </row>
    <row r="28" spans="2:5" x14ac:dyDescent="0.25">
      <c r="B28" s="433" t="s">
        <v>1744</v>
      </c>
      <c r="C28" s="374"/>
      <c r="D28" s="188" t="s">
        <v>1743</v>
      </c>
      <c r="E28" s="431"/>
    </row>
    <row r="29" spans="2:5" x14ac:dyDescent="0.25">
      <c r="B29" s="433"/>
      <c r="C29" s="374"/>
      <c r="D29" s="188"/>
      <c r="E29" s="431"/>
    </row>
    <row r="30" spans="2:5" x14ac:dyDescent="0.25">
      <c r="B30" s="433" t="s">
        <v>1742</v>
      </c>
      <c r="C30" s="374"/>
      <c r="D30" s="188" t="s">
        <v>1741</v>
      </c>
      <c r="E30" s="431"/>
    </row>
    <row r="31" spans="2:5" x14ac:dyDescent="0.25">
      <c r="B31" s="433"/>
      <c r="C31" s="374"/>
      <c r="D31" s="188"/>
      <c r="E31" s="431"/>
    </row>
    <row r="32" spans="2:5" ht="30" x14ac:dyDescent="0.25">
      <c r="B32" s="433" t="s">
        <v>1740</v>
      </c>
      <c r="C32" s="374"/>
      <c r="D32" s="188" t="s">
        <v>1739</v>
      </c>
      <c r="E32" s="431"/>
    </row>
    <row r="33" spans="2:5" x14ac:dyDescent="0.25">
      <c r="B33" s="433"/>
      <c r="C33" s="374"/>
      <c r="D33" s="188"/>
      <c r="E33" s="431"/>
    </row>
    <row r="34" spans="2:5" ht="45" x14ac:dyDescent="0.25">
      <c r="B34" s="200" t="s">
        <v>1738</v>
      </c>
      <c r="C34" s="200"/>
      <c r="D34" s="382" t="s">
        <v>1737</v>
      </c>
      <c r="E34" s="188"/>
    </row>
    <row r="35" spans="2:5" x14ac:dyDescent="0.25">
      <c r="B35" s="201"/>
      <c r="C35" s="201"/>
      <c r="D35" s="201"/>
      <c r="E35" s="201"/>
    </row>
    <row r="37" spans="2:5" ht="15.75" x14ac:dyDescent="0.25">
      <c r="B37" s="381" t="s">
        <v>1736</v>
      </c>
      <c r="C37" s="381"/>
      <c r="D37" s="338"/>
      <c r="E37" s="338"/>
    </row>
    <row r="38" spans="2:5" x14ac:dyDescent="0.25">
      <c r="B38" s="444" t="s">
        <v>1735</v>
      </c>
      <c r="C38" s="380"/>
      <c r="D38" s="435" t="s">
        <v>1734</v>
      </c>
      <c r="E38" s="435"/>
    </row>
    <row r="39" spans="2:5" x14ac:dyDescent="0.25">
      <c r="B39" s="444"/>
      <c r="C39" s="380"/>
      <c r="D39" s="436" t="s">
        <v>1733</v>
      </c>
      <c r="E39" s="436"/>
    </row>
    <row r="40" spans="2:5" x14ac:dyDescent="0.25">
      <c r="B40" s="380"/>
      <c r="C40" s="380"/>
      <c r="D40" s="379"/>
      <c r="E40" s="379"/>
    </row>
    <row r="41" spans="2:5" x14ac:dyDescent="0.25">
      <c r="B41" s="378" t="s">
        <v>1732</v>
      </c>
      <c r="C41" s="378"/>
      <c r="D41" s="437"/>
      <c r="E41" s="437"/>
    </row>
    <row r="42" spans="2:5" ht="64.5" customHeight="1" x14ac:dyDescent="0.25">
      <c r="B42" s="188" t="s">
        <v>1731</v>
      </c>
      <c r="C42" s="188"/>
      <c r="D42" s="438" t="s">
        <v>1730</v>
      </c>
      <c r="E42" s="438"/>
    </row>
    <row r="43" spans="2:5" ht="85.5" customHeight="1" x14ac:dyDescent="0.25">
      <c r="B43" s="200" t="s">
        <v>1729</v>
      </c>
      <c r="C43" s="200"/>
      <c r="D43" s="439" t="s">
        <v>1728</v>
      </c>
      <c r="E43" s="439"/>
    </row>
    <row r="44" spans="2:5" x14ac:dyDescent="0.25">
      <c r="B44" s="200"/>
      <c r="C44" s="200"/>
      <c r="D44" s="440" t="s">
        <v>1727</v>
      </c>
      <c r="E44" s="440"/>
    </row>
    <row r="45" spans="2:5" ht="15" customHeight="1" x14ac:dyDescent="0.25">
      <c r="B45" s="378" t="s">
        <v>1726</v>
      </c>
      <c r="C45" s="378"/>
      <c r="D45" s="443" t="s">
        <v>1725</v>
      </c>
      <c r="E45" s="443"/>
    </row>
    <row r="46" spans="2:5" ht="36" customHeight="1" x14ac:dyDescent="0.25">
      <c r="B46" s="374" t="s">
        <v>1724</v>
      </c>
      <c r="C46" s="200"/>
      <c r="D46" s="439" t="s">
        <v>1723</v>
      </c>
      <c r="E46" s="439"/>
    </row>
    <row r="47" spans="2:5" ht="179.25" customHeight="1" x14ac:dyDescent="0.25">
      <c r="C47" s="200"/>
      <c r="D47" s="439" t="s">
        <v>1722</v>
      </c>
      <c r="E47" s="439"/>
    </row>
    <row r="48" spans="2:5" ht="15.75" x14ac:dyDescent="0.25">
      <c r="B48" s="377"/>
      <c r="C48" s="377"/>
      <c r="D48" s="376" t="s">
        <v>1721</v>
      </c>
      <c r="E48" s="375"/>
    </row>
    <row r="49" spans="2:5" x14ac:dyDescent="0.25">
      <c r="D49" s="261" t="s">
        <v>1720</v>
      </c>
    </row>
    <row r="50" spans="2:5" ht="13.5" customHeight="1" x14ac:dyDescent="0.25">
      <c r="E50" s="184" t="s">
        <v>1457</v>
      </c>
    </row>
    <row r="51" spans="2:5" ht="69" customHeight="1" x14ac:dyDescent="0.25">
      <c r="B51" s="374" t="s">
        <v>1719</v>
      </c>
      <c r="D51" s="441" t="s">
        <v>1718</v>
      </c>
      <c r="E51" s="441"/>
    </row>
    <row r="52" spans="2:5" ht="33.75" customHeight="1" x14ac:dyDescent="0.25">
      <c r="D52" s="442" t="s">
        <v>1717</v>
      </c>
      <c r="E52" s="442"/>
    </row>
  </sheetData>
  <mergeCells count="23">
    <mergeCell ref="B30:B31"/>
    <mergeCell ref="E30:E31"/>
    <mergeCell ref="B32:B33"/>
    <mergeCell ref="E32:E33"/>
    <mergeCell ref="D45:E45"/>
    <mergeCell ref="B38:B39"/>
    <mergeCell ref="D44:E44"/>
    <mergeCell ref="D51:E51"/>
    <mergeCell ref="D52:E52"/>
    <mergeCell ref="D46:E46"/>
    <mergeCell ref="D47:E47"/>
    <mergeCell ref="D38:E38"/>
    <mergeCell ref="D39:E39"/>
    <mergeCell ref="D41:E41"/>
    <mergeCell ref="D42:E42"/>
    <mergeCell ref="D43:E43"/>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D76"/>
  <sheetViews>
    <sheetView zoomScale="85" zoomScaleNormal="85" workbookViewId="0">
      <selection activeCell="E37" sqref="E37"/>
    </sheetView>
  </sheetViews>
  <sheetFormatPr defaultRowHeight="15" x14ac:dyDescent="0.25"/>
  <cols>
    <col min="1" max="1" width="4.7109375" style="249" customWidth="1"/>
    <col min="2" max="2" width="71.140625" style="249" customWidth="1"/>
    <col min="3" max="3" width="68.140625" style="249" customWidth="1"/>
    <col min="4" max="4" width="80.28515625" style="249" customWidth="1"/>
    <col min="5" max="16384" width="9.140625" style="249"/>
  </cols>
  <sheetData>
    <row r="1" spans="2:4" s="392" customFormat="1" x14ac:dyDescent="0.25"/>
    <row r="2" spans="2:4" s="392" customFormat="1" x14ac:dyDescent="0.25"/>
    <row r="3" spans="2:4" s="392" customFormat="1" x14ac:dyDescent="0.25"/>
    <row r="4" spans="2:4" s="392" customFormat="1" x14ac:dyDescent="0.25"/>
    <row r="5" spans="2:4" s="392" customFormat="1" ht="15.75" x14ac:dyDescent="0.25">
      <c r="B5" s="410" t="s">
        <v>1839</v>
      </c>
    </row>
    <row r="6" spans="2:4" s="392" customFormat="1" x14ac:dyDescent="0.25">
      <c r="B6" s="398" t="s">
        <v>1398</v>
      </c>
      <c r="C6" s="446" t="s">
        <v>1765</v>
      </c>
      <c r="D6" s="446"/>
    </row>
    <row r="7" spans="2:4" s="392" customFormat="1" x14ac:dyDescent="0.25">
      <c r="B7" s="398" t="s">
        <v>1838</v>
      </c>
      <c r="C7" s="446"/>
      <c r="D7" s="446"/>
    </row>
    <row r="8" spans="2:4" s="392" customFormat="1" x14ac:dyDescent="0.25">
      <c r="B8" s="397" t="s">
        <v>1837</v>
      </c>
      <c r="C8" s="449" t="s">
        <v>1836</v>
      </c>
      <c r="D8" s="449"/>
    </row>
    <row r="9" spans="2:4" s="392" customFormat="1" x14ac:dyDescent="0.25">
      <c r="B9" s="397" t="s">
        <v>1835</v>
      </c>
      <c r="C9" s="451" t="s">
        <v>1834</v>
      </c>
      <c r="D9" s="451"/>
    </row>
    <row r="10" spans="2:4" s="392" customFormat="1" x14ac:dyDescent="0.25">
      <c r="B10" s="397" t="s">
        <v>1488</v>
      </c>
      <c r="C10" s="449" t="s">
        <v>1833</v>
      </c>
      <c r="D10" s="449"/>
    </row>
    <row r="11" spans="2:4" s="392" customFormat="1" x14ac:dyDescent="0.25">
      <c r="B11" s="397" t="s">
        <v>1486</v>
      </c>
      <c r="C11" s="449" t="s">
        <v>1832</v>
      </c>
      <c r="D11" s="449"/>
    </row>
    <row r="12" spans="2:4" s="392" customFormat="1" x14ac:dyDescent="0.25">
      <c r="B12" s="397" t="s">
        <v>1831</v>
      </c>
      <c r="C12" s="449" t="s">
        <v>1830</v>
      </c>
      <c r="D12" s="449"/>
    </row>
    <row r="13" spans="2:4" s="392" customFormat="1" x14ac:dyDescent="0.25">
      <c r="B13" s="397" t="s">
        <v>1829</v>
      </c>
      <c r="C13" s="449" t="s">
        <v>1828</v>
      </c>
      <c r="D13" s="449"/>
    </row>
    <row r="14" spans="2:4" s="392" customFormat="1" x14ac:dyDescent="0.25">
      <c r="B14" s="397" t="s">
        <v>1827</v>
      </c>
      <c r="C14" s="449" t="s">
        <v>1826</v>
      </c>
      <c r="D14" s="449"/>
    </row>
    <row r="15" spans="2:4" s="392" customFormat="1" x14ac:dyDescent="0.25">
      <c r="B15" s="397" t="s">
        <v>1825</v>
      </c>
      <c r="C15" s="449" t="s">
        <v>1824</v>
      </c>
      <c r="D15" s="449"/>
    </row>
    <row r="16" spans="2:4" s="392" customFormat="1" x14ac:dyDescent="0.25">
      <c r="B16" s="402" t="s">
        <v>1823</v>
      </c>
      <c r="C16" s="449" t="s">
        <v>1822</v>
      </c>
      <c r="D16" s="449"/>
    </row>
    <row r="17" spans="2:4" s="392" customFormat="1" ht="30" customHeight="1" x14ac:dyDescent="0.25">
      <c r="B17" s="409" t="s">
        <v>1821</v>
      </c>
      <c r="C17" s="447" t="s">
        <v>1820</v>
      </c>
      <c r="D17" s="447"/>
    </row>
    <row r="18" spans="2:4" s="392" customFormat="1" x14ac:dyDescent="0.25">
      <c r="B18" s="406" t="s">
        <v>1475</v>
      </c>
      <c r="C18" s="451" t="s">
        <v>1819</v>
      </c>
      <c r="D18" s="451"/>
    </row>
    <row r="19" spans="2:4" s="392" customFormat="1" x14ac:dyDescent="0.25">
      <c r="B19" s="397" t="s">
        <v>1473</v>
      </c>
      <c r="C19" s="449" t="s">
        <v>1818</v>
      </c>
      <c r="D19" s="449"/>
    </row>
    <row r="20" spans="2:4" s="392" customFormat="1" x14ac:dyDescent="0.25">
      <c r="B20" s="397" t="s">
        <v>1459</v>
      </c>
      <c r="C20" s="449" t="s">
        <v>1817</v>
      </c>
      <c r="D20" s="449"/>
    </row>
    <row r="21" spans="2:4" s="392" customFormat="1" ht="30" x14ac:dyDescent="0.25">
      <c r="B21" s="397" t="s">
        <v>1816</v>
      </c>
      <c r="C21" s="449" t="s">
        <v>1815</v>
      </c>
      <c r="D21" s="449"/>
    </row>
    <row r="22" spans="2:4" s="392" customFormat="1" x14ac:dyDescent="0.25">
      <c r="B22" s="404"/>
      <c r="C22" s="408"/>
      <c r="D22" s="407"/>
    </row>
    <row r="23" spans="2:4" s="392" customFormat="1" x14ac:dyDescent="0.25">
      <c r="B23" s="398" t="s">
        <v>1398</v>
      </c>
      <c r="C23" s="450" t="s">
        <v>1765</v>
      </c>
      <c r="D23" s="450"/>
    </row>
    <row r="24" spans="2:4" s="392" customFormat="1" x14ac:dyDescent="0.25">
      <c r="B24" s="398" t="s">
        <v>1814</v>
      </c>
      <c r="C24" s="450"/>
      <c r="D24" s="450"/>
    </row>
    <row r="25" spans="2:4" s="392" customFormat="1" x14ac:dyDescent="0.25">
      <c r="B25" s="405" t="s">
        <v>1628</v>
      </c>
      <c r="C25" s="447" t="s">
        <v>1813</v>
      </c>
      <c r="D25" s="447"/>
    </row>
    <row r="26" spans="2:4" s="392" customFormat="1" ht="36" customHeight="1" x14ac:dyDescent="0.25">
      <c r="B26" s="397" t="s">
        <v>1812</v>
      </c>
      <c r="C26" s="448" t="s">
        <v>1811</v>
      </c>
      <c r="D26" s="448"/>
    </row>
    <row r="27" spans="2:4" s="392" customFormat="1" x14ac:dyDescent="0.25">
      <c r="B27" s="405" t="s">
        <v>1810</v>
      </c>
      <c r="C27" s="447" t="s">
        <v>1809</v>
      </c>
      <c r="D27" s="447"/>
    </row>
    <row r="28" spans="2:4" s="392" customFormat="1" x14ac:dyDescent="0.25">
      <c r="B28" s="405" t="s">
        <v>1808</v>
      </c>
      <c r="C28" s="447" t="s">
        <v>1807</v>
      </c>
      <c r="D28" s="447"/>
    </row>
    <row r="29" spans="2:4" s="392" customFormat="1" x14ac:dyDescent="0.25">
      <c r="B29" s="405" t="s">
        <v>1806</v>
      </c>
      <c r="C29" s="451" t="s">
        <v>1805</v>
      </c>
      <c r="D29" s="451"/>
    </row>
    <row r="30" spans="2:4" s="392" customFormat="1" x14ac:dyDescent="0.25">
      <c r="B30" s="405" t="s">
        <v>1597</v>
      </c>
      <c r="C30" s="448" t="s">
        <v>1804</v>
      </c>
      <c r="D30" s="448"/>
    </row>
    <row r="31" spans="2:4" s="392" customFormat="1" x14ac:dyDescent="0.25">
      <c r="B31" s="405" t="s">
        <v>1595</v>
      </c>
      <c r="C31" s="447" t="s">
        <v>1803</v>
      </c>
      <c r="D31" s="447"/>
    </row>
    <row r="32" spans="2:4" s="392" customFormat="1" x14ac:dyDescent="0.25">
      <c r="B32" s="405" t="s">
        <v>1802</v>
      </c>
      <c r="C32" s="447" t="s">
        <v>1801</v>
      </c>
      <c r="D32" s="447"/>
    </row>
    <row r="33" spans="2:4" s="392" customFormat="1" x14ac:dyDescent="0.25">
      <c r="B33" s="406"/>
      <c r="C33" s="402"/>
      <c r="D33" s="397"/>
    </row>
    <row r="34" spans="2:4" s="392" customFormat="1" x14ac:dyDescent="0.25">
      <c r="B34" s="398" t="s">
        <v>1398</v>
      </c>
      <c r="C34" s="446" t="s">
        <v>1765</v>
      </c>
      <c r="D34" s="446"/>
    </row>
    <row r="35" spans="2:4" s="392" customFormat="1" x14ac:dyDescent="0.25">
      <c r="B35" s="398" t="s">
        <v>1800</v>
      </c>
      <c r="C35" s="446"/>
      <c r="D35" s="446"/>
    </row>
    <row r="36" spans="2:4" s="392" customFormat="1" ht="52.5" customHeight="1" x14ac:dyDescent="0.25">
      <c r="B36" s="399" t="s">
        <v>1510</v>
      </c>
      <c r="C36" s="447" t="s">
        <v>1799</v>
      </c>
      <c r="D36" s="447"/>
    </row>
    <row r="37" spans="2:4" s="392" customFormat="1" ht="169.5" customHeight="1" x14ac:dyDescent="0.25">
      <c r="B37" s="399" t="s">
        <v>1509</v>
      </c>
      <c r="C37" s="447" t="s">
        <v>1798</v>
      </c>
      <c r="D37" s="447"/>
    </row>
    <row r="38" spans="2:4" s="392" customFormat="1" x14ac:dyDescent="0.25">
      <c r="B38" s="405"/>
      <c r="C38" s="397"/>
      <c r="D38" s="397"/>
    </row>
    <row r="39" spans="2:4" s="392" customFormat="1" x14ac:dyDescent="0.25">
      <c r="B39" s="398" t="s">
        <v>1398</v>
      </c>
      <c r="C39" s="446" t="s">
        <v>1765</v>
      </c>
      <c r="D39" s="446"/>
    </row>
    <row r="40" spans="2:4" s="392" customFormat="1" x14ac:dyDescent="0.25">
      <c r="B40" s="398" t="s">
        <v>1797</v>
      </c>
      <c r="C40" s="446"/>
      <c r="D40" s="446"/>
    </row>
    <row r="41" spans="2:4" s="392" customFormat="1" ht="75" customHeight="1" x14ac:dyDescent="0.25">
      <c r="B41" s="404" t="s">
        <v>1503</v>
      </c>
      <c r="C41" s="447" t="s">
        <v>1796</v>
      </c>
      <c r="D41" s="447"/>
    </row>
    <row r="42" spans="2:4" s="392" customFormat="1" ht="32.25" customHeight="1" x14ac:dyDescent="0.25">
      <c r="B42" s="399" t="s">
        <v>1502</v>
      </c>
      <c r="C42" s="447" t="s">
        <v>1795</v>
      </c>
      <c r="D42" s="447"/>
    </row>
    <row r="43" spans="2:4" s="392" customFormat="1" x14ac:dyDescent="0.25">
      <c r="B43" s="399" t="s">
        <v>1501</v>
      </c>
      <c r="C43" s="447" t="s">
        <v>1794</v>
      </c>
      <c r="D43" s="447"/>
    </row>
    <row r="44" spans="2:4" s="392" customFormat="1" x14ac:dyDescent="0.25">
      <c r="B44" s="394"/>
      <c r="C44" s="403"/>
      <c r="D44" s="397"/>
    </row>
    <row r="45" spans="2:4" s="392" customFormat="1" x14ac:dyDescent="0.25">
      <c r="B45" s="398" t="s">
        <v>1398</v>
      </c>
      <c r="C45" s="446" t="s">
        <v>1765</v>
      </c>
      <c r="D45" s="446"/>
    </row>
    <row r="46" spans="2:4" s="392" customFormat="1" x14ac:dyDescent="0.25">
      <c r="B46" s="398" t="s">
        <v>1793</v>
      </c>
      <c r="C46" s="446"/>
      <c r="D46" s="446"/>
    </row>
    <row r="47" spans="2:4" s="392" customFormat="1" x14ac:dyDescent="0.25">
      <c r="B47" s="402" t="s">
        <v>1640</v>
      </c>
      <c r="C47" s="445" t="s">
        <v>1792</v>
      </c>
      <c r="D47" s="445"/>
    </row>
    <row r="48" spans="2:4" s="392" customFormat="1" x14ac:dyDescent="0.25">
      <c r="B48" s="394" t="s">
        <v>1639</v>
      </c>
      <c r="C48" s="445" t="s">
        <v>1791</v>
      </c>
      <c r="D48" s="445"/>
    </row>
    <row r="49" spans="2:4" s="392" customFormat="1" ht="15.75" customHeight="1" x14ac:dyDescent="0.25">
      <c r="B49" s="394" t="s">
        <v>1638</v>
      </c>
      <c r="C49" s="445" t="s">
        <v>1790</v>
      </c>
      <c r="D49" s="445"/>
    </row>
    <row r="50" spans="2:4" s="392" customFormat="1" ht="14.25" customHeight="1" x14ac:dyDescent="0.25">
      <c r="B50" s="394" t="s">
        <v>1637</v>
      </c>
      <c r="C50" s="445" t="s">
        <v>1789</v>
      </c>
      <c r="D50" s="445"/>
    </row>
    <row r="51" spans="2:4" s="392" customFormat="1" x14ac:dyDescent="0.25">
      <c r="B51" s="394" t="s">
        <v>1636</v>
      </c>
      <c r="C51" s="445" t="s">
        <v>1788</v>
      </c>
      <c r="D51" s="445"/>
    </row>
    <row r="52" spans="2:4" s="392" customFormat="1" x14ac:dyDescent="0.25">
      <c r="B52" s="394" t="s">
        <v>1635</v>
      </c>
      <c r="C52" s="445" t="s">
        <v>1787</v>
      </c>
      <c r="D52" s="445"/>
    </row>
    <row r="53" spans="2:4" s="392" customFormat="1" x14ac:dyDescent="0.25">
      <c r="B53" s="394" t="s">
        <v>1634</v>
      </c>
      <c r="C53" s="445" t="s">
        <v>1786</v>
      </c>
      <c r="D53" s="445"/>
    </row>
    <row r="54" spans="2:4" s="392" customFormat="1" x14ac:dyDescent="0.25">
      <c r="B54" s="394" t="s">
        <v>632</v>
      </c>
      <c r="C54" s="445" t="s">
        <v>1785</v>
      </c>
      <c r="D54" s="445"/>
    </row>
    <row r="55" spans="2:4" s="392" customFormat="1" x14ac:dyDescent="0.25">
      <c r="B55" s="394" t="s">
        <v>1633</v>
      </c>
      <c r="C55" s="445" t="s">
        <v>1784</v>
      </c>
      <c r="D55" s="445"/>
    </row>
    <row r="56" spans="2:4" s="392" customFormat="1" x14ac:dyDescent="0.25">
      <c r="B56" s="392" t="s">
        <v>140</v>
      </c>
      <c r="C56" s="445" t="s">
        <v>1783</v>
      </c>
      <c r="D56" s="445"/>
    </row>
    <row r="57" spans="2:4" s="392" customFormat="1" x14ac:dyDescent="0.25"/>
    <row r="58" spans="2:4" s="392" customFormat="1" x14ac:dyDescent="0.25">
      <c r="B58" s="398" t="s">
        <v>1398</v>
      </c>
      <c r="C58" s="401" t="s">
        <v>1765</v>
      </c>
      <c r="D58" s="400"/>
    </row>
    <row r="59" spans="2:4" s="392" customFormat="1" x14ac:dyDescent="0.25">
      <c r="B59" s="398" t="s">
        <v>1782</v>
      </c>
      <c r="C59" s="401"/>
      <c r="D59" s="400"/>
    </row>
    <row r="60" spans="2:4" s="392" customFormat="1" ht="53.25" customHeight="1" x14ac:dyDescent="0.25">
      <c r="B60" s="399" t="s">
        <v>1681</v>
      </c>
      <c r="C60" s="445" t="s">
        <v>1781</v>
      </c>
      <c r="D60" s="445"/>
    </row>
    <row r="61" spans="2:4" s="392" customFormat="1" ht="64.5" customHeight="1" x14ac:dyDescent="0.25">
      <c r="B61" s="399" t="s">
        <v>1780</v>
      </c>
      <c r="C61" s="445" t="s">
        <v>1779</v>
      </c>
      <c r="D61" s="445"/>
    </row>
    <row r="62" spans="2:4" s="392" customFormat="1" ht="101.25" customHeight="1" x14ac:dyDescent="0.25">
      <c r="B62" s="399" t="s">
        <v>1778</v>
      </c>
      <c r="C62" s="445" t="s">
        <v>1777</v>
      </c>
      <c r="D62" s="445"/>
    </row>
    <row r="63" spans="2:4" s="392" customFormat="1" ht="49.5" customHeight="1" x14ac:dyDescent="0.25">
      <c r="B63" s="399" t="s">
        <v>1674</v>
      </c>
      <c r="C63" s="445" t="s">
        <v>1776</v>
      </c>
      <c r="D63" s="445"/>
    </row>
    <row r="64" spans="2:4" s="392" customFormat="1" ht="15" customHeight="1" x14ac:dyDescent="0.25">
      <c r="B64" s="399" t="s">
        <v>1775</v>
      </c>
      <c r="C64" s="445" t="s">
        <v>1774</v>
      </c>
      <c r="D64" s="445"/>
    </row>
    <row r="65" spans="1:4" s="392" customFormat="1" x14ac:dyDescent="0.25">
      <c r="B65" s="399" t="s">
        <v>1773</v>
      </c>
      <c r="C65" s="445" t="s">
        <v>1772</v>
      </c>
      <c r="D65" s="445"/>
    </row>
    <row r="66" spans="1:4" s="392" customFormat="1" x14ac:dyDescent="0.25">
      <c r="B66" s="399" t="s">
        <v>140</v>
      </c>
      <c r="C66" s="445" t="s">
        <v>1771</v>
      </c>
      <c r="D66" s="445"/>
    </row>
    <row r="67" spans="1:4" s="392" customFormat="1" x14ac:dyDescent="0.25"/>
    <row r="68" spans="1:4" s="392" customFormat="1" x14ac:dyDescent="0.25">
      <c r="B68" s="398" t="s">
        <v>1398</v>
      </c>
      <c r="C68" s="446" t="s">
        <v>1765</v>
      </c>
      <c r="D68" s="446"/>
    </row>
    <row r="69" spans="1:4" s="392" customFormat="1" x14ac:dyDescent="0.25">
      <c r="B69" s="398" t="s">
        <v>1770</v>
      </c>
      <c r="C69" s="446"/>
      <c r="D69" s="446"/>
    </row>
    <row r="70" spans="1:4" s="392" customFormat="1" x14ac:dyDescent="0.25">
      <c r="B70" s="394" t="s">
        <v>1769</v>
      </c>
      <c r="C70" s="445" t="s">
        <v>1768</v>
      </c>
      <c r="D70" s="445"/>
    </row>
    <row r="71" spans="1:4" s="392" customFormat="1" x14ac:dyDescent="0.25">
      <c r="B71" s="394"/>
      <c r="C71" s="397"/>
      <c r="D71" s="397"/>
    </row>
    <row r="72" spans="1:4" s="392" customFormat="1" x14ac:dyDescent="0.25">
      <c r="B72" s="396"/>
      <c r="C72" s="393"/>
      <c r="D72" s="393"/>
    </row>
    <row r="73" spans="1:4" s="392" customFormat="1" x14ac:dyDescent="0.25">
      <c r="B73" s="396"/>
      <c r="C73" s="393"/>
      <c r="D73" s="395" t="s">
        <v>1767</v>
      </c>
    </row>
    <row r="74" spans="1:4" s="392" customFormat="1" x14ac:dyDescent="0.25">
      <c r="B74" s="394"/>
      <c r="C74" s="393"/>
      <c r="D74" s="393"/>
    </row>
    <row r="75" spans="1:4" x14ac:dyDescent="0.25">
      <c r="A75" s="261"/>
      <c r="B75" s="201"/>
      <c r="C75" s="201"/>
      <c r="D75" s="201"/>
    </row>
    <row r="76" spans="1:4" x14ac:dyDescent="0.25">
      <c r="A76" s="261"/>
      <c r="B76" s="261"/>
      <c r="C76" s="261"/>
      <c r="D76" s="261"/>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6:D26"/>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43:D43"/>
    <mergeCell ref="C45:D46"/>
    <mergeCell ref="C48:D48"/>
    <mergeCell ref="C49:D49"/>
    <mergeCell ref="C50:D50"/>
    <mergeCell ref="C68:D69"/>
    <mergeCell ref="C70:D70"/>
    <mergeCell ref="C61:D61"/>
    <mergeCell ref="C62:D62"/>
    <mergeCell ref="C63:D63"/>
    <mergeCell ref="C64:D64"/>
    <mergeCell ref="C65:D65"/>
    <mergeCell ref="C55:D55"/>
    <mergeCell ref="C56:D56"/>
    <mergeCell ref="C47:D47"/>
    <mergeCell ref="C66:D66"/>
    <mergeCell ref="C60:D60"/>
    <mergeCell ref="C51:D51"/>
    <mergeCell ref="C52:D52"/>
    <mergeCell ref="C53:D53"/>
    <mergeCell ref="C54:D54"/>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2"/>
  <sheetViews>
    <sheetView zoomScale="70" zoomScaleNormal="70" workbookViewId="0">
      <selection activeCell="I56" sqref="I56"/>
    </sheetView>
  </sheetViews>
  <sheetFormatPr defaultColWidth="8.85546875" defaultRowHeight="15" x14ac:dyDescent="0.25"/>
  <cols>
    <col min="1" max="1" width="13.28515625" style="157" customWidth="1"/>
    <col min="2" max="2" width="60.5703125" style="157" bestFit="1" customWidth="1"/>
    <col min="3" max="7" width="41" style="157" customWidth="1"/>
    <col min="8" max="8" width="7.28515625" style="157" customWidth="1"/>
    <col min="9" max="9" width="92" style="157" customWidth="1"/>
    <col min="10" max="11" width="47.7109375" style="157" customWidth="1"/>
    <col min="12" max="12" width="7.28515625" style="157" customWidth="1"/>
    <col min="13" max="13" width="25.7109375" style="157" customWidth="1"/>
    <col min="14" max="14" width="25.7109375" style="64" customWidth="1"/>
    <col min="15" max="16384" width="8.85546875" style="97"/>
  </cols>
  <sheetData>
    <row r="1" spans="1:11" s="64" customFormat="1" ht="31.5" x14ac:dyDescent="0.25">
      <c r="A1" s="63" t="s">
        <v>1311</v>
      </c>
      <c r="B1" s="63"/>
      <c r="F1" s="100"/>
      <c r="G1" s="100"/>
      <c r="I1" s="63"/>
    </row>
    <row r="2" spans="1:11" s="64" customFormat="1" ht="15.75" thickBot="1" x14ac:dyDescent="0.3">
      <c r="B2" s="65"/>
      <c r="C2" s="65"/>
      <c r="I2" s="157"/>
      <c r="J2" s="157"/>
      <c r="K2" s="157"/>
    </row>
    <row r="3" spans="1:11" s="64" customFormat="1" ht="19.5" thickBot="1" x14ac:dyDescent="0.3">
      <c r="A3" s="67"/>
      <c r="B3" s="68" t="s">
        <v>83</v>
      </c>
      <c r="C3" s="69" t="s">
        <v>202</v>
      </c>
      <c r="D3" s="67"/>
      <c r="E3" s="67"/>
      <c r="I3" s="77" t="s">
        <v>1312</v>
      </c>
      <c r="J3" s="130" t="s">
        <v>1073</v>
      </c>
      <c r="K3" s="157"/>
    </row>
    <row r="4" spans="1:11" s="64" customFormat="1" ht="15.75" thickBot="1" x14ac:dyDescent="0.3">
      <c r="A4" s="157"/>
      <c r="B4" s="157"/>
      <c r="C4" s="157"/>
      <c r="D4" s="157"/>
      <c r="E4" s="157"/>
      <c r="F4" s="157"/>
      <c r="G4" s="157"/>
      <c r="I4" s="168" t="s">
        <v>1075</v>
      </c>
      <c r="J4" s="157" t="s">
        <v>1076</v>
      </c>
      <c r="K4" s="157"/>
    </row>
    <row r="5" spans="1:11" s="64" customFormat="1" ht="18.75" x14ac:dyDescent="0.25">
      <c r="A5" s="70"/>
      <c r="B5" s="71" t="s">
        <v>1313</v>
      </c>
      <c r="C5" s="70"/>
      <c r="D5" s="157"/>
      <c r="E5" s="72"/>
      <c r="F5" s="72"/>
      <c r="G5" s="72"/>
      <c r="I5" s="168" t="s">
        <v>1078</v>
      </c>
      <c r="J5" s="157" t="s">
        <v>1079</v>
      </c>
      <c r="K5" s="157"/>
    </row>
    <row r="6" spans="1:11" s="64" customFormat="1" x14ac:dyDescent="0.25">
      <c r="A6" s="157"/>
      <c r="B6" s="74" t="s">
        <v>1314</v>
      </c>
      <c r="C6" s="157"/>
      <c r="D6" s="157"/>
      <c r="E6" s="157"/>
      <c r="F6" s="157"/>
      <c r="G6" s="157"/>
      <c r="I6" s="168" t="s">
        <v>1081</v>
      </c>
      <c r="J6" s="157" t="s">
        <v>1082</v>
      </c>
      <c r="K6" s="157"/>
    </row>
    <row r="7" spans="1:11" s="64" customFormat="1" x14ac:dyDescent="0.25">
      <c r="A7" s="157"/>
      <c r="B7" s="74" t="s">
        <v>1315</v>
      </c>
      <c r="C7" s="157"/>
      <c r="D7" s="157"/>
      <c r="E7" s="157"/>
      <c r="F7" s="157"/>
      <c r="G7" s="157"/>
      <c r="I7" s="168" t="s">
        <v>1316</v>
      </c>
      <c r="J7" s="157" t="s">
        <v>1317</v>
      </c>
      <c r="K7" s="157"/>
    </row>
    <row r="8" spans="1:11" s="64" customFormat="1" ht="15.75" thickBot="1" x14ac:dyDescent="0.3">
      <c r="A8" s="157"/>
      <c r="B8" s="75" t="s">
        <v>1318</v>
      </c>
      <c r="C8" s="157"/>
      <c r="D8" s="157"/>
      <c r="E8" s="157"/>
      <c r="F8" s="157"/>
      <c r="G8" s="157"/>
      <c r="I8" s="157"/>
      <c r="J8" s="157"/>
      <c r="K8" s="157"/>
    </row>
    <row r="9" spans="1:11" s="64" customFormat="1" x14ac:dyDescent="0.25">
      <c r="A9" s="157"/>
      <c r="B9" s="76"/>
      <c r="C9" s="157"/>
      <c r="D9" s="157"/>
      <c r="E9" s="157"/>
      <c r="F9" s="157"/>
      <c r="G9" s="157"/>
      <c r="I9" s="169" t="s">
        <v>1319</v>
      </c>
      <c r="J9" s="157"/>
      <c r="K9" s="157"/>
    </row>
    <row r="10" spans="1:11" s="64" customFormat="1" x14ac:dyDescent="0.25">
      <c r="A10" s="157"/>
      <c r="B10" s="76"/>
      <c r="C10" s="157"/>
      <c r="D10" s="157"/>
      <c r="E10" s="157"/>
      <c r="F10" s="157"/>
      <c r="G10" s="157"/>
      <c r="I10" s="169" t="s">
        <v>1320</v>
      </c>
      <c r="J10" s="157"/>
      <c r="K10" s="157"/>
    </row>
    <row r="11" spans="1:11" s="64" customFormat="1" ht="37.5" x14ac:dyDescent="0.25">
      <c r="A11" s="77" t="s">
        <v>93</v>
      </c>
      <c r="B11" s="77" t="s">
        <v>1321</v>
      </c>
      <c r="C11" s="78"/>
      <c r="D11" s="78"/>
      <c r="E11" s="78"/>
      <c r="F11" s="78"/>
      <c r="G11" s="78"/>
      <c r="I11" s="157"/>
      <c r="J11" s="157"/>
      <c r="K11" s="157"/>
    </row>
    <row r="12" spans="1:11" s="64" customFormat="1" ht="15" customHeight="1" x14ac:dyDescent="0.25">
      <c r="A12" s="85"/>
      <c r="B12" s="86" t="s">
        <v>1322</v>
      </c>
      <c r="C12" s="85" t="s">
        <v>1323</v>
      </c>
      <c r="D12" s="85" t="s">
        <v>1324</v>
      </c>
      <c r="E12" s="87"/>
      <c r="F12" s="88"/>
      <c r="G12" s="88"/>
      <c r="I12" s="157"/>
      <c r="J12" s="157"/>
      <c r="K12" s="157"/>
    </row>
    <row r="13" spans="1:11" s="64" customFormat="1" x14ac:dyDescent="0.25">
      <c r="A13" s="157" t="s">
        <v>1325</v>
      </c>
      <c r="B13" s="147" t="s">
        <v>1326</v>
      </c>
      <c r="C13" s="157" t="s">
        <v>1079</v>
      </c>
      <c r="D13" s="157" t="s">
        <v>1079</v>
      </c>
      <c r="E13" s="72"/>
      <c r="F13" s="72"/>
      <c r="G13" s="72"/>
      <c r="I13" s="157"/>
      <c r="J13" s="157"/>
      <c r="K13" s="157"/>
    </row>
    <row r="14" spans="1:11" s="64" customFormat="1" x14ac:dyDescent="0.25">
      <c r="A14" s="157" t="s">
        <v>1327</v>
      </c>
      <c r="B14" s="147" t="s">
        <v>356</v>
      </c>
      <c r="C14" s="157" t="s">
        <v>1391</v>
      </c>
      <c r="D14" s="157" t="s">
        <v>1079</v>
      </c>
      <c r="E14" s="72"/>
      <c r="F14" s="72"/>
      <c r="G14" s="72"/>
      <c r="I14" s="157"/>
      <c r="J14" s="157"/>
      <c r="K14" s="157"/>
    </row>
    <row r="15" spans="1:11" s="64" customFormat="1" x14ac:dyDescent="0.25">
      <c r="A15" s="157" t="s">
        <v>1328</v>
      </c>
      <c r="B15" s="147" t="s">
        <v>1329</v>
      </c>
      <c r="C15" s="157" t="s">
        <v>1079</v>
      </c>
      <c r="D15" s="157" t="s">
        <v>1079</v>
      </c>
      <c r="E15" s="72"/>
      <c r="F15" s="72"/>
      <c r="G15" s="72"/>
      <c r="I15" s="157"/>
      <c r="J15" s="157"/>
      <c r="K15" s="157"/>
    </row>
    <row r="16" spans="1:11" s="64" customFormat="1" x14ac:dyDescent="0.25">
      <c r="A16" s="157" t="s">
        <v>1330</v>
      </c>
      <c r="B16" s="147" t="s">
        <v>1331</v>
      </c>
      <c r="C16" s="157" t="s">
        <v>1079</v>
      </c>
      <c r="D16" s="157" t="s">
        <v>1079</v>
      </c>
      <c r="E16" s="72"/>
      <c r="F16" s="72"/>
      <c r="G16" s="72"/>
      <c r="I16" s="157"/>
      <c r="J16" s="157"/>
      <c r="K16" s="157"/>
    </row>
    <row r="17" spans="1:11" s="64" customFormat="1" x14ac:dyDescent="0.25">
      <c r="A17" s="157" t="s">
        <v>1332</v>
      </c>
      <c r="B17" s="147" t="s">
        <v>1333</v>
      </c>
      <c r="C17" s="157" t="s">
        <v>1391</v>
      </c>
      <c r="D17" s="157" t="s">
        <v>1079</v>
      </c>
      <c r="E17" s="72"/>
      <c r="F17" s="72"/>
      <c r="G17" s="72"/>
      <c r="I17" s="157"/>
      <c r="J17" s="157"/>
      <c r="K17" s="157"/>
    </row>
    <row r="18" spans="1:11" s="64" customFormat="1" x14ac:dyDescent="0.25">
      <c r="A18" s="157" t="s">
        <v>1334</v>
      </c>
      <c r="B18" s="147" t="s">
        <v>1335</v>
      </c>
      <c r="C18" s="157" t="s">
        <v>1079</v>
      </c>
      <c r="D18" s="157" t="s">
        <v>1079</v>
      </c>
      <c r="E18" s="72"/>
      <c r="F18" s="72"/>
      <c r="G18" s="72"/>
      <c r="I18" s="157"/>
      <c r="J18" s="157"/>
      <c r="K18" s="157"/>
    </row>
    <row r="19" spans="1:11" s="64" customFormat="1" x14ac:dyDescent="0.25">
      <c r="A19" s="157" t="s">
        <v>1336</v>
      </c>
      <c r="B19" s="147" t="s">
        <v>1337</v>
      </c>
      <c r="C19" s="157" t="s">
        <v>1396</v>
      </c>
      <c r="D19" s="157" t="s">
        <v>1392</v>
      </c>
      <c r="E19" s="72"/>
      <c r="F19" s="72"/>
      <c r="G19" s="72"/>
      <c r="I19" s="157"/>
      <c r="J19" s="157"/>
      <c r="K19" s="157"/>
    </row>
    <row r="20" spans="1:11" s="64" customFormat="1" x14ac:dyDescent="0.25">
      <c r="A20" s="157" t="s">
        <v>1338</v>
      </c>
      <c r="B20" s="147" t="s">
        <v>1339</v>
      </c>
      <c r="C20" s="157" t="s">
        <v>1079</v>
      </c>
      <c r="D20" s="157" t="s">
        <v>1079</v>
      </c>
      <c r="E20" s="72"/>
      <c r="F20" s="72"/>
      <c r="G20" s="72"/>
      <c r="I20" s="157"/>
      <c r="J20" s="157"/>
      <c r="K20" s="157"/>
    </row>
    <row r="21" spans="1:11" s="64" customFormat="1" x14ac:dyDescent="0.25">
      <c r="A21" s="157" t="s">
        <v>1340</v>
      </c>
      <c r="B21" s="147" t="s">
        <v>1341</v>
      </c>
      <c r="C21" s="157" t="s">
        <v>1079</v>
      </c>
      <c r="D21" s="157" t="s">
        <v>1079</v>
      </c>
      <c r="E21" s="72"/>
      <c r="F21" s="72"/>
      <c r="G21" s="72"/>
      <c r="I21" s="157"/>
      <c r="J21" s="157"/>
      <c r="K21" s="157"/>
    </row>
    <row r="22" spans="1:11" s="64" customFormat="1" x14ac:dyDescent="0.25">
      <c r="A22" s="157" t="s">
        <v>1342</v>
      </c>
      <c r="B22" s="147" t="s">
        <v>1343</v>
      </c>
      <c r="C22" s="157" t="s">
        <v>1079</v>
      </c>
      <c r="D22" s="157" t="s">
        <v>1079</v>
      </c>
      <c r="E22" s="72"/>
      <c r="F22" s="72"/>
      <c r="G22" s="72"/>
      <c r="I22" s="157"/>
      <c r="J22" s="157"/>
      <c r="K22" s="157"/>
    </row>
    <row r="23" spans="1:11" s="64" customFormat="1" x14ac:dyDescent="0.25">
      <c r="A23" s="157" t="s">
        <v>1344</v>
      </c>
      <c r="B23" s="147" t="s">
        <v>1345</v>
      </c>
      <c r="C23" s="157" t="s">
        <v>1391</v>
      </c>
      <c r="D23" s="157" t="s">
        <v>1079</v>
      </c>
      <c r="E23" s="72"/>
      <c r="F23" s="72"/>
      <c r="G23" s="72"/>
      <c r="I23" s="157"/>
      <c r="J23" s="157"/>
      <c r="K23" s="157"/>
    </row>
    <row r="24" spans="1:11" s="64" customFormat="1" ht="18.75" x14ac:dyDescent="0.25">
      <c r="A24" s="78"/>
      <c r="B24" s="77" t="s">
        <v>1315</v>
      </c>
      <c r="C24" s="78"/>
      <c r="D24" s="78"/>
      <c r="E24" s="78"/>
      <c r="F24" s="78"/>
      <c r="G24" s="78"/>
      <c r="I24" s="157"/>
      <c r="J24" s="157"/>
      <c r="K24" s="157"/>
    </row>
    <row r="25" spans="1:11" s="64" customFormat="1" ht="15" customHeight="1" x14ac:dyDescent="0.25">
      <c r="A25" s="85"/>
      <c r="B25" s="86" t="s">
        <v>1346</v>
      </c>
      <c r="C25" s="85" t="s">
        <v>1347</v>
      </c>
      <c r="D25" s="85" t="s">
        <v>1324</v>
      </c>
      <c r="E25" s="85" t="s">
        <v>1348</v>
      </c>
      <c r="F25" s="88"/>
      <c r="G25" s="88"/>
      <c r="I25" s="157"/>
      <c r="J25" s="157"/>
      <c r="K25" s="157"/>
    </row>
    <row r="26" spans="1:11" s="64" customFormat="1" x14ac:dyDescent="0.25">
      <c r="A26" s="157" t="s">
        <v>1349</v>
      </c>
      <c r="B26" s="157" t="s">
        <v>1079</v>
      </c>
      <c r="C26" s="157" t="s">
        <v>1079</v>
      </c>
      <c r="D26" s="157" t="s">
        <v>1079</v>
      </c>
      <c r="E26" s="157" t="s">
        <v>1079</v>
      </c>
      <c r="F26" s="170"/>
      <c r="G26" s="170"/>
      <c r="I26" s="157"/>
      <c r="J26" s="157"/>
      <c r="K26" s="157"/>
    </row>
    <row r="27" spans="1:11" s="64" customFormat="1" x14ac:dyDescent="0.25">
      <c r="A27" s="157" t="s">
        <v>1350</v>
      </c>
      <c r="B27" s="157" t="s">
        <v>1079</v>
      </c>
      <c r="C27" s="157" t="s">
        <v>1079</v>
      </c>
      <c r="D27" s="157" t="s">
        <v>1079</v>
      </c>
      <c r="E27" s="157" t="s">
        <v>1079</v>
      </c>
      <c r="F27" s="157"/>
      <c r="G27" s="157"/>
      <c r="I27" s="157"/>
      <c r="J27" s="157"/>
      <c r="K27" s="157"/>
    </row>
    <row r="28" spans="1:11" s="64" customFormat="1" x14ac:dyDescent="0.25">
      <c r="A28" s="157" t="s">
        <v>1351</v>
      </c>
      <c r="B28" s="157" t="s">
        <v>1079</v>
      </c>
      <c r="C28" s="157" t="s">
        <v>1079</v>
      </c>
      <c r="D28" s="157" t="s">
        <v>1079</v>
      </c>
      <c r="E28" s="157" t="s">
        <v>1079</v>
      </c>
      <c r="F28" s="157"/>
      <c r="G28" s="157"/>
      <c r="I28" s="157"/>
      <c r="J28" s="157"/>
      <c r="K28" s="157"/>
    </row>
    <row r="29" spans="1:11" s="64" customFormat="1" x14ac:dyDescent="0.25">
      <c r="A29" s="157" t="s">
        <v>1352</v>
      </c>
      <c r="B29" s="157" t="s">
        <v>1079</v>
      </c>
      <c r="C29" s="157" t="s">
        <v>1079</v>
      </c>
      <c r="D29" s="157" t="s">
        <v>1079</v>
      </c>
      <c r="E29" s="157" t="s">
        <v>1079</v>
      </c>
      <c r="F29" s="157"/>
      <c r="G29" s="157"/>
      <c r="I29" s="157"/>
      <c r="J29" s="157"/>
      <c r="K29" s="157"/>
    </row>
    <row r="30" spans="1:11" s="64" customFormat="1" x14ac:dyDescent="0.25">
      <c r="A30" s="157" t="s">
        <v>1353</v>
      </c>
      <c r="B30" s="157" t="s">
        <v>1079</v>
      </c>
      <c r="C30" s="157" t="s">
        <v>1079</v>
      </c>
      <c r="D30" s="157" t="s">
        <v>1079</v>
      </c>
      <c r="E30" s="157" t="s">
        <v>1079</v>
      </c>
      <c r="F30" s="157"/>
      <c r="G30" s="157"/>
      <c r="I30" s="157"/>
      <c r="J30" s="157"/>
      <c r="K30" s="157"/>
    </row>
    <row r="31" spans="1:11" s="64" customFormat="1" x14ac:dyDescent="0.25">
      <c r="A31" s="157" t="s">
        <v>1354</v>
      </c>
      <c r="B31" s="157" t="s">
        <v>1079</v>
      </c>
      <c r="C31" s="157" t="s">
        <v>1079</v>
      </c>
      <c r="D31" s="157" t="s">
        <v>1079</v>
      </c>
      <c r="E31" s="157" t="s">
        <v>1079</v>
      </c>
      <c r="F31" s="157"/>
      <c r="G31" s="157"/>
      <c r="I31" s="157"/>
      <c r="J31" s="157"/>
      <c r="K31" s="157"/>
    </row>
    <row r="32" spans="1:11" s="64" customFormat="1" x14ac:dyDescent="0.25">
      <c r="A32" s="157" t="s">
        <v>1355</v>
      </c>
      <c r="B32" s="157" t="s">
        <v>1079</v>
      </c>
      <c r="C32" s="157" t="s">
        <v>1079</v>
      </c>
      <c r="D32" s="157" t="s">
        <v>1079</v>
      </c>
      <c r="E32" s="157" t="s">
        <v>1079</v>
      </c>
      <c r="F32" s="157"/>
      <c r="G32" s="157"/>
      <c r="I32" s="157"/>
      <c r="J32" s="157"/>
      <c r="K32" s="157"/>
    </row>
    <row r="33" spans="1:11" s="64" customFormat="1" x14ac:dyDescent="0.25">
      <c r="A33" s="157" t="s">
        <v>1356</v>
      </c>
      <c r="B33" s="157" t="s">
        <v>1079</v>
      </c>
      <c r="C33" s="157" t="s">
        <v>1079</v>
      </c>
      <c r="D33" s="157" t="s">
        <v>1079</v>
      </c>
      <c r="E33" s="157" t="s">
        <v>1079</v>
      </c>
      <c r="F33" s="157"/>
      <c r="G33" s="157"/>
      <c r="I33" s="157"/>
      <c r="J33" s="157"/>
      <c r="K33" s="157"/>
    </row>
    <row r="34" spans="1:11" s="64" customFormat="1" x14ac:dyDescent="0.25">
      <c r="A34" s="157" t="s">
        <v>1357</v>
      </c>
      <c r="B34" s="157" t="s">
        <v>1079</v>
      </c>
      <c r="C34" s="157" t="s">
        <v>1079</v>
      </c>
      <c r="D34" s="157" t="s">
        <v>1079</v>
      </c>
      <c r="E34" s="157" t="s">
        <v>1079</v>
      </c>
      <c r="F34" s="157"/>
      <c r="G34" s="157"/>
      <c r="I34" s="157"/>
      <c r="J34" s="157"/>
      <c r="K34" s="157"/>
    </row>
    <row r="35" spans="1:11" s="64" customFormat="1" x14ac:dyDescent="0.25">
      <c r="A35" s="157" t="s">
        <v>1358</v>
      </c>
      <c r="B35" s="157" t="s">
        <v>1079</v>
      </c>
      <c r="C35" s="157" t="s">
        <v>1079</v>
      </c>
      <c r="D35" s="157" t="s">
        <v>1079</v>
      </c>
      <c r="E35" s="157" t="s">
        <v>1079</v>
      </c>
      <c r="F35" s="157"/>
      <c r="G35" s="157"/>
      <c r="I35" s="157"/>
      <c r="J35" s="157"/>
      <c r="K35" s="157"/>
    </row>
    <row r="36" spans="1:11" s="64" customFormat="1" x14ac:dyDescent="0.25">
      <c r="A36" s="157" t="s">
        <v>1359</v>
      </c>
      <c r="B36" s="157" t="s">
        <v>1079</v>
      </c>
      <c r="C36" s="157" t="s">
        <v>1079</v>
      </c>
      <c r="D36" s="157" t="s">
        <v>1079</v>
      </c>
      <c r="E36" s="157" t="s">
        <v>1079</v>
      </c>
      <c r="F36" s="157"/>
      <c r="G36" s="157"/>
      <c r="I36" s="157"/>
      <c r="J36" s="157"/>
      <c r="K36" s="157"/>
    </row>
    <row r="37" spans="1:11" s="64" customFormat="1" x14ac:dyDescent="0.25">
      <c r="A37" s="157" t="s">
        <v>1360</v>
      </c>
      <c r="B37" s="157" t="s">
        <v>1079</v>
      </c>
      <c r="C37" s="157" t="s">
        <v>1079</v>
      </c>
      <c r="D37" s="157" t="s">
        <v>1079</v>
      </c>
      <c r="E37" s="157" t="s">
        <v>1079</v>
      </c>
      <c r="F37" s="157"/>
      <c r="G37" s="157"/>
      <c r="I37" s="157"/>
      <c r="J37" s="157"/>
      <c r="K37" s="157"/>
    </row>
    <row r="38" spans="1:11" s="64" customFormat="1" x14ac:dyDescent="0.25">
      <c r="A38" s="157" t="s">
        <v>1361</v>
      </c>
      <c r="B38" s="157" t="s">
        <v>1079</v>
      </c>
      <c r="C38" s="157" t="s">
        <v>1079</v>
      </c>
      <c r="D38" s="157" t="s">
        <v>1079</v>
      </c>
      <c r="E38" s="157" t="s">
        <v>1079</v>
      </c>
      <c r="F38" s="157"/>
      <c r="G38" s="157"/>
      <c r="I38" s="157"/>
      <c r="J38" s="157"/>
      <c r="K38" s="157"/>
    </row>
    <row r="39" spans="1:11" s="64" customFormat="1" x14ac:dyDescent="0.25">
      <c r="A39" s="157" t="s">
        <v>1362</v>
      </c>
      <c r="B39" s="157" t="s">
        <v>1079</v>
      </c>
      <c r="C39" s="157" t="s">
        <v>1079</v>
      </c>
      <c r="D39" s="157" t="s">
        <v>1079</v>
      </c>
      <c r="E39" s="157" t="s">
        <v>1079</v>
      </c>
      <c r="F39" s="157"/>
      <c r="G39" s="157"/>
      <c r="I39" s="157"/>
      <c r="J39" s="157"/>
      <c r="K39" s="157"/>
    </row>
    <row r="40" spans="1:11" s="64" customFormat="1" x14ac:dyDescent="0.25">
      <c r="A40" s="157" t="s">
        <v>1363</v>
      </c>
      <c r="B40" s="157" t="s">
        <v>1079</v>
      </c>
      <c r="C40" s="157" t="s">
        <v>1079</v>
      </c>
      <c r="D40" s="157" t="s">
        <v>1079</v>
      </c>
      <c r="E40" s="157" t="s">
        <v>1079</v>
      </c>
      <c r="F40" s="157"/>
      <c r="G40" s="157"/>
      <c r="I40" s="157"/>
      <c r="J40" s="157"/>
      <c r="K40" s="157"/>
    </row>
    <row r="41" spans="1:11" s="64" customFormat="1" x14ac:dyDescent="0.25">
      <c r="A41" s="157" t="s">
        <v>1364</v>
      </c>
      <c r="B41" s="157" t="s">
        <v>1079</v>
      </c>
      <c r="C41" s="157" t="s">
        <v>1079</v>
      </c>
      <c r="D41" s="157" t="s">
        <v>1079</v>
      </c>
      <c r="E41" s="157" t="s">
        <v>1079</v>
      </c>
      <c r="F41" s="157"/>
      <c r="G41" s="157"/>
      <c r="I41" s="157"/>
      <c r="J41" s="157"/>
      <c r="K41" s="157"/>
    </row>
    <row r="42" spans="1:11" s="64" customFormat="1" x14ac:dyDescent="0.25">
      <c r="A42" s="157" t="s">
        <v>1365</v>
      </c>
      <c r="B42" s="157" t="s">
        <v>1079</v>
      </c>
      <c r="C42" s="157" t="s">
        <v>1079</v>
      </c>
      <c r="D42" s="157" t="s">
        <v>1079</v>
      </c>
      <c r="E42" s="157" t="s">
        <v>1079</v>
      </c>
      <c r="F42" s="157"/>
      <c r="G42" s="157"/>
      <c r="I42" s="157"/>
      <c r="J42" s="157"/>
      <c r="K42" s="157"/>
    </row>
    <row r="43" spans="1:11" s="64" customFormat="1" x14ac:dyDescent="0.25">
      <c r="A43" s="157" t="s">
        <v>1366</v>
      </c>
      <c r="B43" s="157" t="s">
        <v>1079</v>
      </c>
      <c r="C43" s="157" t="s">
        <v>1079</v>
      </c>
      <c r="D43" s="157" t="s">
        <v>1079</v>
      </c>
      <c r="E43" s="157" t="s">
        <v>1079</v>
      </c>
      <c r="F43" s="157"/>
      <c r="G43" s="157"/>
      <c r="I43" s="157"/>
      <c r="J43" s="157"/>
      <c r="K43" s="157"/>
    </row>
    <row r="44" spans="1:11" s="64" customFormat="1" x14ac:dyDescent="0.25">
      <c r="A44" s="157" t="s">
        <v>1367</v>
      </c>
      <c r="B44" s="157" t="s">
        <v>1079</v>
      </c>
      <c r="C44" s="157" t="s">
        <v>1079</v>
      </c>
      <c r="D44" s="157" t="s">
        <v>1079</v>
      </c>
      <c r="E44" s="157" t="s">
        <v>1079</v>
      </c>
      <c r="F44" s="157"/>
      <c r="G44" s="157"/>
      <c r="I44" s="157"/>
      <c r="J44" s="157"/>
      <c r="K44" s="157"/>
    </row>
    <row r="45" spans="1:11" s="64" customFormat="1" x14ac:dyDescent="0.25">
      <c r="A45" s="157" t="s">
        <v>1368</v>
      </c>
      <c r="B45" s="157" t="s">
        <v>1079</v>
      </c>
      <c r="C45" s="157" t="s">
        <v>1079</v>
      </c>
      <c r="D45" s="157" t="s">
        <v>1079</v>
      </c>
      <c r="E45" s="157" t="s">
        <v>1079</v>
      </c>
      <c r="F45" s="157"/>
      <c r="G45" s="157"/>
      <c r="I45" s="157"/>
      <c r="J45" s="157"/>
      <c r="K45" s="157"/>
    </row>
    <row r="46" spans="1:11" s="64" customFormat="1" x14ac:dyDescent="0.25">
      <c r="A46" s="157" t="s">
        <v>1369</v>
      </c>
      <c r="B46" s="157" t="s">
        <v>1079</v>
      </c>
      <c r="C46" s="157" t="s">
        <v>1079</v>
      </c>
      <c r="D46" s="157" t="s">
        <v>1079</v>
      </c>
      <c r="E46" s="157" t="s">
        <v>1079</v>
      </c>
      <c r="F46" s="157"/>
      <c r="G46" s="157"/>
      <c r="I46" s="157"/>
      <c r="J46" s="157"/>
      <c r="K46" s="157"/>
    </row>
    <row r="47" spans="1:11" s="64" customFormat="1" x14ac:dyDescent="0.25">
      <c r="A47" s="157" t="s">
        <v>1370</v>
      </c>
      <c r="B47" s="157" t="s">
        <v>1079</v>
      </c>
      <c r="C47" s="157" t="s">
        <v>1079</v>
      </c>
      <c r="D47" s="157" t="s">
        <v>1079</v>
      </c>
      <c r="E47" s="157" t="s">
        <v>1079</v>
      </c>
      <c r="F47" s="157"/>
      <c r="G47" s="157"/>
      <c r="I47" s="157"/>
      <c r="J47" s="157"/>
      <c r="K47" s="157"/>
    </row>
    <row r="48" spans="1:11" s="64" customFormat="1" x14ac:dyDescent="0.25">
      <c r="A48" s="157" t="s">
        <v>1371</v>
      </c>
      <c r="B48" s="157" t="s">
        <v>1079</v>
      </c>
      <c r="C48" s="157" t="s">
        <v>1079</v>
      </c>
      <c r="D48" s="157" t="s">
        <v>1079</v>
      </c>
      <c r="E48" s="157" t="s">
        <v>1079</v>
      </c>
      <c r="F48" s="157"/>
      <c r="G48" s="157"/>
      <c r="I48" s="157"/>
      <c r="J48" s="157"/>
      <c r="K48" s="157"/>
    </row>
    <row r="49" spans="1:14" s="64" customFormat="1" x14ac:dyDescent="0.25">
      <c r="A49" s="157" t="s">
        <v>1372</v>
      </c>
      <c r="B49" s="157" t="s">
        <v>1079</v>
      </c>
      <c r="C49" s="157" t="s">
        <v>1079</v>
      </c>
      <c r="D49" s="157" t="s">
        <v>1079</v>
      </c>
      <c r="E49" s="157" t="s">
        <v>1079</v>
      </c>
      <c r="F49" s="157"/>
      <c r="G49" s="157"/>
      <c r="I49" s="157"/>
      <c r="J49" s="157"/>
      <c r="K49" s="157"/>
    </row>
    <row r="50" spans="1:14" s="64" customFormat="1" x14ac:dyDescent="0.25">
      <c r="A50" s="157" t="s">
        <v>1373</v>
      </c>
      <c r="B50" s="157" t="s">
        <v>1079</v>
      </c>
      <c r="C50" s="157" t="s">
        <v>1079</v>
      </c>
      <c r="D50" s="157" t="s">
        <v>1079</v>
      </c>
      <c r="E50" s="157" t="s">
        <v>1079</v>
      </c>
      <c r="F50" s="157"/>
      <c r="G50" s="157"/>
      <c r="I50" s="157"/>
      <c r="J50" s="157"/>
      <c r="K50" s="157"/>
    </row>
    <row r="51" spans="1:14" ht="18.75" x14ac:dyDescent="0.25">
      <c r="A51" s="78"/>
      <c r="B51" s="77" t="s">
        <v>1318</v>
      </c>
      <c r="C51" s="78"/>
      <c r="D51" s="78"/>
      <c r="E51" s="78"/>
      <c r="F51" s="78"/>
      <c r="G51" s="78"/>
      <c r="H51" s="64"/>
    </row>
    <row r="52" spans="1:14" ht="15" customHeight="1" x14ac:dyDescent="0.25">
      <c r="A52" s="85"/>
      <c r="B52" s="86" t="s">
        <v>650</v>
      </c>
      <c r="C52" s="85" t="s">
        <v>1374</v>
      </c>
      <c r="D52" s="85"/>
      <c r="E52" s="88"/>
      <c r="F52" s="88"/>
      <c r="G52" s="88"/>
      <c r="H52" s="97"/>
      <c r="I52" s="97"/>
      <c r="J52" s="97"/>
      <c r="K52" s="97"/>
      <c r="L52" s="97"/>
      <c r="M52" s="97"/>
      <c r="N52" s="97"/>
    </row>
    <row r="53" spans="1:14" x14ac:dyDescent="0.25">
      <c r="A53" s="157" t="s">
        <v>1375</v>
      </c>
      <c r="B53" s="157" t="s">
        <v>1376</v>
      </c>
      <c r="C53" s="166">
        <v>264.97915865564698</v>
      </c>
      <c r="H53" s="64"/>
    </row>
    <row r="54" spans="1:14" x14ac:dyDescent="0.25">
      <c r="A54" s="157" t="s">
        <v>1377</v>
      </c>
      <c r="B54" s="157" t="s">
        <v>1378</v>
      </c>
      <c r="C54" s="166">
        <v>274.85320338378602</v>
      </c>
      <c r="H54" s="64"/>
    </row>
    <row r="55" spans="1:14" s="157" customFormat="1" x14ac:dyDescent="0.25">
      <c r="A55" s="85"/>
      <c r="B55" s="86" t="s">
        <v>1379</v>
      </c>
      <c r="C55" s="85" t="s">
        <v>385</v>
      </c>
      <c r="D55" s="85" t="s">
        <v>386</v>
      </c>
      <c r="E55" s="88" t="s">
        <v>662</v>
      </c>
      <c r="F55" s="88" t="s">
        <v>847</v>
      </c>
      <c r="G55" s="88" t="s">
        <v>1380</v>
      </c>
      <c r="H55" s="64"/>
      <c r="N55" s="64"/>
    </row>
    <row r="56" spans="1:14" s="157" customFormat="1" x14ac:dyDescent="0.25">
      <c r="A56" s="157" t="s">
        <v>1381</v>
      </c>
      <c r="B56" s="157" t="s">
        <v>1382</v>
      </c>
      <c r="C56" s="167">
        <v>0</v>
      </c>
      <c r="D56" s="167">
        <v>0</v>
      </c>
      <c r="E56" s="167" t="s">
        <v>1079</v>
      </c>
      <c r="F56" s="167" t="s">
        <v>1079</v>
      </c>
      <c r="G56" s="167">
        <v>0</v>
      </c>
      <c r="H56" s="64"/>
      <c r="N56" s="64"/>
    </row>
    <row r="57" spans="1:14" s="157" customFormat="1" x14ac:dyDescent="0.25">
      <c r="A57" s="157" t="s">
        <v>1383</v>
      </c>
      <c r="B57" s="157" t="s">
        <v>1384</v>
      </c>
      <c r="C57" s="167">
        <v>0</v>
      </c>
      <c r="D57" s="167">
        <v>0</v>
      </c>
      <c r="E57" s="167" t="s">
        <v>1079</v>
      </c>
      <c r="F57" s="167" t="s">
        <v>1079</v>
      </c>
      <c r="G57" s="167">
        <v>0</v>
      </c>
      <c r="H57" s="64"/>
      <c r="N57" s="64"/>
    </row>
    <row r="58" spans="1:14" s="157" customFormat="1" x14ac:dyDescent="0.25">
      <c r="A58" s="157" t="s">
        <v>1385</v>
      </c>
      <c r="B58" s="157" t="s">
        <v>1386</v>
      </c>
      <c r="C58" s="167">
        <v>0</v>
      </c>
      <c r="D58" s="167">
        <v>0</v>
      </c>
      <c r="E58" s="167" t="s">
        <v>1079</v>
      </c>
      <c r="F58" s="167" t="s">
        <v>1079</v>
      </c>
      <c r="G58" s="167">
        <v>0</v>
      </c>
      <c r="H58" s="64"/>
      <c r="N58" s="64"/>
    </row>
    <row r="59" spans="1:14" s="157" customFormat="1" x14ac:dyDescent="0.25">
      <c r="A59" s="157" t="s">
        <v>1387</v>
      </c>
      <c r="B59" s="157" t="s">
        <v>1388</v>
      </c>
      <c r="C59" s="167">
        <v>4.1380109454044502E-3</v>
      </c>
      <c r="D59" s="167">
        <v>9.9252096768327799E-3</v>
      </c>
      <c r="E59" s="167" t="s">
        <v>1079</v>
      </c>
      <c r="F59" s="167" t="s">
        <v>1079</v>
      </c>
      <c r="G59" s="167">
        <v>8.7448017834129803E-3</v>
      </c>
      <c r="H59" s="64"/>
      <c r="N59" s="64"/>
    </row>
    <row r="60" spans="1:14" s="157" customFormat="1" x14ac:dyDescent="0.25">
      <c r="A60" s="157" t="s">
        <v>1389</v>
      </c>
      <c r="B60" s="157" t="s">
        <v>1390</v>
      </c>
      <c r="C60" s="167">
        <v>0</v>
      </c>
      <c r="D60" s="167">
        <v>0</v>
      </c>
      <c r="E60" s="167" t="s">
        <v>1079</v>
      </c>
      <c r="F60" s="167" t="s">
        <v>1079</v>
      </c>
      <c r="G60" s="167">
        <v>0</v>
      </c>
      <c r="H60" s="64"/>
      <c r="N60" s="64"/>
    </row>
    <row r="61" spans="1:14" s="157" customFormat="1" x14ac:dyDescent="0.25">
      <c r="H61" s="64"/>
      <c r="N61" s="64"/>
    </row>
    <row r="62" spans="1:14" s="157" customFormat="1" x14ac:dyDescent="0.25">
      <c r="H62" s="64"/>
      <c r="N62" s="64"/>
    </row>
    <row r="63" spans="1:14" s="157" customFormat="1" x14ac:dyDescent="0.25">
      <c r="H63" s="64"/>
      <c r="N63" s="64"/>
    </row>
    <row r="64" spans="1:14" s="157" customFormat="1" x14ac:dyDescent="0.25">
      <c r="H64" s="64"/>
      <c r="N64" s="64"/>
    </row>
    <row r="65" spans="8:14" s="157" customFormat="1" x14ac:dyDescent="0.25">
      <c r="H65" s="64"/>
      <c r="N65" s="64"/>
    </row>
    <row r="66" spans="8:14" s="157" customFormat="1" x14ac:dyDescent="0.25">
      <c r="H66" s="64"/>
      <c r="N66" s="64"/>
    </row>
    <row r="67" spans="8:14" s="157" customFormat="1" x14ac:dyDescent="0.25">
      <c r="H67" s="64"/>
      <c r="N67" s="64"/>
    </row>
    <row r="68" spans="8:14" s="157" customFormat="1" x14ac:dyDescent="0.25">
      <c r="H68" s="64"/>
      <c r="N68" s="64"/>
    </row>
    <row r="69" spans="8:14" s="157" customFormat="1" x14ac:dyDescent="0.25">
      <c r="H69" s="64"/>
      <c r="N69" s="64"/>
    </row>
    <row r="70" spans="8:14" s="157" customFormat="1" x14ac:dyDescent="0.25">
      <c r="H70" s="64"/>
      <c r="N70" s="64"/>
    </row>
    <row r="71" spans="8:14" s="157" customFormat="1" x14ac:dyDescent="0.25">
      <c r="H71" s="64"/>
      <c r="N71" s="64"/>
    </row>
    <row r="72" spans="8:14" s="157" customFormat="1" x14ac:dyDescent="0.25">
      <c r="H72" s="64"/>
      <c r="N72" s="64"/>
    </row>
    <row r="73" spans="8:14" s="157" customFormat="1" x14ac:dyDescent="0.25">
      <c r="H73" s="64"/>
      <c r="N73" s="64"/>
    </row>
    <row r="74" spans="8:14" s="157" customFormat="1" x14ac:dyDescent="0.25">
      <c r="H74" s="64"/>
      <c r="N74" s="64"/>
    </row>
    <row r="75" spans="8:14" s="157" customFormat="1" x14ac:dyDescent="0.25">
      <c r="H75" s="64"/>
      <c r="N75" s="64"/>
    </row>
    <row r="76" spans="8:14" s="157" customFormat="1" x14ac:dyDescent="0.25">
      <c r="H76" s="64"/>
      <c r="N76" s="64"/>
    </row>
    <row r="77" spans="8:14" s="157" customFormat="1" x14ac:dyDescent="0.25">
      <c r="H77" s="64"/>
      <c r="N77" s="64"/>
    </row>
    <row r="78" spans="8:14" s="157" customFormat="1" x14ac:dyDescent="0.25">
      <c r="H78" s="64"/>
      <c r="N78" s="64"/>
    </row>
    <row r="79" spans="8:14" s="157" customFormat="1" x14ac:dyDescent="0.25">
      <c r="H79" s="64"/>
      <c r="N79" s="64"/>
    </row>
    <row r="80" spans="8:14" s="157" customFormat="1" x14ac:dyDescent="0.25">
      <c r="H80" s="64"/>
      <c r="N80" s="64"/>
    </row>
    <row r="81" spans="8:14" s="157" customFormat="1" x14ac:dyDescent="0.25">
      <c r="H81" s="64"/>
      <c r="N81" s="64"/>
    </row>
    <row r="82" spans="8:14" s="157" customFormat="1" x14ac:dyDescent="0.25">
      <c r="H82" s="64"/>
      <c r="N82" s="64"/>
    </row>
  </sheetData>
  <hyperlinks>
    <hyperlink ref="B7" location="'E. Optional ECB-ECAIs data'!B33" display="2.  Additional information on the swaps"/>
    <hyperlink ref="B6" location="'E. Optional ECB-ECAIs data'!B12" display="1. Additional information on the programme"/>
    <hyperlink ref="B8"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15" t="s">
        <v>45</v>
      </c>
      <c r="B1" s="416"/>
      <c r="C1" s="41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29"/>
  <sheetViews>
    <sheetView zoomScale="70" zoomScaleNormal="70" workbookViewId="0">
      <selection activeCell="D9" sqref="D9"/>
    </sheetView>
  </sheetViews>
  <sheetFormatPr defaultColWidth="8.85546875" defaultRowHeight="15"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202</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405</v>
      </c>
      <c r="E14" s="72"/>
      <c r="F14" s="72"/>
      <c r="H14" s="64"/>
      <c r="L14" s="64"/>
      <c r="M14" s="64"/>
    </row>
    <row r="15" spans="1:13" x14ac:dyDescent="0.25">
      <c r="A15" s="66" t="s">
        <v>96</v>
      </c>
      <c r="B15" s="80" t="s">
        <v>97</v>
      </c>
      <c r="C15" s="66" t="s">
        <v>1293</v>
      </c>
      <c r="E15" s="72"/>
      <c r="F15" s="72"/>
      <c r="H15" s="64"/>
      <c r="L15" s="64"/>
      <c r="M15" s="64"/>
    </row>
    <row r="16" spans="1:13" x14ac:dyDescent="0.25">
      <c r="A16" s="66" t="s">
        <v>98</v>
      </c>
      <c r="B16" s="80" t="s">
        <v>99</v>
      </c>
      <c r="C16" s="112" t="s">
        <v>1294</v>
      </c>
      <c r="E16" s="72"/>
      <c r="F16" s="72"/>
      <c r="H16" s="64"/>
      <c r="L16" s="64"/>
      <c r="M16" s="64"/>
    </row>
    <row r="17" spans="1:13" x14ac:dyDescent="0.25">
      <c r="A17" s="66" t="s">
        <v>100</v>
      </c>
      <c r="B17" s="80" t="s">
        <v>101</v>
      </c>
      <c r="C17" s="66" t="s">
        <v>1395</v>
      </c>
      <c r="E17" s="72"/>
      <c r="F17" s="72"/>
      <c r="H17" s="64"/>
      <c r="L17" s="64"/>
      <c r="M17" s="64"/>
    </row>
    <row r="18" spans="1:13" x14ac:dyDescent="0.25">
      <c r="A18" s="66" t="s">
        <v>102</v>
      </c>
      <c r="B18" s="81" t="s">
        <v>1295</v>
      </c>
      <c r="C18" s="157" t="s">
        <v>1296</v>
      </c>
      <c r="E18" s="72"/>
      <c r="F18" s="72"/>
      <c r="H18" s="64"/>
      <c r="L18" s="64"/>
      <c r="M18" s="64"/>
    </row>
    <row r="19" spans="1:13" x14ac:dyDescent="0.25">
      <c r="A19" s="66" t="s">
        <v>103</v>
      </c>
      <c r="B19" s="81" t="s">
        <v>1297</v>
      </c>
      <c r="C19" s="157" t="s">
        <v>1298</v>
      </c>
      <c r="E19" s="72"/>
      <c r="F19" s="72"/>
      <c r="H19" s="64"/>
      <c r="L19" s="64"/>
      <c r="M19" s="64"/>
    </row>
    <row r="20" spans="1:13" x14ac:dyDescent="0.25">
      <c r="A20" s="66" t="s">
        <v>104</v>
      </c>
      <c r="B20" s="81" t="s">
        <v>1299</v>
      </c>
      <c r="C20" s="112" t="s">
        <v>1300</v>
      </c>
      <c r="E20" s="72"/>
      <c r="F20" s="72"/>
      <c r="H20" s="64"/>
      <c r="L20" s="64"/>
      <c r="M20" s="64"/>
    </row>
    <row r="21" spans="1:13" ht="18.75" x14ac:dyDescent="0.25">
      <c r="A21" s="78"/>
      <c r="B21" s="77" t="s">
        <v>87</v>
      </c>
      <c r="C21" s="78"/>
      <c r="D21" s="78"/>
      <c r="E21" s="78"/>
      <c r="F21" s="78"/>
      <c r="G21" s="79"/>
      <c r="H21" s="64"/>
      <c r="L21" s="64"/>
      <c r="M21" s="64"/>
    </row>
    <row r="22" spans="1:13" x14ac:dyDescent="0.25">
      <c r="A22" s="66" t="s">
        <v>105</v>
      </c>
      <c r="B22" s="82" t="s">
        <v>106</v>
      </c>
      <c r="C22" s="66" t="s">
        <v>1301</v>
      </c>
      <c r="D22" s="83"/>
      <c r="E22" s="83"/>
      <c r="F22" s="83"/>
      <c r="H22" s="64"/>
      <c r="L22" s="64"/>
      <c r="M22" s="64"/>
    </row>
    <row r="23" spans="1:13" x14ac:dyDescent="0.25">
      <c r="A23" s="66" t="s">
        <v>107</v>
      </c>
      <c r="B23" s="82" t="s">
        <v>108</v>
      </c>
      <c r="C23" s="66" t="s">
        <v>1301</v>
      </c>
      <c r="D23" s="83"/>
      <c r="E23" s="83"/>
      <c r="F23" s="83"/>
      <c r="H23" s="64"/>
      <c r="L23" s="64"/>
      <c r="M23" s="64"/>
    </row>
    <row r="24" spans="1:13" x14ac:dyDescent="0.25">
      <c r="A24" s="66" t="s">
        <v>109</v>
      </c>
      <c r="B24" s="82" t="s">
        <v>110</v>
      </c>
      <c r="C24" s="112" t="s">
        <v>1302</v>
      </c>
      <c r="E24" s="83"/>
      <c r="F24" s="83"/>
      <c r="H24" s="64"/>
      <c r="L24" s="64"/>
      <c r="M24" s="64"/>
    </row>
    <row r="25" spans="1:13" ht="18.75" x14ac:dyDescent="0.25">
      <c r="A25" s="77"/>
      <c r="B25" s="77" t="s">
        <v>88</v>
      </c>
      <c r="C25" s="77"/>
      <c r="D25" s="78"/>
      <c r="E25" s="78"/>
      <c r="F25" s="78"/>
      <c r="G25" s="79"/>
      <c r="H25" s="64"/>
      <c r="L25" s="64"/>
      <c r="M25" s="64"/>
    </row>
    <row r="26" spans="1:13" ht="15" customHeight="1" x14ac:dyDescent="0.25">
      <c r="A26" s="85"/>
      <c r="B26" s="86" t="s">
        <v>111</v>
      </c>
      <c r="C26" s="85" t="s">
        <v>112</v>
      </c>
      <c r="D26" s="85"/>
      <c r="E26" s="87"/>
      <c r="F26" s="88"/>
      <c r="G26" s="88"/>
      <c r="H26" s="64"/>
      <c r="L26" s="64"/>
      <c r="M26" s="64"/>
    </row>
    <row r="27" spans="1:13" x14ac:dyDescent="0.25">
      <c r="A27" s="66" t="s">
        <v>4</v>
      </c>
      <c r="B27" s="83" t="s">
        <v>1252</v>
      </c>
      <c r="C27" s="165">
        <v>163464</v>
      </c>
      <c r="F27" s="83"/>
      <c r="H27" s="64"/>
      <c r="L27" s="64"/>
      <c r="M27" s="64"/>
    </row>
    <row r="28" spans="1:13" x14ac:dyDescent="0.25">
      <c r="A28" s="66" t="s">
        <v>113</v>
      </c>
      <c r="B28" s="83" t="s">
        <v>114</v>
      </c>
      <c r="C28" s="165">
        <v>145435.35999999999</v>
      </c>
      <c r="F28" s="83"/>
      <c r="H28" s="64"/>
      <c r="L28" s="64"/>
      <c r="M28" s="64"/>
    </row>
    <row r="29" spans="1:13" x14ac:dyDescent="0.25">
      <c r="A29" s="66" t="s">
        <v>115</v>
      </c>
      <c r="B29" s="89" t="s">
        <v>116</v>
      </c>
      <c r="C29" s="66" t="s">
        <v>1076</v>
      </c>
      <c r="F29" s="83"/>
      <c r="H29" s="64"/>
      <c r="L29" s="64"/>
      <c r="M29" s="64"/>
    </row>
    <row r="30" spans="1:13" x14ac:dyDescent="0.25">
      <c r="A30" s="66" t="s">
        <v>118</v>
      </c>
      <c r="B30" s="89" t="s">
        <v>119</v>
      </c>
      <c r="C30" s="66" t="s">
        <v>1076</v>
      </c>
      <c r="F30" s="83"/>
      <c r="H30" s="64"/>
      <c r="L30" s="64"/>
      <c r="M30" s="64"/>
    </row>
    <row r="31" spans="1:13" ht="15" customHeight="1" x14ac:dyDescent="0.25">
      <c r="A31" s="85"/>
      <c r="B31" s="86" t="s">
        <v>120</v>
      </c>
      <c r="C31" s="146" t="s">
        <v>1253</v>
      </c>
      <c r="D31" s="85" t="s">
        <v>121</v>
      </c>
      <c r="E31" s="87"/>
      <c r="F31" s="88" t="s">
        <v>122</v>
      </c>
      <c r="G31" s="88" t="s">
        <v>123</v>
      </c>
      <c r="H31" s="64"/>
      <c r="L31" s="64"/>
      <c r="M31" s="64"/>
    </row>
    <row r="32" spans="1:13" x14ac:dyDescent="0.25">
      <c r="A32" s="66" t="s">
        <v>8</v>
      </c>
      <c r="B32" s="90" t="s">
        <v>124</v>
      </c>
      <c r="C32" s="167">
        <v>0.08</v>
      </c>
      <c r="D32" s="123">
        <v>0.16769999999999999</v>
      </c>
      <c r="F32" s="66" t="s">
        <v>1076</v>
      </c>
      <c r="G32" s="91" t="s">
        <v>1076</v>
      </c>
      <c r="H32" s="64"/>
      <c r="L32" s="64"/>
      <c r="M32" s="64"/>
    </row>
    <row r="33" spans="1:13" x14ac:dyDescent="0.25">
      <c r="A33" s="66" t="s">
        <v>125</v>
      </c>
      <c r="B33" s="81" t="s">
        <v>126</v>
      </c>
      <c r="C33" s="166">
        <v>0</v>
      </c>
      <c r="G33" s="66"/>
      <c r="H33" s="64"/>
      <c r="L33" s="64"/>
      <c r="M33" s="64"/>
    </row>
    <row r="34" spans="1:13" x14ac:dyDescent="0.25">
      <c r="A34" s="66" t="s">
        <v>127</v>
      </c>
      <c r="B34" s="81" t="s">
        <v>128</v>
      </c>
      <c r="C34" s="166">
        <v>0</v>
      </c>
      <c r="G34" s="66"/>
      <c r="H34" s="64"/>
      <c r="L34" s="64"/>
      <c r="M34" s="64"/>
    </row>
    <row r="35" spans="1:13" ht="15" customHeight="1" x14ac:dyDescent="0.25">
      <c r="A35" s="85"/>
      <c r="B35" s="86" t="s">
        <v>129</v>
      </c>
      <c r="C35" s="85" t="s">
        <v>112</v>
      </c>
      <c r="D35" s="85"/>
      <c r="E35" s="87"/>
      <c r="F35" s="88" t="s">
        <v>130</v>
      </c>
      <c r="G35" s="88"/>
      <c r="H35" s="64"/>
      <c r="L35" s="64"/>
      <c r="M35" s="64"/>
    </row>
    <row r="36" spans="1:13" x14ac:dyDescent="0.25">
      <c r="A36" s="66" t="s">
        <v>131</v>
      </c>
      <c r="B36" s="83" t="s">
        <v>132</v>
      </c>
      <c r="C36" s="166">
        <v>139985.94</v>
      </c>
      <c r="E36" s="92"/>
      <c r="F36" s="93">
        <f>IF($C$41=0,"",IF(C36="[for completion]","",C36/$C$41))</f>
        <v>0.85637199250183249</v>
      </c>
      <c r="G36" s="93"/>
      <c r="H36" s="64"/>
      <c r="L36" s="64"/>
      <c r="M36" s="64"/>
    </row>
    <row r="37" spans="1:13" x14ac:dyDescent="0.25">
      <c r="A37" s="66" t="s">
        <v>133</v>
      </c>
      <c r="B37" s="83" t="s">
        <v>134</v>
      </c>
      <c r="C37" s="166">
        <v>0</v>
      </c>
      <c r="E37" s="92"/>
      <c r="F37" s="93">
        <f>IF($C$41=0,"",IF(C37="[for completion]","",C37/$C$41))</f>
        <v>0</v>
      </c>
      <c r="G37" s="93"/>
      <c r="H37" s="64"/>
      <c r="L37" s="64"/>
      <c r="M37" s="64"/>
    </row>
    <row r="38" spans="1:13" x14ac:dyDescent="0.25">
      <c r="A38" s="66" t="s">
        <v>135</v>
      </c>
      <c r="B38" s="83" t="s">
        <v>136</v>
      </c>
      <c r="C38" s="166">
        <v>0</v>
      </c>
      <c r="E38" s="92"/>
      <c r="F38" s="93"/>
      <c r="G38" s="93"/>
      <c r="H38" s="64"/>
      <c r="L38" s="64"/>
      <c r="M38" s="64"/>
    </row>
    <row r="39" spans="1:13" x14ac:dyDescent="0.25">
      <c r="A39" s="66" t="s">
        <v>137</v>
      </c>
      <c r="B39" s="83" t="s">
        <v>138</v>
      </c>
      <c r="C39" s="166">
        <v>23478</v>
      </c>
      <c r="E39" s="92"/>
      <c r="F39" s="93">
        <f>IF($C$41=0,"",IF(C39="[for completion]","",C39/$C$41))</f>
        <v>0.14362800749816748</v>
      </c>
      <c r="G39" s="93"/>
      <c r="H39" s="64"/>
      <c r="L39" s="64"/>
      <c r="M39" s="64"/>
    </row>
    <row r="40" spans="1:13" x14ac:dyDescent="0.25">
      <c r="A40" s="66" t="s">
        <v>139</v>
      </c>
      <c r="B40" s="66" t="s">
        <v>140</v>
      </c>
      <c r="C40" s="166">
        <v>0</v>
      </c>
      <c r="E40" s="92"/>
      <c r="F40" s="93">
        <f>IF($C$41=0,"",IF(C40="[for completion]","",C40/$C$41))</f>
        <v>0</v>
      </c>
      <c r="G40" s="93"/>
      <c r="H40" s="64"/>
      <c r="L40" s="64"/>
      <c r="M40" s="64"/>
    </row>
    <row r="41" spans="1:13" x14ac:dyDescent="0.25">
      <c r="A41" s="66" t="s">
        <v>141</v>
      </c>
      <c r="B41" s="94" t="s">
        <v>142</v>
      </c>
      <c r="C41" s="92">
        <f>SUM(C36:C40)</f>
        <v>163463.94</v>
      </c>
      <c r="D41" s="92"/>
      <c r="E41" s="92"/>
      <c r="F41" s="123">
        <f>SUM(F36:F40)</f>
        <v>1</v>
      </c>
      <c r="G41" s="93"/>
      <c r="H41" s="64"/>
      <c r="L41" s="64"/>
      <c r="M41" s="64"/>
    </row>
    <row r="42" spans="1:13" ht="15" customHeight="1" x14ac:dyDescent="0.25">
      <c r="A42" s="85"/>
      <c r="B42" s="86" t="s">
        <v>144</v>
      </c>
      <c r="C42" s="146" t="s">
        <v>1263</v>
      </c>
      <c r="D42" s="146" t="s">
        <v>1264</v>
      </c>
      <c r="E42" s="87"/>
      <c r="F42" s="88" t="s">
        <v>145</v>
      </c>
      <c r="G42" s="98" t="s">
        <v>146</v>
      </c>
      <c r="H42" s="64"/>
      <c r="L42" s="64"/>
      <c r="M42" s="64"/>
    </row>
    <row r="43" spans="1:13" x14ac:dyDescent="0.25">
      <c r="A43" s="66" t="s">
        <v>147</v>
      </c>
      <c r="B43" s="83" t="s">
        <v>148</v>
      </c>
      <c r="C43" s="166">
        <v>20.052582643984401</v>
      </c>
      <c r="D43" s="66" t="s">
        <v>1076</v>
      </c>
      <c r="E43" s="80"/>
      <c r="F43" s="99"/>
      <c r="G43" s="100"/>
      <c r="H43" s="64"/>
      <c r="L43" s="64"/>
      <c r="M43" s="64"/>
    </row>
    <row r="44" spans="1:13" x14ac:dyDescent="0.25">
      <c r="B44" s="83"/>
      <c r="E44" s="80"/>
      <c r="F44" s="99"/>
      <c r="G44" s="100"/>
      <c r="H44" s="64"/>
      <c r="L44" s="64"/>
      <c r="M44" s="64"/>
    </row>
    <row r="45" spans="1:13" x14ac:dyDescent="0.25">
      <c r="B45" s="83" t="s">
        <v>1258</v>
      </c>
      <c r="C45" s="80"/>
      <c r="D45" s="80"/>
      <c r="E45" s="80"/>
      <c r="F45" s="100"/>
      <c r="G45" s="100"/>
      <c r="H45" s="64"/>
      <c r="L45" s="64"/>
      <c r="M45" s="64"/>
    </row>
    <row r="46" spans="1:13" x14ac:dyDescent="0.25">
      <c r="B46" s="83" t="s">
        <v>149</v>
      </c>
      <c r="E46" s="80"/>
      <c r="F46" s="100"/>
      <c r="G46" s="100"/>
      <c r="H46" s="64"/>
      <c r="L46" s="64"/>
      <c r="M46" s="64"/>
    </row>
    <row r="47" spans="1:13" x14ac:dyDescent="0.25">
      <c r="A47" s="66" t="s">
        <v>150</v>
      </c>
      <c r="B47" s="62" t="s">
        <v>151</v>
      </c>
      <c r="C47" s="166">
        <v>10144.2210478834</v>
      </c>
      <c r="D47" s="157" t="s">
        <v>1076</v>
      </c>
      <c r="E47" s="62"/>
      <c r="F47" s="93">
        <f t="shared" ref="F47:F53" si="0">IF($C$54=0,"",IF(C47="[for completion]","",C47/$C$54))</f>
        <v>6.2057852803666561E-2</v>
      </c>
      <c r="G47" s="93" t="str">
        <f>IF($D$54=0,"",IF(D47="[Mark as ND1 if not relevant]","",D47/$D$54))</f>
        <v/>
      </c>
      <c r="H47" s="64"/>
      <c r="L47" s="64"/>
      <c r="M47" s="64"/>
    </row>
    <row r="48" spans="1:13" x14ac:dyDescent="0.25">
      <c r="A48" s="66" t="s">
        <v>152</v>
      </c>
      <c r="B48" s="62" t="s">
        <v>153</v>
      </c>
      <c r="C48" s="166">
        <v>3321.3855242171999</v>
      </c>
      <c r="D48" s="157" t="s">
        <v>1076</v>
      </c>
      <c r="E48" s="62"/>
      <c r="F48" s="93">
        <f t="shared" si="0"/>
        <v>2.0318766023844342E-2</v>
      </c>
      <c r="G48" s="93" t="str">
        <f t="shared" ref="G48:G53" si="1">IF($D$54=0,"",IF(D48="[Mark as ND1 if not relevant]","",D48/$D$54))</f>
        <v/>
      </c>
      <c r="H48" s="64"/>
      <c r="L48" s="64"/>
      <c r="M48" s="64"/>
    </row>
    <row r="49" spans="1:13" x14ac:dyDescent="0.25">
      <c r="A49" s="66" t="s">
        <v>154</v>
      </c>
      <c r="B49" s="62" t="s">
        <v>155</v>
      </c>
      <c r="C49" s="166">
        <v>3744.47969282025</v>
      </c>
      <c r="D49" s="157" t="s">
        <v>1076</v>
      </c>
      <c r="E49" s="62"/>
      <c r="F49" s="93">
        <f t="shared" si="0"/>
        <v>2.2907068813513554E-2</v>
      </c>
      <c r="G49" s="93" t="str">
        <f t="shared" si="1"/>
        <v/>
      </c>
      <c r="H49" s="64"/>
      <c r="L49" s="64"/>
      <c r="M49" s="64"/>
    </row>
    <row r="50" spans="1:13" x14ac:dyDescent="0.25">
      <c r="A50" s="66" t="s">
        <v>156</v>
      </c>
      <c r="B50" s="62" t="s">
        <v>157</v>
      </c>
      <c r="C50" s="166">
        <v>3379.98560184297</v>
      </c>
      <c r="D50" s="157" t="s">
        <v>1076</v>
      </c>
      <c r="E50" s="62"/>
      <c r="F50" s="93">
        <f t="shared" si="0"/>
        <v>2.0677255352341599E-2</v>
      </c>
      <c r="G50" s="93" t="str">
        <f t="shared" si="1"/>
        <v/>
      </c>
      <c r="H50" s="64"/>
      <c r="L50" s="64"/>
      <c r="M50" s="64"/>
    </row>
    <row r="51" spans="1:13" x14ac:dyDescent="0.25">
      <c r="A51" s="66" t="s">
        <v>158</v>
      </c>
      <c r="B51" s="62" t="s">
        <v>159</v>
      </c>
      <c r="C51" s="166">
        <v>597.48367156802499</v>
      </c>
      <c r="D51" s="157" t="s">
        <v>1076</v>
      </c>
      <c r="E51" s="62"/>
      <c r="F51" s="93">
        <f t="shared" si="0"/>
        <v>3.6551405541876691E-3</v>
      </c>
      <c r="G51" s="93" t="str">
        <f t="shared" si="1"/>
        <v/>
      </c>
      <c r="H51" s="64"/>
      <c r="L51" s="64"/>
      <c r="M51" s="64"/>
    </row>
    <row r="52" spans="1:13" x14ac:dyDescent="0.25">
      <c r="A52" s="66" t="s">
        <v>160</v>
      </c>
      <c r="B52" s="62" t="s">
        <v>161</v>
      </c>
      <c r="C52" s="166">
        <v>4887.0498988015297</v>
      </c>
      <c r="D52" s="157" t="s">
        <v>1076</v>
      </c>
      <c r="E52" s="62"/>
      <c r="F52" s="93">
        <f t="shared" si="0"/>
        <v>2.9896807436710821E-2</v>
      </c>
      <c r="G52" s="93" t="str">
        <f t="shared" si="1"/>
        <v/>
      </c>
      <c r="H52" s="64"/>
      <c r="L52" s="64"/>
      <c r="M52" s="64"/>
    </row>
    <row r="53" spans="1:13" x14ac:dyDescent="0.25">
      <c r="A53" s="66" t="s">
        <v>162</v>
      </c>
      <c r="B53" s="62" t="s">
        <v>163</v>
      </c>
      <c r="C53" s="166">
        <v>137389.33328431801</v>
      </c>
      <c r="D53" s="157" t="s">
        <v>1076</v>
      </c>
      <c r="E53" s="62"/>
      <c r="F53" s="93">
        <f t="shared" si="0"/>
        <v>0.84048710901573542</v>
      </c>
      <c r="G53" s="93" t="str">
        <f t="shared" si="1"/>
        <v/>
      </c>
      <c r="H53" s="64"/>
      <c r="L53" s="64"/>
      <c r="M53" s="64"/>
    </row>
    <row r="54" spans="1:13" x14ac:dyDescent="0.25">
      <c r="A54" s="66" t="s">
        <v>164</v>
      </c>
      <c r="B54" s="101" t="s">
        <v>142</v>
      </c>
      <c r="C54" s="166">
        <f>SUM(C47:C53)</f>
        <v>163463.93872145138</v>
      </c>
      <c r="D54" s="166">
        <f>SUM(D47:D53)</f>
        <v>0</v>
      </c>
      <c r="E54" s="83"/>
      <c r="F54" s="123">
        <f t="shared" ref="F54" si="2">SUM(F47:F53)</f>
        <v>1</v>
      </c>
      <c r="G54" s="123">
        <f>SUM(G47:G53)</f>
        <v>0</v>
      </c>
      <c r="H54" s="64"/>
      <c r="L54" s="64"/>
      <c r="M54" s="64"/>
    </row>
    <row r="55" spans="1:13" ht="15" customHeight="1" x14ac:dyDescent="0.25">
      <c r="A55" s="85"/>
      <c r="B55" s="86" t="s">
        <v>165</v>
      </c>
      <c r="C55" s="146" t="s">
        <v>1265</v>
      </c>
      <c r="D55" s="146" t="s">
        <v>1266</v>
      </c>
      <c r="E55" s="87"/>
      <c r="F55" s="88" t="s">
        <v>166</v>
      </c>
      <c r="G55" s="85" t="s">
        <v>167</v>
      </c>
      <c r="H55" s="64"/>
      <c r="L55" s="64"/>
      <c r="M55" s="64"/>
    </row>
    <row r="56" spans="1:13" x14ac:dyDescent="0.25">
      <c r="A56" s="66" t="s">
        <v>168</v>
      </c>
      <c r="B56" s="83" t="s">
        <v>148</v>
      </c>
      <c r="C56" s="166">
        <v>6.7321</v>
      </c>
      <c r="D56" s="157" t="s">
        <v>1076</v>
      </c>
      <c r="E56" s="80"/>
      <c r="F56" s="99"/>
      <c r="G56" s="100"/>
      <c r="H56" s="64"/>
      <c r="L56" s="64"/>
      <c r="M56" s="64"/>
    </row>
    <row r="57" spans="1:13" x14ac:dyDescent="0.25">
      <c r="B57" s="83"/>
      <c r="E57" s="80"/>
      <c r="F57" s="99"/>
      <c r="G57" s="100"/>
      <c r="H57" s="64"/>
      <c r="L57" s="64"/>
      <c r="M57" s="64"/>
    </row>
    <row r="58" spans="1:13" x14ac:dyDescent="0.25">
      <c r="B58" s="83" t="s">
        <v>1259</v>
      </c>
      <c r="C58" s="80"/>
      <c r="D58" s="80"/>
      <c r="E58" s="80"/>
      <c r="F58" s="100"/>
      <c r="G58" s="100"/>
      <c r="H58" s="64"/>
      <c r="L58" s="64"/>
      <c r="M58" s="64"/>
    </row>
    <row r="59" spans="1:13" x14ac:dyDescent="0.25">
      <c r="A59" s="66" t="s">
        <v>169</v>
      </c>
      <c r="B59" s="83" t="s">
        <v>149</v>
      </c>
      <c r="E59" s="80"/>
      <c r="F59" s="100"/>
      <c r="G59" s="100"/>
      <c r="H59" s="64"/>
      <c r="L59" s="64"/>
      <c r="M59" s="64"/>
    </row>
    <row r="60" spans="1:13" x14ac:dyDescent="0.25">
      <c r="A60" s="66" t="s">
        <v>170</v>
      </c>
      <c r="B60" s="62" t="s">
        <v>151</v>
      </c>
      <c r="C60" s="166">
        <v>47274.65</v>
      </c>
      <c r="D60" s="157" t="s">
        <v>1076</v>
      </c>
      <c r="E60" s="62"/>
      <c r="F60" s="93">
        <f>IF($C$67=0,"",IF(C60="[for completion]","",C60/$C$67))</f>
        <v>0.32505611599930823</v>
      </c>
      <c r="G60" s="93" t="str">
        <f>IF($D$67=0,"",IF(D60="[Mark as ND1 if not relevant]","",D60/$D$67))</f>
        <v/>
      </c>
      <c r="H60" s="64"/>
      <c r="L60" s="64"/>
      <c r="M60" s="64"/>
    </row>
    <row r="61" spans="1:13" x14ac:dyDescent="0.25">
      <c r="A61" s="66" t="s">
        <v>171</v>
      </c>
      <c r="B61" s="62" t="s">
        <v>153</v>
      </c>
      <c r="C61" s="166">
        <v>23625.040000000001</v>
      </c>
      <c r="D61" s="157" t="s">
        <v>1076</v>
      </c>
      <c r="E61" s="62"/>
      <c r="F61" s="93">
        <f t="shared" ref="F61:F66" si="3">IF($C$67=0,"",IF(C61="[for completion]","",C61/$C$67))</f>
        <v>0.16244358747718485</v>
      </c>
      <c r="G61" s="93" t="str">
        <f t="shared" ref="G61:G66" si="4">IF($D$67=0,"",IF(D61="[Mark as ND1 if not relevant]","",D61/$D$67))</f>
        <v/>
      </c>
      <c r="H61" s="64"/>
      <c r="L61" s="64"/>
      <c r="M61" s="64"/>
    </row>
    <row r="62" spans="1:13" x14ac:dyDescent="0.25">
      <c r="A62" s="66" t="s">
        <v>172</v>
      </c>
      <c r="B62" s="62" t="s">
        <v>155</v>
      </c>
      <c r="C62" s="166">
        <v>17724.41</v>
      </c>
      <c r="D62" s="157" t="s">
        <v>1076</v>
      </c>
      <c r="E62" s="62"/>
      <c r="F62" s="93">
        <f t="shared" si="3"/>
        <v>0.12187140196657825</v>
      </c>
      <c r="G62" s="93" t="str">
        <f t="shared" si="4"/>
        <v/>
      </c>
      <c r="H62" s="64"/>
      <c r="L62" s="64"/>
      <c r="M62" s="64"/>
    </row>
    <row r="63" spans="1:13" x14ac:dyDescent="0.25">
      <c r="A63" s="66" t="s">
        <v>173</v>
      </c>
      <c r="B63" s="62" t="s">
        <v>157</v>
      </c>
      <c r="C63" s="166">
        <v>10305.85</v>
      </c>
      <c r="D63" s="157" t="s">
        <v>1076</v>
      </c>
      <c r="E63" s="62"/>
      <c r="F63" s="93">
        <f t="shared" si="3"/>
        <v>7.0862070328843701E-2</v>
      </c>
      <c r="G63" s="93" t="str">
        <f t="shared" si="4"/>
        <v/>
      </c>
      <c r="H63" s="64"/>
      <c r="L63" s="64"/>
      <c r="M63" s="64"/>
    </row>
    <row r="64" spans="1:13" x14ac:dyDescent="0.25">
      <c r="A64" s="66" t="s">
        <v>174</v>
      </c>
      <c r="B64" s="62" t="s">
        <v>159</v>
      </c>
      <c r="C64" s="166">
        <v>14407.82</v>
      </c>
      <c r="D64" s="157" t="s">
        <v>1076</v>
      </c>
      <c r="E64" s="62"/>
      <c r="F64" s="93">
        <f t="shared" si="3"/>
        <v>9.9066836226543248E-2</v>
      </c>
      <c r="G64" s="93" t="str">
        <f t="shared" si="4"/>
        <v/>
      </c>
      <c r="H64" s="64"/>
      <c r="L64" s="64"/>
      <c r="M64" s="64"/>
    </row>
    <row r="65" spans="1:14" x14ac:dyDescent="0.25">
      <c r="A65" s="66" t="s">
        <v>175</v>
      </c>
      <c r="B65" s="62" t="s">
        <v>161</v>
      </c>
      <c r="C65" s="166">
        <v>2151.9899999999998</v>
      </c>
      <c r="D65" s="157" t="s">
        <v>1076</v>
      </c>
      <c r="E65" s="62"/>
      <c r="F65" s="93">
        <f t="shared" si="3"/>
        <v>1.4796883976282239E-2</v>
      </c>
      <c r="G65" s="93" t="str">
        <f t="shared" si="4"/>
        <v/>
      </c>
      <c r="H65" s="64"/>
      <c r="L65" s="64"/>
      <c r="M65" s="64"/>
    </row>
    <row r="66" spans="1:14" x14ac:dyDescent="0.25">
      <c r="A66" s="66" t="s">
        <v>176</v>
      </c>
      <c r="B66" s="62" t="s">
        <v>163</v>
      </c>
      <c r="C66" s="166">
        <v>29945.59</v>
      </c>
      <c r="D66" s="157" t="s">
        <v>1076</v>
      </c>
      <c r="E66" s="62"/>
      <c r="F66" s="93">
        <f t="shared" si="3"/>
        <v>0.2059031040252593</v>
      </c>
      <c r="G66" s="93" t="str">
        <f t="shared" si="4"/>
        <v/>
      </c>
      <c r="H66" s="64"/>
      <c r="L66" s="64"/>
      <c r="M66" s="64"/>
    </row>
    <row r="67" spans="1:14" x14ac:dyDescent="0.25">
      <c r="A67" s="66" t="s">
        <v>177</v>
      </c>
      <c r="B67" s="101" t="s">
        <v>142</v>
      </c>
      <c r="C67" s="166">
        <f>SUM(C60:C66)</f>
        <v>145435.35000000003</v>
      </c>
      <c r="D67" s="166">
        <f>SUM(D60:D66)</f>
        <v>0</v>
      </c>
      <c r="E67" s="83"/>
      <c r="F67" s="123">
        <f t="shared" ref="F67" si="5">SUM(F60:F66)</f>
        <v>0.99999999999999978</v>
      </c>
      <c r="G67" s="123">
        <f>SUM(G60:G66)</f>
        <v>0</v>
      </c>
      <c r="H67" s="64"/>
      <c r="L67" s="64"/>
      <c r="M67" s="64"/>
    </row>
    <row r="68" spans="1:14" ht="15" customHeight="1" x14ac:dyDescent="0.25">
      <c r="A68" s="85"/>
      <c r="B68" s="86" t="s">
        <v>178</v>
      </c>
      <c r="C68" s="88" t="s">
        <v>179</v>
      </c>
      <c r="D68" s="88" t="s">
        <v>180</v>
      </c>
      <c r="E68" s="87"/>
      <c r="F68" s="88" t="s">
        <v>181</v>
      </c>
      <c r="G68" s="88" t="s">
        <v>182</v>
      </c>
      <c r="H68" s="64"/>
      <c r="L68" s="64"/>
      <c r="M68" s="64"/>
    </row>
    <row r="69" spans="1:14" s="102" customFormat="1" x14ac:dyDescent="0.25">
      <c r="A69" s="66" t="s">
        <v>183</v>
      </c>
      <c r="B69" s="83" t="s">
        <v>184</v>
      </c>
      <c r="C69" s="166">
        <v>4250.29</v>
      </c>
      <c r="D69" s="166">
        <v>4250.29</v>
      </c>
      <c r="E69" s="93"/>
      <c r="F69" s="93">
        <f t="shared" ref="F69:F80" si="6">IF($C$84=0,"",IF(C69="[for completion]","",C69/$C$84))</f>
        <v>3.0362263524465385E-2</v>
      </c>
      <c r="G69" s="93">
        <f t="shared" ref="G69:G80" si="7">IF($D$84=0,"",IF(D69="[for completion]","",D69/$D$84))</f>
        <v>3.0362263524465385E-2</v>
      </c>
      <c r="H69" s="64"/>
      <c r="I69" s="66"/>
      <c r="J69" s="66"/>
      <c r="K69" s="66"/>
      <c r="L69" s="64"/>
      <c r="M69" s="64"/>
      <c r="N69" s="64"/>
    </row>
    <row r="70" spans="1:14" s="102" customFormat="1" x14ac:dyDescent="0.25">
      <c r="A70" s="66" t="s">
        <v>185</v>
      </c>
      <c r="B70" s="83" t="s">
        <v>186</v>
      </c>
      <c r="C70" s="166">
        <v>0</v>
      </c>
      <c r="D70" s="166">
        <v>0</v>
      </c>
      <c r="E70" s="93"/>
      <c r="F70" s="93">
        <f t="shared" si="6"/>
        <v>0</v>
      </c>
      <c r="G70" s="93">
        <f t="shared" si="7"/>
        <v>0</v>
      </c>
      <c r="H70" s="64"/>
      <c r="I70" s="66"/>
      <c r="J70" s="66"/>
      <c r="K70" s="66"/>
      <c r="L70" s="64"/>
      <c r="M70" s="64"/>
      <c r="N70" s="64"/>
    </row>
    <row r="71" spans="1:14" s="102" customFormat="1" x14ac:dyDescent="0.25">
      <c r="A71" s="66" t="s">
        <v>187</v>
      </c>
      <c r="B71" s="83" t="s">
        <v>188</v>
      </c>
      <c r="C71" s="166">
        <v>0</v>
      </c>
      <c r="D71" s="166">
        <v>0</v>
      </c>
      <c r="E71" s="93"/>
      <c r="F71" s="93">
        <f t="shared" si="6"/>
        <v>0</v>
      </c>
      <c r="G71" s="93">
        <f t="shared" si="7"/>
        <v>0</v>
      </c>
      <c r="H71" s="64"/>
      <c r="I71" s="66"/>
      <c r="J71" s="66"/>
      <c r="K71" s="66"/>
      <c r="L71" s="64"/>
      <c r="M71" s="64"/>
      <c r="N71" s="64"/>
    </row>
    <row r="72" spans="1:14" s="102" customFormat="1" x14ac:dyDescent="0.25">
      <c r="A72" s="66" t="s">
        <v>189</v>
      </c>
      <c r="B72" s="83" t="s">
        <v>190</v>
      </c>
      <c r="C72" s="166">
        <v>0</v>
      </c>
      <c r="D72" s="166">
        <v>0</v>
      </c>
      <c r="E72" s="93"/>
      <c r="F72" s="93">
        <f t="shared" si="6"/>
        <v>0</v>
      </c>
      <c r="G72" s="93">
        <f t="shared" si="7"/>
        <v>0</v>
      </c>
      <c r="H72" s="64"/>
      <c r="I72" s="66"/>
      <c r="J72" s="66"/>
      <c r="K72" s="66"/>
      <c r="L72" s="64"/>
      <c r="M72" s="64"/>
      <c r="N72" s="64"/>
    </row>
    <row r="73" spans="1:14" s="102" customFormat="1" x14ac:dyDescent="0.25">
      <c r="A73" s="66" t="s">
        <v>191</v>
      </c>
      <c r="B73" s="83" t="s">
        <v>192</v>
      </c>
      <c r="C73" s="166">
        <v>0</v>
      </c>
      <c r="D73" s="166">
        <v>0</v>
      </c>
      <c r="E73" s="93"/>
      <c r="F73" s="93">
        <f t="shared" si="6"/>
        <v>0</v>
      </c>
      <c r="G73" s="93">
        <f t="shared" si="7"/>
        <v>0</v>
      </c>
      <c r="H73" s="64"/>
      <c r="I73" s="66"/>
      <c r="J73" s="66"/>
      <c r="K73" s="66"/>
      <c r="L73" s="64"/>
      <c r="M73" s="64"/>
      <c r="N73" s="64"/>
    </row>
    <row r="74" spans="1:14" s="102" customFormat="1" x14ac:dyDescent="0.25">
      <c r="A74" s="66" t="s">
        <v>193</v>
      </c>
      <c r="B74" s="83" t="s">
        <v>194</v>
      </c>
      <c r="C74" s="166">
        <v>0</v>
      </c>
      <c r="D74" s="166">
        <v>0</v>
      </c>
      <c r="E74" s="83"/>
      <c r="F74" s="93">
        <f t="shared" si="6"/>
        <v>0</v>
      </c>
      <c r="G74" s="93">
        <f t="shared" si="7"/>
        <v>0</v>
      </c>
      <c r="H74" s="64"/>
      <c r="I74" s="66"/>
      <c r="J74" s="66"/>
      <c r="K74" s="66"/>
      <c r="L74" s="64"/>
      <c r="M74" s="64"/>
      <c r="N74" s="64"/>
    </row>
    <row r="75" spans="1:14" x14ac:dyDescent="0.25">
      <c r="A75" s="66" t="s">
        <v>195</v>
      </c>
      <c r="B75" s="83" t="s">
        <v>196</v>
      </c>
      <c r="C75" s="166">
        <v>0</v>
      </c>
      <c r="D75" s="166">
        <v>0</v>
      </c>
      <c r="E75" s="83"/>
      <c r="F75" s="93">
        <f t="shared" si="6"/>
        <v>0</v>
      </c>
      <c r="G75" s="93">
        <f t="shared" si="7"/>
        <v>0</v>
      </c>
      <c r="H75" s="64"/>
      <c r="L75" s="64"/>
      <c r="M75" s="64"/>
    </row>
    <row r="76" spans="1:14" x14ac:dyDescent="0.25">
      <c r="A76" s="66" t="s">
        <v>197</v>
      </c>
      <c r="B76" s="83" t="s">
        <v>198</v>
      </c>
      <c r="C76" s="166">
        <v>0</v>
      </c>
      <c r="D76" s="166">
        <v>0</v>
      </c>
      <c r="E76" s="83"/>
      <c r="F76" s="93">
        <f t="shared" si="6"/>
        <v>0</v>
      </c>
      <c r="G76" s="93">
        <f t="shared" si="7"/>
        <v>0</v>
      </c>
      <c r="H76" s="64"/>
      <c r="L76" s="64"/>
      <c r="M76" s="64"/>
    </row>
    <row r="77" spans="1:14" x14ac:dyDescent="0.25">
      <c r="A77" s="66" t="s">
        <v>199</v>
      </c>
      <c r="B77" s="83" t="s">
        <v>200</v>
      </c>
      <c r="C77" s="166">
        <v>0</v>
      </c>
      <c r="D77" s="166">
        <v>0</v>
      </c>
      <c r="E77" s="83"/>
      <c r="F77" s="93">
        <f t="shared" si="6"/>
        <v>0</v>
      </c>
      <c r="G77" s="93">
        <f t="shared" si="7"/>
        <v>0</v>
      </c>
      <c r="H77" s="64"/>
      <c r="L77" s="64"/>
      <c r="M77" s="64"/>
    </row>
    <row r="78" spans="1:14" x14ac:dyDescent="0.25">
      <c r="A78" s="66" t="s">
        <v>201</v>
      </c>
      <c r="B78" s="83" t="s">
        <v>202</v>
      </c>
      <c r="C78" s="166">
        <v>135735.65</v>
      </c>
      <c r="D78" s="166">
        <v>135735.65</v>
      </c>
      <c r="E78" s="83"/>
      <c r="F78" s="93">
        <f t="shared" si="6"/>
        <v>0.96963773647553453</v>
      </c>
      <c r="G78" s="93">
        <f t="shared" si="7"/>
        <v>0.96963773647553453</v>
      </c>
      <c r="H78" s="64"/>
      <c r="L78" s="64"/>
      <c r="M78" s="64"/>
    </row>
    <row r="79" spans="1:14" x14ac:dyDescent="0.25">
      <c r="A79" s="66" t="s">
        <v>203</v>
      </c>
      <c r="B79" s="83" t="s">
        <v>204</v>
      </c>
      <c r="C79" s="166">
        <v>0</v>
      </c>
      <c r="D79" s="166">
        <v>0</v>
      </c>
      <c r="E79" s="83"/>
      <c r="F79" s="93">
        <f t="shared" si="6"/>
        <v>0</v>
      </c>
      <c r="G79" s="93">
        <f t="shared" si="7"/>
        <v>0</v>
      </c>
      <c r="H79" s="64"/>
      <c r="L79" s="64"/>
      <c r="M79" s="64"/>
    </row>
    <row r="80" spans="1:14" x14ac:dyDescent="0.25">
      <c r="A80" s="66" t="s">
        <v>205</v>
      </c>
      <c r="B80" s="83" t="s">
        <v>206</v>
      </c>
      <c r="C80" s="166">
        <v>0</v>
      </c>
      <c r="D80" s="166">
        <v>0</v>
      </c>
      <c r="E80" s="83"/>
      <c r="F80" s="93">
        <f t="shared" si="6"/>
        <v>0</v>
      </c>
      <c r="G80" s="93">
        <f t="shared" si="7"/>
        <v>0</v>
      </c>
      <c r="H80" s="64"/>
      <c r="L80" s="64"/>
      <c r="M80" s="64"/>
    </row>
    <row r="81" spans="1:14" x14ac:dyDescent="0.25">
      <c r="A81" s="66" t="s">
        <v>207</v>
      </c>
      <c r="B81" s="83" t="s">
        <v>208</v>
      </c>
      <c r="C81" s="166">
        <v>0</v>
      </c>
      <c r="D81" s="166">
        <v>0</v>
      </c>
      <c r="E81" s="83"/>
      <c r="F81" s="93"/>
      <c r="G81" s="93"/>
      <c r="H81" s="64"/>
      <c r="L81" s="64"/>
      <c r="M81" s="64"/>
    </row>
    <row r="82" spans="1:14" x14ac:dyDescent="0.25">
      <c r="A82" s="66" t="s">
        <v>209</v>
      </c>
      <c r="B82" s="83" t="s">
        <v>210</v>
      </c>
      <c r="C82" s="166">
        <v>0</v>
      </c>
      <c r="D82" s="166">
        <v>0</v>
      </c>
      <c r="E82" s="83"/>
      <c r="F82" s="93"/>
      <c r="G82" s="93"/>
      <c r="H82" s="64"/>
      <c r="L82" s="64"/>
      <c r="M82" s="64"/>
    </row>
    <row r="83" spans="1:14" x14ac:dyDescent="0.25">
      <c r="A83" s="66" t="s">
        <v>211</v>
      </c>
      <c r="B83" s="83" t="s">
        <v>140</v>
      </c>
      <c r="C83" s="166">
        <v>0</v>
      </c>
      <c r="D83" s="166">
        <v>0</v>
      </c>
      <c r="E83" s="83"/>
      <c r="F83" s="93">
        <f>IF($C$84=0,"",IF(C83="[for completion]","",C83/$C$84))</f>
        <v>0</v>
      </c>
      <c r="G83" s="93">
        <f>IF($D$84=0,"",IF(D83="[for completion]","",D83/$D$84))</f>
        <v>0</v>
      </c>
      <c r="H83" s="64"/>
      <c r="L83" s="64"/>
      <c r="M83" s="64"/>
    </row>
    <row r="84" spans="1:14" x14ac:dyDescent="0.25">
      <c r="A84" s="66" t="s">
        <v>212</v>
      </c>
      <c r="B84" s="101" t="s">
        <v>142</v>
      </c>
      <c r="C84" s="166">
        <f>SUM(C69:C83)</f>
        <v>139985.94</v>
      </c>
      <c r="D84" s="166">
        <f>SUM(D69:D83)</f>
        <v>139985.94</v>
      </c>
      <c r="E84" s="83"/>
      <c r="F84" s="123">
        <f>SUM(F69:F83)</f>
        <v>0.99999999999999989</v>
      </c>
      <c r="G84" s="123">
        <f>SUM(G69:G83)</f>
        <v>0.99999999999999989</v>
      </c>
      <c r="H84" s="64"/>
      <c r="L84" s="64"/>
      <c r="M84" s="64"/>
    </row>
    <row r="85" spans="1:14" ht="15" customHeight="1" x14ac:dyDescent="0.25">
      <c r="A85" s="85"/>
      <c r="B85" s="86" t="s">
        <v>213</v>
      </c>
      <c r="C85" s="88" t="s">
        <v>179</v>
      </c>
      <c r="D85" s="88" t="s">
        <v>180</v>
      </c>
      <c r="E85" s="87"/>
      <c r="F85" s="88" t="s">
        <v>181</v>
      </c>
      <c r="G85" s="88" t="s">
        <v>182</v>
      </c>
      <c r="H85" s="64"/>
      <c r="L85" s="64"/>
      <c r="M85" s="64"/>
    </row>
    <row r="86" spans="1:14" s="102" customFormat="1" x14ac:dyDescent="0.25">
      <c r="A86" s="66" t="s">
        <v>214</v>
      </c>
      <c r="B86" s="83" t="s">
        <v>184</v>
      </c>
      <c r="C86" s="166">
        <v>4969.53</v>
      </c>
      <c r="D86" s="166">
        <v>4969.53</v>
      </c>
      <c r="E86" s="93"/>
      <c r="F86" s="93">
        <f>IF($C$101=0,"",IF(C86="[for completion]","",C86/$C$101))</f>
        <v>3.4170025776399909E-2</v>
      </c>
      <c r="G86" s="93">
        <f>IF($D$101=0,"",IF(D86="[for completion]","",D86/$D$101))</f>
        <v>3.4170025776399909E-2</v>
      </c>
      <c r="H86" s="64"/>
      <c r="I86" s="66"/>
      <c r="J86" s="66"/>
      <c r="K86" s="66"/>
      <c r="L86" s="64"/>
      <c r="M86" s="64"/>
      <c r="N86" s="64"/>
    </row>
    <row r="87" spans="1:14" s="102" customFormat="1" x14ac:dyDescent="0.25">
      <c r="A87" s="66" t="s">
        <v>215</v>
      </c>
      <c r="B87" s="83" t="s">
        <v>186</v>
      </c>
      <c r="C87" s="166">
        <v>0</v>
      </c>
      <c r="D87" s="166">
        <v>0</v>
      </c>
      <c r="E87" s="93"/>
      <c r="F87" s="93">
        <f t="shared" ref="F87:F100" si="8">IF($C$101=0,"",IF(C87="[for completion]","",C87/$C$101))</f>
        <v>0</v>
      </c>
      <c r="G87" s="93">
        <f t="shared" ref="G87:G100" si="9">IF($D$101=0,"",IF(D87="[for completion]","",D87/$D$101))</f>
        <v>0</v>
      </c>
      <c r="H87" s="64"/>
      <c r="I87" s="66"/>
      <c r="J87" s="66"/>
      <c r="K87" s="66"/>
      <c r="L87" s="64"/>
      <c r="M87" s="64"/>
      <c r="N87" s="64"/>
    </row>
    <row r="88" spans="1:14" s="102" customFormat="1" x14ac:dyDescent="0.25">
      <c r="A88" s="66" t="s">
        <v>216</v>
      </c>
      <c r="B88" s="83" t="s">
        <v>188</v>
      </c>
      <c r="C88" s="166">
        <v>0</v>
      </c>
      <c r="D88" s="166">
        <v>0</v>
      </c>
      <c r="E88" s="93"/>
      <c r="F88" s="93">
        <f t="shared" si="8"/>
        <v>0</v>
      </c>
      <c r="G88" s="93">
        <f t="shared" si="9"/>
        <v>0</v>
      </c>
      <c r="H88" s="64"/>
      <c r="I88" s="66"/>
      <c r="J88" s="66"/>
      <c r="K88" s="66"/>
      <c r="L88" s="64"/>
      <c r="M88" s="64"/>
      <c r="N88" s="64"/>
    </row>
    <row r="89" spans="1:14" s="102" customFormat="1" x14ac:dyDescent="0.25">
      <c r="A89" s="66" t="s">
        <v>217</v>
      </c>
      <c r="B89" s="83" t="s">
        <v>190</v>
      </c>
      <c r="C89" s="166">
        <v>0</v>
      </c>
      <c r="D89" s="166">
        <v>0</v>
      </c>
      <c r="E89" s="93"/>
      <c r="F89" s="93">
        <f t="shared" si="8"/>
        <v>0</v>
      </c>
      <c r="G89" s="93">
        <f t="shared" si="9"/>
        <v>0</v>
      </c>
      <c r="H89" s="64"/>
      <c r="I89" s="66"/>
      <c r="J89" s="66"/>
      <c r="K89" s="66"/>
      <c r="L89" s="64"/>
      <c r="M89" s="64"/>
      <c r="N89" s="64"/>
    </row>
    <row r="90" spans="1:14" s="102" customFormat="1" x14ac:dyDescent="0.25">
      <c r="A90" s="66" t="s">
        <v>218</v>
      </c>
      <c r="B90" s="83" t="s">
        <v>192</v>
      </c>
      <c r="C90" s="166">
        <v>0</v>
      </c>
      <c r="D90" s="166">
        <v>0</v>
      </c>
      <c r="E90" s="93"/>
      <c r="F90" s="93">
        <f t="shared" si="8"/>
        <v>0</v>
      </c>
      <c r="G90" s="93">
        <f t="shared" si="9"/>
        <v>0</v>
      </c>
      <c r="H90" s="64"/>
      <c r="I90" s="66"/>
      <c r="J90" s="66"/>
      <c r="K90" s="66"/>
      <c r="L90" s="64"/>
      <c r="M90" s="64"/>
      <c r="N90" s="64"/>
    </row>
    <row r="91" spans="1:14" s="102" customFormat="1" x14ac:dyDescent="0.25">
      <c r="A91" s="66" t="s">
        <v>219</v>
      </c>
      <c r="B91" s="83" t="s">
        <v>194</v>
      </c>
      <c r="C91" s="166">
        <v>0</v>
      </c>
      <c r="D91" s="166">
        <v>0</v>
      </c>
      <c r="E91" s="83"/>
      <c r="F91" s="93">
        <f t="shared" si="8"/>
        <v>0</v>
      </c>
      <c r="G91" s="93">
        <f t="shared" si="9"/>
        <v>0</v>
      </c>
      <c r="H91" s="64"/>
      <c r="I91" s="66"/>
      <c r="J91" s="66"/>
      <c r="K91" s="66"/>
      <c r="L91" s="64"/>
      <c r="M91" s="64"/>
      <c r="N91" s="64"/>
    </row>
    <row r="92" spans="1:14" x14ac:dyDescent="0.25">
      <c r="A92" s="66" t="s">
        <v>220</v>
      </c>
      <c r="B92" s="83" t="s">
        <v>196</v>
      </c>
      <c r="C92" s="166">
        <v>0</v>
      </c>
      <c r="D92" s="166">
        <v>0</v>
      </c>
      <c r="E92" s="83"/>
      <c r="F92" s="93">
        <f t="shared" si="8"/>
        <v>0</v>
      </c>
      <c r="G92" s="93">
        <f t="shared" si="9"/>
        <v>0</v>
      </c>
      <c r="H92" s="64"/>
      <c r="L92" s="64"/>
      <c r="M92" s="64"/>
    </row>
    <row r="93" spans="1:14" x14ac:dyDescent="0.25">
      <c r="A93" s="66" t="s">
        <v>221</v>
      </c>
      <c r="B93" s="83" t="s">
        <v>198</v>
      </c>
      <c r="C93" s="166">
        <v>0</v>
      </c>
      <c r="D93" s="166">
        <v>0</v>
      </c>
      <c r="E93" s="83"/>
      <c r="F93" s="93">
        <f t="shared" si="8"/>
        <v>0</v>
      </c>
      <c r="G93" s="93">
        <f t="shared" si="9"/>
        <v>0</v>
      </c>
      <c r="H93" s="64"/>
      <c r="L93" s="64"/>
      <c r="M93" s="64"/>
    </row>
    <row r="94" spans="1:14" x14ac:dyDescent="0.25">
      <c r="A94" s="66" t="s">
        <v>222</v>
      </c>
      <c r="B94" s="83" t="s">
        <v>200</v>
      </c>
      <c r="C94" s="166">
        <v>0</v>
      </c>
      <c r="D94" s="166">
        <v>0</v>
      </c>
      <c r="E94" s="83"/>
      <c r="F94" s="93">
        <f t="shared" si="8"/>
        <v>0</v>
      </c>
      <c r="G94" s="93">
        <f t="shared" si="9"/>
        <v>0</v>
      </c>
      <c r="H94" s="64"/>
      <c r="L94" s="64"/>
      <c r="M94" s="64"/>
    </row>
    <row r="95" spans="1:14" x14ac:dyDescent="0.25">
      <c r="A95" s="66" t="s">
        <v>223</v>
      </c>
      <c r="B95" s="83" t="s">
        <v>202</v>
      </c>
      <c r="C95" s="166">
        <v>140465.82999999999</v>
      </c>
      <c r="D95" s="166">
        <v>140465.82999999999</v>
      </c>
      <c r="E95" s="83"/>
      <c r="F95" s="93">
        <f t="shared" si="8"/>
        <v>0.96582997422360006</v>
      </c>
      <c r="G95" s="93">
        <f t="shared" si="9"/>
        <v>0.96582997422360006</v>
      </c>
      <c r="H95" s="64"/>
      <c r="L95" s="64"/>
      <c r="M95" s="64"/>
    </row>
    <row r="96" spans="1:14" x14ac:dyDescent="0.25">
      <c r="A96" s="66" t="s">
        <v>224</v>
      </c>
      <c r="B96" s="83" t="s">
        <v>204</v>
      </c>
      <c r="C96" s="166">
        <v>0</v>
      </c>
      <c r="D96" s="166">
        <v>0</v>
      </c>
      <c r="E96" s="83"/>
      <c r="F96" s="93">
        <f t="shared" si="8"/>
        <v>0</v>
      </c>
      <c r="G96" s="93">
        <f t="shared" si="9"/>
        <v>0</v>
      </c>
      <c r="H96" s="64"/>
      <c r="L96" s="64"/>
      <c r="M96" s="64"/>
    </row>
    <row r="97" spans="1:13" x14ac:dyDescent="0.25">
      <c r="A97" s="66" t="s">
        <v>225</v>
      </c>
      <c r="B97" s="83" t="s">
        <v>206</v>
      </c>
      <c r="C97" s="166">
        <v>0</v>
      </c>
      <c r="D97" s="166">
        <v>0</v>
      </c>
      <c r="E97" s="83"/>
      <c r="F97" s="93">
        <f t="shared" si="8"/>
        <v>0</v>
      </c>
      <c r="G97" s="93">
        <f t="shared" si="9"/>
        <v>0</v>
      </c>
      <c r="H97" s="64"/>
      <c r="L97" s="64"/>
      <c r="M97" s="64"/>
    </row>
    <row r="98" spans="1:13" x14ac:dyDescent="0.25">
      <c r="A98" s="66" t="s">
        <v>226</v>
      </c>
      <c r="B98" s="83" t="s">
        <v>208</v>
      </c>
      <c r="C98" s="166">
        <v>0</v>
      </c>
      <c r="D98" s="166">
        <v>0</v>
      </c>
      <c r="E98" s="83"/>
      <c r="F98" s="93">
        <f t="shared" si="8"/>
        <v>0</v>
      </c>
      <c r="G98" s="93">
        <f t="shared" si="9"/>
        <v>0</v>
      </c>
      <c r="H98" s="64"/>
      <c r="L98" s="64"/>
      <c r="M98" s="64"/>
    </row>
    <row r="99" spans="1:13" x14ac:dyDescent="0.25">
      <c r="A99" s="66" t="s">
        <v>227</v>
      </c>
      <c r="B99" s="83" t="s">
        <v>210</v>
      </c>
      <c r="C99" s="166">
        <v>0</v>
      </c>
      <c r="D99" s="166">
        <v>0</v>
      </c>
      <c r="E99" s="83"/>
      <c r="F99" s="93">
        <f t="shared" si="8"/>
        <v>0</v>
      </c>
      <c r="G99" s="93">
        <f t="shared" si="9"/>
        <v>0</v>
      </c>
      <c r="H99" s="64"/>
      <c r="L99" s="64"/>
      <c r="M99" s="64"/>
    </row>
    <row r="100" spans="1:13" x14ac:dyDescent="0.25">
      <c r="A100" s="66" t="s">
        <v>228</v>
      </c>
      <c r="B100" s="83" t="s">
        <v>140</v>
      </c>
      <c r="C100" s="166">
        <v>0</v>
      </c>
      <c r="D100" s="166">
        <v>0</v>
      </c>
      <c r="E100" s="83"/>
      <c r="F100" s="93">
        <f t="shared" si="8"/>
        <v>0</v>
      </c>
      <c r="G100" s="93">
        <f t="shared" si="9"/>
        <v>0</v>
      </c>
      <c r="H100" s="64"/>
      <c r="L100" s="64"/>
      <c r="M100" s="64"/>
    </row>
    <row r="101" spans="1:13" x14ac:dyDescent="0.25">
      <c r="A101" s="66" t="s">
        <v>229</v>
      </c>
      <c r="B101" s="101" t="s">
        <v>142</v>
      </c>
      <c r="C101" s="166">
        <f>SUM(C86:C100)</f>
        <v>145435.35999999999</v>
      </c>
      <c r="D101" s="166">
        <f>SUM(D86:D100)</f>
        <v>145435.35999999999</v>
      </c>
      <c r="E101" s="83"/>
      <c r="F101" s="123">
        <f>SUM(F86:F100)</f>
        <v>1</v>
      </c>
      <c r="G101" s="123">
        <f>SUM(G86:G100)</f>
        <v>1</v>
      </c>
      <c r="H101" s="64"/>
      <c r="L101" s="64"/>
      <c r="M101" s="64"/>
    </row>
    <row r="102" spans="1:13" ht="15" customHeight="1" x14ac:dyDescent="0.25">
      <c r="A102" s="85"/>
      <c r="B102" s="86" t="s">
        <v>230</v>
      </c>
      <c r="C102" s="146" t="s">
        <v>179</v>
      </c>
      <c r="D102" s="146" t="s">
        <v>180</v>
      </c>
      <c r="E102" s="87"/>
      <c r="F102" s="146" t="s">
        <v>181</v>
      </c>
      <c r="G102" s="146" t="s">
        <v>182</v>
      </c>
      <c r="H102" s="64"/>
      <c r="L102" s="64"/>
      <c r="M102" s="64"/>
    </row>
    <row r="103" spans="1:13" x14ac:dyDescent="0.25">
      <c r="A103" s="66" t="s">
        <v>232</v>
      </c>
      <c r="B103" s="64" t="s">
        <v>233</v>
      </c>
      <c r="C103" s="166">
        <v>89741.11</v>
      </c>
      <c r="D103" s="166">
        <v>89741.11</v>
      </c>
      <c r="E103" s="104"/>
      <c r="F103" s="104">
        <f>IF($C$106=0,"",IF(C103="[for completion]","",C103/$C$106))</f>
        <v>0.61705152034553368</v>
      </c>
      <c r="G103" s="104">
        <f t="shared" ref="G103" si="10">IF($D$106=0,"",IF(D103="[for completion]","",D103/$D$106))</f>
        <v>0.61705152034553368</v>
      </c>
      <c r="H103" s="64"/>
      <c r="L103" s="64"/>
      <c r="M103" s="64"/>
    </row>
    <row r="104" spans="1:13" x14ac:dyDescent="0.25">
      <c r="A104" s="66" t="s">
        <v>234</v>
      </c>
      <c r="B104" s="64" t="s">
        <v>235</v>
      </c>
      <c r="C104" s="166">
        <v>55694.25</v>
      </c>
      <c r="D104" s="166">
        <v>55694.25</v>
      </c>
      <c r="E104" s="104"/>
      <c r="F104" s="104">
        <f t="shared" ref="F104:F105" si="11">IF($C$106=0,"",IF(C104="[for completion]","",C104/$C$106))</f>
        <v>0.38294847965446643</v>
      </c>
      <c r="G104" s="104">
        <f>IF($D$106=0,"",IF(D104="[for completion]","",D104/$D$106))</f>
        <v>0.38294847965446643</v>
      </c>
      <c r="H104" s="64"/>
      <c r="L104" s="64"/>
      <c r="M104" s="64"/>
    </row>
    <row r="105" spans="1:13" x14ac:dyDescent="0.25">
      <c r="A105" s="66" t="s">
        <v>236</v>
      </c>
      <c r="B105" s="64" t="s">
        <v>140</v>
      </c>
      <c r="C105" s="166">
        <v>0</v>
      </c>
      <c r="D105" s="166">
        <v>0</v>
      </c>
      <c r="E105" s="104"/>
      <c r="F105" s="104">
        <f t="shared" si="11"/>
        <v>0</v>
      </c>
      <c r="G105" s="104">
        <f t="shared" ref="G105" si="12">IF($D$106=0,"",IF(D105="[for completion]","",D105/$D$106))</f>
        <v>0</v>
      </c>
      <c r="H105" s="64"/>
      <c r="L105" s="64"/>
      <c r="M105" s="64"/>
    </row>
    <row r="106" spans="1:13" x14ac:dyDescent="0.25">
      <c r="A106" s="66" t="s">
        <v>237</v>
      </c>
      <c r="B106" s="105" t="s">
        <v>142</v>
      </c>
      <c r="C106" s="166">
        <f>SUM(C103:C105)</f>
        <v>145435.35999999999</v>
      </c>
      <c r="D106" s="166">
        <f>SUM(D103:D105)</f>
        <v>145435.35999999999</v>
      </c>
      <c r="E106" s="104"/>
      <c r="F106" s="123">
        <f>SUM(F103:F105)</f>
        <v>1</v>
      </c>
      <c r="G106" s="123">
        <f>SUM(G103:G105)</f>
        <v>1</v>
      </c>
      <c r="H106" s="64"/>
      <c r="L106" s="64"/>
      <c r="M106" s="64"/>
    </row>
    <row r="107" spans="1:13" ht="15" customHeight="1" x14ac:dyDescent="0.25">
      <c r="A107" s="85"/>
      <c r="B107" s="86" t="s">
        <v>238</v>
      </c>
      <c r="C107" s="85" t="s">
        <v>112</v>
      </c>
      <c r="D107" s="85"/>
      <c r="E107" s="87"/>
      <c r="F107" s="88" t="s">
        <v>239</v>
      </c>
      <c r="G107" s="88"/>
      <c r="H107" s="64"/>
      <c r="L107" s="64"/>
      <c r="M107" s="64"/>
    </row>
    <row r="108" spans="1:13" ht="15" customHeight="1" x14ac:dyDescent="0.25">
      <c r="A108" s="66" t="s">
        <v>240</v>
      </c>
      <c r="B108" s="83" t="s">
        <v>241</v>
      </c>
      <c r="C108" s="166">
        <v>0</v>
      </c>
      <c r="D108" s="80"/>
      <c r="E108" s="72"/>
      <c r="F108" s="123">
        <f>IF($C$113=0,"",IF(C108="[for completion]","",C108/$C$113))</f>
        <v>0</v>
      </c>
      <c r="G108" s="93"/>
      <c r="H108" s="64"/>
      <c r="L108" s="64"/>
      <c r="M108" s="64"/>
    </row>
    <row r="109" spans="1:13" ht="30.75" customHeight="1" x14ac:dyDescent="0.25">
      <c r="A109" s="66" t="s">
        <v>9</v>
      </c>
      <c r="B109" s="83" t="s">
        <v>1254</v>
      </c>
      <c r="C109" s="166">
        <v>1362</v>
      </c>
      <c r="E109" s="95"/>
      <c r="F109" s="123">
        <f>IF($C$113=0,"",IF(C109="[for completion]","",C109/$C$113))</f>
        <v>5.8011755686174289E-2</v>
      </c>
      <c r="G109" s="93"/>
      <c r="H109" s="64"/>
      <c r="L109" s="64"/>
      <c r="M109" s="64"/>
    </row>
    <row r="110" spans="1:13" x14ac:dyDescent="0.25">
      <c r="A110" s="66" t="s">
        <v>242</v>
      </c>
      <c r="B110" s="83" t="s">
        <v>243</v>
      </c>
      <c r="C110" s="166">
        <v>0</v>
      </c>
      <c r="E110" s="95"/>
      <c r="F110" s="123"/>
      <c r="G110" s="93"/>
      <c r="H110" s="64"/>
      <c r="L110" s="64"/>
      <c r="M110" s="64"/>
    </row>
    <row r="111" spans="1:13" x14ac:dyDescent="0.25">
      <c r="A111" s="66" t="s">
        <v>244</v>
      </c>
      <c r="B111" s="83" t="s">
        <v>245</v>
      </c>
      <c r="C111" s="166">
        <v>40</v>
      </c>
      <c r="E111" s="95"/>
      <c r="F111" s="123">
        <f t="shared" ref="F111:F121" si="13">IF($C$113=0,"",IF(C111="[for completion]","",C111/$C$113))</f>
        <v>1.7037226339551921E-3</v>
      </c>
      <c r="G111" s="93"/>
      <c r="H111" s="64"/>
      <c r="L111" s="64"/>
      <c r="M111" s="64"/>
    </row>
    <row r="112" spans="1:13" x14ac:dyDescent="0.25">
      <c r="A112" s="66" t="s">
        <v>246</v>
      </c>
      <c r="B112" s="83" t="s">
        <v>140</v>
      </c>
      <c r="C112" s="166">
        <v>22076</v>
      </c>
      <c r="E112" s="95"/>
      <c r="F112" s="123">
        <f t="shared" si="13"/>
        <v>0.94028452167987053</v>
      </c>
      <c r="G112" s="93"/>
      <c r="H112" s="64"/>
      <c r="L112" s="64"/>
      <c r="M112" s="64"/>
    </row>
    <row r="113" spans="1:13" x14ac:dyDescent="0.25">
      <c r="A113" s="66" t="s">
        <v>10</v>
      </c>
      <c r="B113" s="101" t="s">
        <v>142</v>
      </c>
      <c r="C113" s="166">
        <f>SUM(C108:C112)</f>
        <v>23478</v>
      </c>
      <c r="E113" s="95"/>
      <c r="F113" s="123">
        <f>SUM(F108:F112)</f>
        <v>1</v>
      </c>
      <c r="G113" s="93"/>
      <c r="H113" s="64"/>
      <c r="L113" s="64"/>
      <c r="M113" s="64"/>
    </row>
    <row r="114" spans="1:13" x14ac:dyDescent="0.25">
      <c r="A114" s="66" t="s">
        <v>247</v>
      </c>
      <c r="B114" s="106" t="s">
        <v>248</v>
      </c>
      <c r="C114" s="166">
        <v>1362</v>
      </c>
      <c r="E114" s="95"/>
      <c r="F114" s="123">
        <f t="shared" si="13"/>
        <v>5.8011755686174289E-2</v>
      </c>
      <c r="G114" s="93"/>
      <c r="H114" s="64"/>
      <c r="L114" s="64"/>
      <c r="M114" s="64"/>
    </row>
    <row r="115" spans="1:13" s="106" customFormat="1" ht="30" x14ac:dyDescent="0.25">
      <c r="A115" s="66" t="s">
        <v>249</v>
      </c>
      <c r="B115" s="106" t="s">
        <v>250</v>
      </c>
      <c r="C115" s="166">
        <v>0</v>
      </c>
      <c r="F115" s="123">
        <f t="shared" si="13"/>
        <v>0</v>
      </c>
    </row>
    <row r="116" spans="1:13" ht="30" x14ac:dyDescent="0.25">
      <c r="A116" s="66" t="s">
        <v>251</v>
      </c>
      <c r="B116" s="106" t="s">
        <v>252</v>
      </c>
      <c r="C116" s="166">
        <v>0</v>
      </c>
      <c r="E116" s="95"/>
      <c r="F116" s="123">
        <f t="shared" si="13"/>
        <v>0</v>
      </c>
      <c r="G116" s="93"/>
      <c r="H116" s="64"/>
      <c r="L116" s="64"/>
      <c r="M116" s="64"/>
    </row>
    <row r="117" spans="1:13" x14ac:dyDescent="0.25">
      <c r="A117" s="66" t="s">
        <v>253</v>
      </c>
      <c r="B117" s="106" t="s">
        <v>254</v>
      </c>
      <c r="C117" s="166">
        <v>0</v>
      </c>
      <c r="E117" s="95"/>
      <c r="F117" s="123">
        <f t="shared" si="13"/>
        <v>0</v>
      </c>
      <c r="G117" s="93"/>
      <c r="H117" s="64"/>
      <c r="L117" s="64"/>
      <c r="M117" s="64"/>
    </row>
    <row r="118" spans="1:13" s="106" customFormat="1" ht="30" x14ac:dyDescent="0.25">
      <c r="A118" s="66" t="s">
        <v>255</v>
      </c>
      <c r="B118" s="106" t="s">
        <v>256</v>
      </c>
      <c r="C118" s="166">
        <v>0</v>
      </c>
      <c r="F118" s="123">
        <f t="shared" si="13"/>
        <v>0</v>
      </c>
    </row>
    <row r="119" spans="1:13" ht="30" x14ac:dyDescent="0.25">
      <c r="A119" s="66" t="s">
        <v>257</v>
      </c>
      <c r="B119" s="106" t="s">
        <v>258</v>
      </c>
      <c r="C119" s="166">
        <v>0</v>
      </c>
      <c r="E119" s="95"/>
      <c r="F119" s="123">
        <f t="shared" si="13"/>
        <v>0</v>
      </c>
      <c r="G119" s="93"/>
      <c r="H119" s="64"/>
      <c r="L119" s="64"/>
      <c r="M119" s="64"/>
    </row>
    <row r="120" spans="1:13" x14ac:dyDescent="0.25">
      <c r="A120" s="66" t="s">
        <v>259</v>
      </c>
      <c r="B120" s="106" t="s">
        <v>260</v>
      </c>
      <c r="C120" s="166">
        <v>5</v>
      </c>
      <c r="E120" s="95"/>
      <c r="F120" s="123">
        <f t="shared" si="13"/>
        <v>2.1296532924439902E-4</v>
      </c>
      <c r="G120" s="93"/>
      <c r="H120" s="64"/>
      <c r="L120" s="64"/>
      <c r="M120" s="64"/>
    </row>
    <row r="121" spans="1:13" x14ac:dyDescent="0.25">
      <c r="A121" s="66" t="s">
        <v>261</v>
      </c>
      <c r="B121" s="106" t="s">
        <v>262</v>
      </c>
      <c r="C121" s="166">
        <v>35</v>
      </c>
      <c r="E121" s="95"/>
      <c r="F121" s="123">
        <f t="shared" si="13"/>
        <v>1.4907573047107932E-3</v>
      </c>
      <c r="G121" s="93"/>
      <c r="H121" s="64"/>
      <c r="L121" s="64"/>
      <c r="M121" s="64"/>
    </row>
    <row r="122" spans="1:13" ht="15" customHeight="1" x14ac:dyDescent="0.25">
      <c r="A122" s="85"/>
      <c r="B122" s="86" t="s">
        <v>263</v>
      </c>
      <c r="C122" s="85" t="s">
        <v>112</v>
      </c>
      <c r="D122" s="85"/>
      <c r="E122" s="87"/>
      <c r="F122" s="88" t="s">
        <v>239</v>
      </c>
      <c r="G122" s="88"/>
      <c r="H122" s="64"/>
      <c r="L122" s="64"/>
      <c r="M122" s="64"/>
    </row>
    <row r="123" spans="1:13" x14ac:dyDescent="0.25">
      <c r="A123" s="66" t="s">
        <v>264</v>
      </c>
      <c r="B123" s="83" t="s">
        <v>265</v>
      </c>
      <c r="C123" s="166">
        <v>23478</v>
      </c>
      <c r="E123" s="92"/>
      <c r="F123" s="123">
        <f t="shared" ref="F123:F136" si="14">IF($C$138=0,"",IF(C123="[for completion]","",C123/$C$138))</f>
        <v>1</v>
      </c>
      <c r="G123" s="93"/>
      <c r="H123" s="64"/>
      <c r="L123" s="64"/>
      <c r="M123" s="64"/>
    </row>
    <row r="124" spans="1:13" x14ac:dyDescent="0.25">
      <c r="A124" s="66" t="s">
        <v>266</v>
      </c>
      <c r="B124" s="83" t="s">
        <v>267</v>
      </c>
      <c r="C124" s="166">
        <v>0</v>
      </c>
      <c r="E124" s="95"/>
      <c r="F124" s="123">
        <f t="shared" si="14"/>
        <v>0</v>
      </c>
      <c r="G124" s="95"/>
      <c r="H124" s="64"/>
      <c r="L124" s="64"/>
      <c r="M124" s="64"/>
    </row>
    <row r="125" spans="1:13" x14ac:dyDescent="0.25">
      <c r="A125" s="66" t="s">
        <v>268</v>
      </c>
      <c r="B125" s="83" t="s">
        <v>269</v>
      </c>
      <c r="C125" s="166">
        <v>0</v>
      </c>
      <c r="E125" s="95"/>
      <c r="F125" s="123">
        <f t="shared" si="14"/>
        <v>0</v>
      </c>
      <c r="G125" s="95"/>
      <c r="H125" s="64"/>
      <c r="L125" s="64"/>
      <c r="M125" s="64"/>
    </row>
    <row r="126" spans="1:13" x14ac:dyDescent="0.25">
      <c r="A126" s="66" t="s">
        <v>270</v>
      </c>
      <c r="B126" s="83" t="s">
        <v>271</v>
      </c>
      <c r="C126" s="166">
        <v>0</v>
      </c>
      <c r="E126" s="95"/>
      <c r="F126" s="123">
        <f t="shared" si="14"/>
        <v>0</v>
      </c>
      <c r="G126" s="95"/>
      <c r="H126" s="64"/>
      <c r="L126" s="64"/>
      <c r="M126" s="64"/>
    </row>
    <row r="127" spans="1:13" x14ac:dyDescent="0.25">
      <c r="A127" s="66" t="s">
        <v>272</v>
      </c>
      <c r="B127" s="83" t="s">
        <v>273</v>
      </c>
      <c r="C127" s="166">
        <v>0</v>
      </c>
      <c r="E127" s="95"/>
      <c r="F127" s="123">
        <f t="shared" si="14"/>
        <v>0</v>
      </c>
      <c r="G127" s="95"/>
      <c r="H127" s="64"/>
      <c r="L127" s="64"/>
      <c r="M127" s="64"/>
    </row>
    <row r="128" spans="1:13" x14ac:dyDescent="0.25">
      <c r="A128" s="66" t="s">
        <v>274</v>
      </c>
      <c r="B128" s="83" t="s">
        <v>275</v>
      </c>
      <c r="C128" s="166">
        <v>0</v>
      </c>
      <c r="E128" s="95"/>
      <c r="F128" s="123">
        <f t="shared" si="14"/>
        <v>0</v>
      </c>
      <c r="G128" s="95"/>
      <c r="H128" s="64"/>
      <c r="L128" s="64"/>
      <c r="M128" s="64"/>
    </row>
    <row r="129" spans="1:13" x14ac:dyDescent="0.25">
      <c r="A129" s="66" t="s">
        <v>276</v>
      </c>
      <c r="B129" s="83" t="s">
        <v>277</v>
      </c>
      <c r="C129" s="166">
        <v>0</v>
      </c>
      <c r="E129" s="95"/>
      <c r="F129" s="123">
        <f t="shared" si="14"/>
        <v>0</v>
      </c>
      <c r="G129" s="95"/>
      <c r="H129" s="64"/>
      <c r="L129" s="64"/>
      <c r="M129" s="64"/>
    </row>
    <row r="130" spans="1:13" x14ac:dyDescent="0.25">
      <c r="A130" s="66" t="s">
        <v>278</v>
      </c>
      <c r="B130" s="83" t="s">
        <v>12</v>
      </c>
      <c r="C130" s="166">
        <v>0</v>
      </c>
      <c r="E130" s="95"/>
      <c r="F130" s="123">
        <f t="shared" si="14"/>
        <v>0</v>
      </c>
      <c r="G130" s="95"/>
      <c r="H130" s="64"/>
      <c r="L130" s="64"/>
      <c r="M130" s="64"/>
    </row>
    <row r="131" spans="1:13" x14ac:dyDescent="0.25">
      <c r="A131" s="66" t="s">
        <v>279</v>
      </c>
      <c r="B131" s="83" t="s">
        <v>280</v>
      </c>
      <c r="C131" s="166">
        <v>0</v>
      </c>
      <c r="E131" s="95"/>
      <c r="F131" s="123">
        <f t="shared" si="14"/>
        <v>0</v>
      </c>
      <c r="G131" s="95"/>
      <c r="H131" s="64"/>
      <c r="L131" s="64"/>
      <c r="M131" s="64"/>
    </row>
    <row r="132" spans="1:13" x14ac:dyDescent="0.25">
      <c r="A132" s="66" t="s">
        <v>281</v>
      </c>
      <c r="B132" s="83" t="s">
        <v>282</v>
      </c>
      <c r="C132" s="166">
        <v>0</v>
      </c>
      <c r="E132" s="95"/>
      <c r="F132" s="123">
        <f t="shared" si="14"/>
        <v>0</v>
      </c>
      <c r="G132" s="95"/>
      <c r="H132" s="64"/>
      <c r="L132" s="64"/>
      <c r="M132" s="64"/>
    </row>
    <row r="133" spans="1:13" x14ac:dyDescent="0.25">
      <c r="A133" s="66" t="s">
        <v>283</v>
      </c>
      <c r="B133" s="83" t="s">
        <v>284</v>
      </c>
      <c r="C133" s="166">
        <v>0</v>
      </c>
      <c r="E133" s="95"/>
      <c r="F133" s="123">
        <f t="shared" si="14"/>
        <v>0</v>
      </c>
      <c r="G133" s="95"/>
      <c r="H133" s="64"/>
      <c r="L133" s="64"/>
      <c r="M133" s="64"/>
    </row>
    <row r="134" spans="1:13" x14ac:dyDescent="0.25">
      <c r="A134" s="66" t="s">
        <v>285</v>
      </c>
      <c r="B134" s="83" t="s">
        <v>286</v>
      </c>
      <c r="C134" s="166">
        <v>0</v>
      </c>
      <c r="E134" s="95"/>
      <c r="F134" s="123">
        <f t="shared" si="14"/>
        <v>0</v>
      </c>
      <c r="G134" s="95"/>
      <c r="H134" s="64"/>
      <c r="L134" s="64"/>
      <c r="M134" s="64"/>
    </row>
    <row r="135" spans="1:13" x14ac:dyDescent="0.25">
      <c r="A135" s="66" t="s">
        <v>287</v>
      </c>
      <c r="B135" s="83" t="s">
        <v>288</v>
      </c>
      <c r="C135" s="166">
        <v>0</v>
      </c>
      <c r="E135" s="95"/>
      <c r="F135" s="123">
        <f t="shared" si="14"/>
        <v>0</v>
      </c>
      <c r="G135" s="95"/>
      <c r="H135" s="64"/>
      <c r="L135" s="64"/>
      <c r="M135" s="64"/>
    </row>
    <row r="136" spans="1:13" x14ac:dyDescent="0.25">
      <c r="A136" s="66" t="s">
        <v>289</v>
      </c>
      <c r="B136" s="83" t="s">
        <v>140</v>
      </c>
      <c r="C136" s="166">
        <v>0</v>
      </c>
      <c r="E136" s="95"/>
      <c r="F136" s="123">
        <f t="shared" si="14"/>
        <v>0</v>
      </c>
      <c r="G136" s="95"/>
      <c r="H136" s="64"/>
      <c r="L136" s="64"/>
      <c r="M136" s="64"/>
    </row>
    <row r="137" spans="1:13" x14ac:dyDescent="0.25">
      <c r="A137" s="66" t="s">
        <v>290</v>
      </c>
      <c r="B137" s="94" t="s">
        <v>291</v>
      </c>
      <c r="C137" s="166">
        <v>0</v>
      </c>
      <c r="E137" s="95"/>
      <c r="F137" s="123"/>
      <c r="G137" s="95"/>
      <c r="H137" s="64"/>
      <c r="L137" s="64"/>
      <c r="M137" s="64"/>
    </row>
    <row r="138" spans="1:13" x14ac:dyDescent="0.25">
      <c r="A138" s="66" t="s">
        <v>292</v>
      </c>
      <c r="B138" s="101" t="s">
        <v>142</v>
      </c>
      <c r="C138" s="166">
        <f>SUM(C123:C136)</f>
        <v>23478</v>
      </c>
      <c r="D138" s="83"/>
      <c r="E138" s="95"/>
      <c r="F138" s="123">
        <f>SUM(F123:F136)</f>
        <v>1</v>
      </c>
      <c r="G138" s="95"/>
      <c r="H138" s="64"/>
      <c r="L138" s="64"/>
      <c r="M138" s="64"/>
    </row>
    <row r="139" spans="1:13" ht="15" customHeight="1" x14ac:dyDescent="0.25">
      <c r="A139" s="85"/>
      <c r="B139" s="86" t="s">
        <v>293</v>
      </c>
      <c r="C139" s="85" t="s">
        <v>112</v>
      </c>
      <c r="D139" s="85"/>
      <c r="E139" s="87"/>
      <c r="F139" s="88" t="s">
        <v>130</v>
      </c>
      <c r="G139" s="88" t="s">
        <v>231</v>
      </c>
      <c r="H139" s="64"/>
      <c r="L139" s="64"/>
      <c r="M139" s="64"/>
    </row>
    <row r="140" spans="1:13" x14ac:dyDescent="0.25">
      <c r="A140" s="66" t="s">
        <v>294</v>
      </c>
      <c r="B140" s="62" t="s">
        <v>295</v>
      </c>
      <c r="C140" s="166">
        <v>0</v>
      </c>
      <c r="E140" s="104"/>
      <c r="F140" s="123">
        <f>IF($C$143=0,"",IF(C140="[for completion]","",C140/$C$143))</f>
        <v>0</v>
      </c>
      <c r="G140" s="123">
        <f>IF($C$143=0,"",IF(C140="[for completion]","",C140/$C$143))</f>
        <v>0</v>
      </c>
      <c r="H140" s="64"/>
      <c r="L140" s="64"/>
      <c r="M140" s="64"/>
    </row>
    <row r="141" spans="1:13" x14ac:dyDescent="0.25">
      <c r="A141" s="66" t="s">
        <v>296</v>
      </c>
      <c r="B141" s="62" t="s">
        <v>297</v>
      </c>
      <c r="C141" s="166">
        <v>23478</v>
      </c>
      <c r="E141" s="104"/>
      <c r="F141" s="123">
        <f t="shared" ref="F141:F142" si="15">IF($C$143=0,"",IF(C141="[for completion]","",C141/$C$143))</f>
        <v>1</v>
      </c>
      <c r="G141" s="123">
        <f t="shared" ref="G141:G142" si="16">IF($C$143=0,"",IF(C141="[for completion]","",C141/$C$143))</f>
        <v>1</v>
      </c>
      <c r="H141" s="64"/>
      <c r="L141" s="64"/>
      <c r="M141" s="64"/>
    </row>
    <row r="142" spans="1:13" x14ac:dyDescent="0.25">
      <c r="A142" s="66" t="s">
        <v>298</v>
      </c>
      <c r="B142" s="62" t="s">
        <v>140</v>
      </c>
      <c r="C142" s="166">
        <v>0</v>
      </c>
      <c r="E142" s="104"/>
      <c r="F142" s="123">
        <f t="shared" si="15"/>
        <v>0</v>
      </c>
      <c r="G142" s="123">
        <f t="shared" si="16"/>
        <v>0</v>
      </c>
      <c r="H142" s="64"/>
      <c r="L142" s="64"/>
      <c r="M142" s="64"/>
    </row>
    <row r="143" spans="1:13" x14ac:dyDescent="0.25">
      <c r="A143" s="66" t="s">
        <v>299</v>
      </c>
      <c r="B143" s="101" t="s">
        <v>142</v>
      </c>
      <c r="C143" s="166">
        <f>SUM(C140:C142)</f>
        <v>23478</v>
      </c>
      <c r="E143" s="104"/>
      <c r="F143" s="123">
        <f>SUM(F140:F142)</f>
        <v>1</v>
      </c>
      <c r="G143" s="123">
        <f>SUM(G140:G142)</f>
        <v>1</v>
      </c>
      <c r="H143" s="64"/>
      <c r="L143" s="64"/>
      <c r="M143" s="64"/>
    </row>
    <row r="144" spans="1:13" ht="15" customHeight="1" x14ac:dyDescent="0.25">
      <c r="A144" s="85"/>
      <c r="B144" s="86" t="s">
        <v>300</v>
      </c>
      <c r="C144" s="85"/>
      <c r="D144" s="85"/>
      <c r="E144" s="87"/>
      <c r="F144" s="88"/>
      <c r="G144" s="88"/>
      <c r="H144" s="64"/>
      <c r="L144" s="64"/>
      <c r="M144" s="64"/>
    </row>
    <row r="145" spans="1:14" x14ac:dyDescent="0.25">
      <c r="A145" s="66" t="s">
        <v>301</v>
      </c>
      <c r="B145" s="83" t="s">
        <v>302</v>
      </c>
      <c r="C145" s="112" t="s">
        <v>1302</v>
      </c>
      <c r="H145" s="64"/>
      <c r="L145" s="64"/>
      <c r="M145" s="64"/>
    </row>
    <row r="146" spans="1:14" ht="15" customHeight="1" x14ac:dyDescent="0.25">
      <c r="A146" s="85"/>
      <c r="B146" s="86" t="s">
        <v>303</v>
      </c>
      <c r="C146" s="85"/>
      <c r="D146" s="85"/>
      <c r="E146" s="87"/>
      <c r="F146" s="88"/>
      <c r="G146" s="88"/>
      <c r="H146" s="64"/>
      <c r="L146" s="64"/>
      <c r="M146" s="64"/>
    </row>
    <row r="147" spans="1:14" x14ac:dyDescent="0.25">
      <c r="A147" s="66" t="s">
        <v>11</v>
      </c>
      <c r="B147" s="66" t="s">
        <v>1257</v>
      </c>
      <c r="C147" s="166">
        <v>0</v>
      </c>
      <c r="E147" s="83"/>
      <c r="H147" s="64"/>
      <c r="L147" s="64"/>
      <c r="M147" s="64"/>
    </row>
    <row r="148" spans="1:14" x14ac:dyDescent="0.25">
      <c r="A148" s="66" t="s">
        <v>304</v>
      </c>
      <c r="B148" s="107" t="s">
        <v>305</v>
      </c>
      <c r="C148" s="166">
        <v>0</v>
      </c>
      <c r="E148" s="83"/>
      <c r="H148" s="64"/>
      <c r="L148" s="64"/>
      <c r="M148" s="64"/>
    </row>
    <row r="149" spans="1:14" x14ac:dyDescent="0.25">
      <c r="A149" s="66" t="s">
        <v>306</v>
      </c>
      <c r="B149" s="107" t="s">
        <v>307</v>
      </c>
      <c r="C149" s="166">
        <v>0</v>
      </c>
      <c r="E149" s="83"/>
      <c r="H149" s="64"/>
      <c r="L149" s="64"/>
      <c r="M149" s="64"/>
    </row>
    <row r="150" spans="1:14" x14ac:dyDescent="0.25">
      <c r="A150" s="66" t="s">
        <v>308</v>
      </c>
      <c r="B150" s="81" t="s">
        <v>309</v>
      </c>
      <c r="C150" s="166">
        <v>0</v>
      </c>
      <c r="D150" s="83"/>
      <c r="E150" s="83"/>
      <c r="H150" s="64"/>
      <c r="L150" s="64"/>
      <c r="M150" s="64"/>
    </row>
    <row r="151" spans="1:14" x14ac:dyDescent="0.25">
      <c r="A151" s="66" t="s">
        <v>310</v>
      </c>
      <c r="B151" s="81" t="s">
        <v>311</v>
      </c>
      <c r="C151" s="166">
        <v>0</v>
      </c>
      <c r="D151" s="83"/>
      <c r="E151" s="83"/>
      <c r="H151" s="64"/>
      <c r="L151" s="64"/>
      <c r="M151" s="64"/>
    </row>
    <row r="152" spans="1:14" x14ac:dyDescent="0.25">
      <c r="A152" s="66" t="s">
        <v>312</v>
      </c>
      <c r="B152" s="81" t="s">
        <v>313</v>
      </c>
      <c r="C152" s="166">
        <v>0</v>
      </c>
      <c r="D152" s="83"/>
      <c r="E152" s="83"/>
      <c r="H152" s="64"/>
      <c r="L152" s="64"/>
      <c r="M152" s="64"/>
    </row>
    <row r="153" spans="1:14" ht="37.5" x14ac:dyDescent="0.25">
      <c r="A153" s="77"/>
      <c r="B153" s="77" t="s">
        <v>314</v>
      </c>
      <c r="C153" s="77" t="s">
        <v>1</v>
      </c>
      <c r="D153" s="77" t="s">
        <v>1</v>
      </c>
      <c r="E153" s="77"/>
      <c r="F153" s="78"/>
      <c r="G153" s="79"/>
      <c r="H153" s="64"/>
      <c r="I153" s="70"/>
      <c r="J153" s="70"/>
      <c r="K153" s="70"/>
      <c r="L153" s="70"/>
      <c r="M153" s="72"/>
    </row>
    <row r="154" spans="1:14" ht="18.75" x14ac:dyDescent="0.25">
      <c r="A154" s="109" t="s">
        <v>315</v>
      </c>
      <c r="B154" s="110"/>
      <c r="C154" s="110"/>
      <c r="D154" s="110"/>
      <c r="E154" s="110"/>
      <c r="F154" s="111"/>
      <c r="G154" s="110"/>
      <c r="H154" s="64"/>
      <c r="I154" s="70"/>
      <c r="J154" s="70"/>
      <c r="K154" s="70"/>
      <c r="L154" s="70"/>
      <c r="M154" s="72"/>
    </row>
    <row r="155" spans="1:14" ht="18.75" x14ac:dyDescent="0.25">
      <c r="A155" s="109" t="s">
        <v>316</v>
      </c>
      <c r="B155" s="110"/>
      <c r="C155" s="110"/>
      <c r="D155" s="110"/>
      <c r="E155" s="110"/>
      <c r="F155" s="111"/>
      <c r="G155" s="110"/>
      <c r="H155" s="64"/>
      <c r="I155" s="70"/>
      <c r="J155" s="70"/>
      <c r="K155" s="70"/>
      <c r="L155" s="70"/>
      <c r="M155" s="72"/>
    </row>
    <row r="156" spans="1:14" x14ac:dyDescent="0.25">
      <c r="A156" s="66" t="s">
        <v>317</v>
      </c>
      <c r="B156" s="81" t="s">
        <v>318</v>
      </c>
      <c r="C156" s="112">
        <f>ROW(B27)</f>
        <v>27</v>
      </c>
      <c r="D156" s="103"/>
      <c r="E156" s="103"/>
      <c r="F156" s="103"/>
      <c r="G156" s="103"/>
      <c r="H156" s="64"/>
      <c r="I156" s="81"/>
      <c r="J156" s="112"/>
      <c r="L156" s="103"/>
      <c r="M156" s="103"/>
      <c r="N156" s="103"/>
    </row>
    <row r="157" spans="1:14" x14ac:dyDescent="0.25">
      <c r="A157" s="66" t="s">
        <v>319</v>
      </c>
      <c r="B157" s="81" t="s">
        <v>320</v>
      </c>
      <c r="C157" s="112">
        <f>ROW(B28)</f>
        <v>28</v>
      </c>
      <c r="E157" s="103"/>
      <c r="F157" s="103"/>
      <c r="H157" s="64"/>
      <c r="I157" s="81"/>
      <c r="J157" s="112"/>
      <c r="L157" s="103"/>
      <c r="M157" s="103"/>
    </row>
    <row r="158" spans="1:14" x14ac:dyDescent="0.25">
      <c r="A158" s="66" t="s">
        <v>321</v>
      </c>
      <c r="B158" s="81" t="s">
        <v>322</v>
      </c>
      <c r="C158" s="112" t="str">
        <f>ROW('B1. HTT Mortgage Assets'!B20)&amp; " for Mortgage Assets"</f>
        <v>20 for Mortgage Assets</v>
      </c>
      <c r="D158" s="112" t="str">
        <f>ROW('B2. HTT Public Sector Assets'!B48)&amp; " for Public Sector Assets"</f>
        <v>48 for Public Sector Assets</v>
      </c>
      <c r="E158" s="113"/>
      <c r="F158" s="103"/>
      <c r="G158" s="113"/>
      <c r="H158" s="64"/>
      <c r="I158" s="81"/>
      <c r="J158" s="112"/>
      <c r="K158" s="112"/>
      <c r="L158" s="113"/>
      <c r="M158" s="103"/>
      <c r="N158" s="113"/>
    </row>
    <row r="159" spans="1:14" x14ac:dyDescent="0.25">
      <c r="A159" s="66" t="s">
        <v>323</v>
      </c>
      <c r="B159" s="81" t="s">
        <v>324</v>
      </c>
      <c r="C159" s="112">
        <f>ROW(B35)</f>
        <v>35</v>
      </c>
      <c r="H159" s="64"/>
      <c r="I159" s="81"/>
      <c r="J159" s="112"/>
    </row>
    <row r="160" spans="1:14" x14ac:dyDescent="0.25">
      <c r="A160" s="66" t="s">
        <v>325</v>
      </c>
      <c r="B160" s="81" t="s">
        <v>326</v>
      </c>
      <c r="C160" s="114" t="str">
        <f>ROW('B1. HTT Mortgage Assets'!B93)&amp;" for Residential Mortgage Assets"</f>
        <v>93 for Residential Mortgage Assets</v>
      </c>
      <c r="D160" s="112" t="str">
        <f>ROW('B1. HTT Mortgage Assets'!B152 )&amp; " for Commercial Mortgage Assets"</f>
        <v>152 for Commercial Mortgage Assets</v>
      </c>
      <c r="E160" s="113"/>
      <c r="F160" s="112" t="str">
        <f>ROW('B2. HTT Public Sector Assets'!B18)&amp; " for Public Sector Assets"</f>
        <v>18 for Public Sector Assets</v>
      </c>
      <c r="G160" s="113"/>
      <c r="H160" s="64"/>
      <c r="I160" s="81"/>
      <c r="J160" s="108"/>
      <c r="K160" s="112"/>
      <c r="L160" s="113"/>
      <c r="N160" s="113"/>
    </row>
    <row r="161" spans="1:13" x14ac:dyDescent="0.25">
      <c r="A161" s="66" t="s">
        <v>327</v>
      </c>
      <c r="B161" s="81" t="s">
        <v>328</v>
      </c>
      <c r="C161" s="112" t="str">
        <f>ROW('B1. HTT Mortgage Assets'!B73)&amp;" for Mortgage Assets"</f>
        <v>73 for Mortgage Assets</v>
      </c>
      <c r="D161" s="112">
        <f>ROW(B144)</f>
        <v>144</v>
      </c>
      <c r="F161" s="112" t="str">
        <f>ROW('B2. HTT Public Sector Assets'!B129)&amp;" for Public Sector Assets"</f>
        <v>129 for Public Sector Assets</v>
      </c>
      <c r="H161" s="64"/>
      <c r="I161" s="81"/>
      <c r="M161" s="113"/>
    </row>
    <row r="162" spans="1:13" x14ac:dyDescent="0.25">
      <c r="A162" s="66" t="s">
        <v>329</v>
      </c>
      <c r="B162" s="81" t="s">
        <v>330</v>
      </c>
      <c r="C162" s="112">
        <f>ROW(B68)</f>
        <v>68</v>
      </c>
      <c r="F162" s="113"/>
      <c r="H162" s="64"/>
      <c r="I162" s="81"/>
      <c r="J162" s="112"/>
      <c r="M162" s="113"/>
    </row>
    <row r="163" spans="1:13" x14ac:dyDescent="0.25">
      <c r="A163" s="66" t="s">
        <v>331</v>
      </c>
      <c r="B163" s="81" t="s">
        <v>332</v>
      </c>
      <c r="C163" s="112">
        <f>ROW(B102)</f>
        <v>102</v>
      </c>
      <c r="E163" s="113"/>
      <c r="F163" s="113"/>
      <c r="H163" s="64"/>
      <c r="I163" s="81"/>
      <c r="J163" s="112"/>
      <c r="L163" s="113"/>
      <c r="M163" s="113"/>
    </row>
    <row r="164" spans="1:13" x14ac:dyDescent="0.25">
      <c r="A164" s="66" t="s">
        <v>333</v>
      </c>
      <c r="B164" s="81" t="s">
        <v>334</v>
      </c>
      <c r="C164" s="112">
        <f>ROW(B85)</f>
        <v>85</v>
      </c>
      <c r="E164" s="113"/>
      <c r="F164" s="113"/>
      <c r="H164" s="64"/>
      <c r="I164" s="81"/>
      <c r="J164" s="112"/>
      <c r="L164" s="113"/>
      <c r="M164" s="113"/>
    </row>
    <row r="165" spans="1:13" ht="30" x14ac:dyDescent="0.25">
      <c r="A165" s="66" t="s">
        <v>335</v>
      </c>
      <c r="B165" s="66" t="s">
        <v>336</v>
      </c>
      <c r="C165" s="112" t="str">
        <f>ROW('C. HTT Harmonised Glossary'!B17)&amp;" for Harmonised Glossary"</f>
        <v>17 for Harmonised Glossary</v>
      </c>
      <c r="E165" s="113"/>
      <c r="H165" s="64"/>
      <c r="J165" s="112"/>
      <c r="L165" s="113"/>
    </row>
    <row r="166" spans="1:13" x14ac:dyDescent="0.25">
      <c r="A166" s="66" t="s">
        <v>337</v>
      </c>
      <c r="B166" s="81" t="s">
        <v>338</v>
      </c>
      <c r="C166" s="112">
        <f>ROW(B42)</f>
        <v>42</v>
      </c>
      <c r="E166" s="113"/>
      <c r="H166" s="64"/>
      <c r="I166" s="81"/>
      <c r="J166" s="112"/>
      <c r="L166" s="113"/>
    </row>
    <row r="167" spans="1:13" x14ac:dyDescent="0.25">
      <c r="A167" s="66" t="s">
        <v>339</v>
      </c>
      <c r="B167" s="81" t="s">
        <v>340</v>
      </c>
      <c r="C167" s="112">
        <f>ROW(B55)</f>
        <v>55</v>
      </c>
      <c r="E167" s="113"/>
      <c r="H167" s="64"/>
      <c r="I167" s="81"/>
      <c r="J167" s="112"/>
      <c r="L167" s="113"/>
    </row>
    <row r="168" spans="1:13" x14ac:dyDescent="0.25">
      <c r="A168" s="66" t="s">
        <v>341</v>
      </c>
      <c r="B168" s="81" t="s">
        <v>342</v>
      </c>
      <c r="C168" s="112" t="str">
        <f>ROW('B1. HTT Mortgage Assets'!B91)&amp; " for Mortgage Assets"</f>
        <v>91 for Mortgage Assets</v>
      </c>
      <c r="D168" s="112" t="str">
        <f>ROW('B2. HTT Public Sector Assets'!B166)&amp; " for Public Sector Assets"</f>
        <v>166 for Public Sector Assets</v>
      </c>
      <c r="E168" s="113"/>
      <c r="H168" s="64"/>
      <c r="I168" s="81"/>
      <c r="J168" s="112"/>
      <c r="K168" s="112"/>
      <c r="L168" s="113"/>
    </row>
    <row r="169" spans="1:13" ht="37.5" x14ac:dyDescent="0.25">
      <c r="A169" s="78"/>
      <c r="B169" s="77" t="s">
        <v>91</v>
      </c>
      <c r="C169" s="78"/>
      <c r="D169" s="78"/>
      <c r="E169" s="78"/>
      <c r="F169" s="78"/>
      <c r="G169" s="79"/>
      <c r="H169" s="64"/>
      <c r="I169" s="70"/>
      <c r="J169" s="72"/>
      <c r="K169" s="72"/>
      <c r="L169" s="72"/>
      <c r="M169" s="72"/>
    </row>
    <row r="170" spans="1:13" x14ac:dyDescent="0.25">
      <c r="A170" s="66" t="s">
        <v>5</v>
      </c>
      <c r="B170" s="89" t="s">
        <v>343</v>
      </c>
      <c r="C170" s="166">
        <f>C120+C121</f>
        <v>40</v>
      </c>
      <c r="H170" s="64"/>
      <c r="I170" s="89"/>
      <c r="J170" s="112"/>
    </row>
    <row r="171" spans="1:13" ht="18.75" x14ac:dyDescent="0.25">
      <c r="A171" s="78"/>
      <c r="B171" s="77" t="s">
        <v>92</v>
      </c>
      <c r="C171" s="78"/>
      <c r="D171" s="78"/>
      <c r="E171" s="78"/>
      <c r="F171" s="78"/>
      <c r="G171" s="79"/>
      <c r="H171" s="64"/>
      <c r="I171" s="70"/>
      <c r="J171" s="72"/>
      <c r="K171" s="72"/>
      <c r="L171" s="72"/>
      <c r="M171" s="72"/>
    </row>
    <row r="172" spans="1:13" ht="15" customHeight="1" x14ac:dyDescent="0.25">
      <c r="A172" s="85"/>
      <c r="B172" s="86" t="s">
        <v>344</v>
      </c>
      <c r="C172" s="85"/>
      <c r="D172" s="85"/>
      <c r="E172" s="87"/>
      <c r="F172" s="88"/>
      <c r="G172" s="88"/>
      <c r="H172" s="64"/>
      <c r="L172" s="64"/>
      <c r="M172" s="64"/>
    </row>
    <row r="173" spans="1:13" x14ac:dyDescent="0.25">
      <c r="A173" s="66" t="s">
        <v>345</v>
      </c>
      <c r="B173" s="81" t="s">
        <v>346</v>
      </c>
      <c r="C173" s="81" t="s">
        <v>1076</v>
      </c>
      <c r="H173" s="64"/>
    </row>
    <row r="174" spans="1:13" x14ac:dyDescent="0.25">
      <c r="A174" s="66" t="s">
        <v>347</v>
      </c>
      <c r="B174" s="81" t="s">
        <v>348</v>
      </c>
      <c r="C174" s="81" t="s">
        <v>1076</v>
      </c>
      <c r="H174" s="64"/>
    </row>
    <row r="175" spans="1:13" x14ac:dyDescent="0.25">
      <c r="A175" s="66" t="s">
        <v>349</v>
      </c>
      <c r="B175" s="81" t="s">
        <v>350</v>
      </c>
      <c r="C175" s="81" t="s">
        <v>1076</v>
      </c>
      <c r="H175" s="64"/>
    </row>
    <row r="176" spans="1:13" x14ac:dyDescent="0.25">
      <c r="A176" s="66" t="s">
        <v>351</v>
      </c>
      <c r="B176" s="81" t="s">
        <v>352</v>
      </c>
      <c r="C176" s="66" t="s">
        <v>1310</v>
      </c>
      <c r="H176" s="64"/>
    </row>
    <row r="177" spans="1:8" x14ac:dyDescent="0.25">
      <c r="A177" s="66" t="s">
        <v>353</v>
      </c>
      <c r="B177" s="81" t="s">
        <v>354</v>
      </c>
      <c r="C177" s="66" t="s">
        <v>1076</v>
      </c>
      <c r="H177" s="64"/>
    </row>
    <row r="178" spans="1:8" x14ac:dyDescent="0.25">
      <c r="A178" s="66" t="s">
        <v>355</v>
      </c>
      <c r="B178" s="81" t="s">
        <v>356</v>
      </c>
      <c r="C178" s="66" t="s">
        <v>1076</v>
      </c>
      <c r="H178" s="64"/>
    </row>
    <row r="179" spans="1:8" x14ac:dyDescent="0.25">
      <c r="A179" s="66" t="s">
        <v>357</v>
      </c>
      <c r="B179" s="81" t="s">
        <v>358</v>
      </c>
      <c r="C179" s="66" t="s">
        <v>1076</v>
      </c>
      <c r="H179" s="64"/>
    </row>
    <row r="180" spans="1:8" x14ac:dyDescent="0.25">
      <c r="A180" s="66" t="s">
        <v>359</v>
      </c>
      <c r="B180" s="81" t="s">
        <v>360</v>
      </c>
      <c r="C180" s="66" t="s">
        <v>1076</v>
      </c>
      <c r="H180" s="64"/>
    </row>
    <row r="181" spans="1:8" x14ac:dyDescent="0.25">
      <c r="A181" s="66" t="s">
        <v>361</v>
      </c>
      <c r="B181" s="81" t="s">
        <v>362</v>
      </c>
      <c r="C181" s="66" t="s">
        <v>1076</v>
      </c>
      <c r="H181" s="64"/>
    </row>
    <row r="182" spans="1:8" x14ac:dyDescent="0.25">
      <c r="H182" s="64"/>
    </row>
    <row r="183" spans="1:8" x14ac:dyDescent="0.25">
      <c r="H183" s="64"/>
    </row>
    <row r="184" spans="1:8" x14ac:dyDescent="0.25">
      <c r="H184" s="64"/>
    </row>
    <row r="185" spans="1:8" x14ac:dyDescent="0.25">
      <c r="H185" s="64"/>
    </row>
    <row r="186" spans="1:8" x14ac:dyDescent="0.25">
      <c r="H186" s="64"/>
    </row>
    <row r="187" spans="1:8" x14ac:dyDescent="0.25">
      <c r="H187" s="64"/>
    </row>
    <row r="188" spans="1:8" x14ac:dyDescent="0.25">
      <c r="H188" s="64"/>
    </row>
    <row r="189" spans="1:8" x14ac:dyDescent="0.25">
      <c r="H189" s="64"/>
    </row>
    <row r="190" spans="1:8" x14ac:dyDescent="0.25">
      <c r="H190" s="64"/>
    </row>
    <row r="191" spans="1:8" x14ac:dyDescent="0.25">
      <c r="H191" s="64"/>
    </row>
    <row r="192" spans="1:8" x14ac:dyDescent="0.25">
      <c r="H192" s="64"/>
    </row>
    <row r="193" spans="8:8" x14ac:dyDescent="0.25">
      <c r="H193" s="64"/>
    </row>
    <row r="194" spans="8:8" x14ac:dyDescent="0.25">
      <c r="H194" s="64"/>
    </row>
    <row r="195" spans="8:8" x14ac:dyDescent="0.25">
      <c r="H195" s="64"/>
    </row>
    <row r="196" spans="8:8" x14ac:dyDescent="0.25">
      <c r="H196" s="64"/>
    </row>
    <row r="197" spans="8:8" x14ac:dyDescent="0.25">
      <c r="H197" s="64"/>
    </row>
    <row r="198" spans="8:8" x14ac:dyDescent="0.25">
      <c r="H198" s="64"/>
    </row>
    <row r="199" spans="8:8" x14ac:dyDescent="0.25">
      <c r="H199" s="64"/>
    </row>
    <row r="200" spans="8:8" x14ac:dyDescent="0.25">
      <c r="H200" s="64"/>
    </row>
    <row r="201" spans="8:8" x14ac:dyDescent="0.25">
      <c r="H201" s="64"/>
    </row>
    <row r="202" spans="8:8" x14ac:dyDescent="0.25">
      <c r="H202" s="64"/>
    </row>
    <row r="203" spans="8:8" x14ac:dyDescent="0.25">
      <c r="H203" s="64"/>
    </row>
    <row r="204" spans="8:8" x14ac:dyDescent="0.25">
      <c r="H204" s="64"/>
    </row>
    <row r="205" spans="8:8" x14ac:dyDescent="0.25">
      <c r="H205" s="64"/>
    </row>
    <row r="206" spans="8:8" x14ac:dyDescent="0.25">
      <c r="H206" s="64"/>
    </row>
    <row r="207" spans="8:8" x14ac:dyDescent="0.25">
      <c r="H207" s="64"/>
    </row>
    <row r="208" spans="8:8" x14ac:dyDescent="0.25">
      <c r="H208" s="64"/>
    </row>
    <row r="209" spans="8:8" x14ac:dyDescent="0.25">
      <c r="H209" s="64"/>
    </row>
    <row r="210" spans="8:8" x14ac:dyDescent="0.25">
      <c r="H210" s="64"/>
    </row>
    <row r="211" spans="8:8" x14ac:dyDescent="0.25">
      <c r="H211" s="64"/>
    </row>
    <row r="212" spans="8:8" x14ac:dyDescent="0.25">
      <c r="H212" s="64"/>
    </row>
    <row r="213" spans="8:8" x14ac:dyDescent="0.25">
      <c r="H213" s="64"/>
    </row>
    <row r="214" spans="8:8" x14ac:dyDescent="0.25">
      <c r="H214" s="64"/>
    </row>
    <row r="215" spans="8:8" x14ac:dyDescent="0.25">
      <c r="H215" s="64"/>
    </row>
    <row r="216" spans="8:8" x14ac:dyDescent="0.25">
      <c r="H216" s="64"/>
    </row>
    <row r="217" spans="8:8" x14ac:dyDescent="0.25">
      <c r="H217" s="64"/>
    </row>
    <row r="218" spans="8:8" x14ac:dyDescent="0.25">
      <c r="H218" s="64"/>
    </row>
    <row r="219" spans="8:8" x14ac:dyDescent="0.25">
      <c r="H219" s="64"/>
    </row>
    <row r="220" spans="8:8" x14ac:dyDescent="0.25">
      <c r="H220" s="64"/>
    </row>
    <row r="221" spans="8:8" x14ac:dyDescent="0.25">
      <c r="H221" s="64"/>
    </row>
    <row r="222" spans="8:8" x14ac:dyDescent="0.25">
      <c r="H222" s="64"/>
    </row>
    <row r="223" spans="8:8" x14ac:dyDescent="0.25">
      <c r="H223" s="64"/>
    </row>
    <row r="224" spans="8:8" x14ac:dyDescent="0.25">
      <c r="H224" s="64"/>
    </row>
    <row r="225" spans="8:8" x14ac:dyDescent="0.25">
      <c r="H225" s="64"/>
    </row>
    <row r="226" spans="8:8" x14ac:dyDescent="0.25">
      <c r="H226" s="64"/>
    </row>
    <row r="227" spans="8:8" x14ac:dyDescent="0.25">
      <c r="H227" s="64"/>
    </row>
    <row r="228" spans="8:8" x14ac:dyDescent="0.25">
      <c r="H228" s="64"/>
    </row>
    <row r="229" spans="8:8" x14ac:dyDescent="0.25">
      <c r="H229"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57" location="'A. HTT General'!A39" display="'A. HTT General'!A39"/>
    <hyperlink ref="C158" location="'B1. HTT Mortgage Assets'!B43" display="'B1. HTT Mortgage Assets'!B43"/>
    <hyperlink ref="D158" location="'B2. HTT Public Sector Assets'!B48" display="'B2. HTT Public Sector Assets'!B48"/>
    <hyperlink ref="C159" location="'A. HTT General'!A52" display="'A. HTT General'!A52"/>
    <hyperlink ref="C163" location="'A. HTT General'!B163" display="'A. HTT General'!B163"/>
    <hyperlink ref="C164" location="'A. HTT General'!B137" display="'A. HTT General'!B137"/>
    <hyperlink ref="C165" location="'C. HTT Harmonised Glossary'!B17" display="'C. HTT Harmonised Glossary'!B17"/>
    <hyperlink ref="C166" location="'A. HTT General'!B65" display="'A. HTT General'!B65"/>
    <hyperlink ref="C167" location="'A. HTT General'!B88" display="'A. HTT General'!B88"/>
    <hyperlink ref="C168" location="'B1. HTT Mortgage Assets'!B160" display="'B1. HTT Mortgage Assets'!B160"/>
    <hyperlink ref="D168" location="'B2. HTT Public Sector Assets'!B166" display="'B2. HTT Public Sector Assets'!B166"/>
    <hyperlink ref="B22" r:id="rId1" display="UCITS Compliance"/>
    <hyperlink ref="B23" r:id="rId2" display="CRR Compliance"/>
    <hyperlink ref="B24" r:id="rId3"/>
    <hyperlink ref="B10" location="'A. HTT General'!B311" display="5. References to Capital Requirements Regulation (CRR) 129(1)"/>
    <hyperlink ref="F160" location="'A. HTT General'!B18" display="'A. HTT General'!B18"/>
    <hyperlink ref="D160" location="'B1. HTT Mortgage Assets'!B267" display="'B1. HTT Mortgage Assets'!B267"/>
    <hyperlink ref="C160" location="'B1. HTT Mortgage Assets'!B166" display="'B1. HTT Mortgage Assets'!B166"/>
    <hyperlink ref="F161" location="'B2. HTT Public Sector Assets'!B129" display="'B2. HTT Public Sector Assets'!B129"/>
    <hyperlink ref="C161" location="'B1. HTT Mortgage Assets'!B130" display="'B1. HTT Mortgage Assets'!B130"/>
    <hyperlink ref="C156" location="'A. HTT General'!A38" display="'A. HTT General'!A38"/>
    <hyperlink ref="D161" location="'A. HTT General'!B228" display="'A. HTT General'!B228"/>
    <hyperlink ref="C162" location="'A. HTT General'!B111" display="'A. HTT General'!B111"/>
    <hyperlink ref="C16" r:id="rId4"/>
    <hyperlink ref="C20" r:id="rId5"/>
    <hyperlink ref="C24" r:id="rId6"/>
    <hyperlink ref="C145"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zoomScale="70" zoomScaleNormal="70" workbookViewId="0">
      <selection activeCell="J21" sqref="J21"/>
    </sheetView>
  </sheetViews>
  <sheetFormatPr defaultColWidth="8.85546875" defaultRowHeight="15"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363</v>
      </c>
      <c r="B1" s="63"/>
      <c r="C1" s="64"/>
      <c r="D1" s="64"/>
      <c r="E1" s="64"/>
      <c r="F1" s="100"/>
    </row>
    <row r="2" spans="1:7" ht="15.75" thickBot="1" x14ac:dyDescent="0.3">
      <c r="A2" s="64"/>
      <c r="B2" s="64"/>
      <c r="C2" s="64"/>
      <c r="D2" s="64"/>
      <c r="E2" s="64"/>
      <c r="F2" s="64"/>
    </row>
    <row r="3" spans="1:7" ht="19.5" thickBot="1" x14ac:dyDescent="0.3">
      <c r="A3" s="67"/>
      <c r="B3" s="68" t="s">
        <v>83</v>
      </c>
      <c r="C3" s="69" t="s">
        <v>202</v>
      </c>
      <c r="D3" s="67"/>
      <c r="E3" s="67"/>
      <c r="F3" s="64"/>
      <c r="G3" s="67"/>
    </row>
    <row r="4" spans="1:7" ht="15.75" thickBot="1" x14ac:dyDescent="0.3"/>
    <row r="5" spans="1:7" ht="18.75" x14ac:dyDescent="0.25">
      <c r="A5" s="70"/>
      <c r="B5" s="71" t="s">
        <v>364</v>
      </c>
      <c r="C5" s="70"/>
      <c r="E5" s="72"/>
      <c r="F5" s="72"/>
    </row>
    <row r="6" spans="1:7" x14ac:dyDescent="0.25">
      <c r="B6" s="73" t="s">
        <v>365</v>
      </c>
    </row>
    <row r="7" spans="1:7" x14ac:dyDescent="0.25">
      <c r="B7" s="115" t="s">
        <v>366</v>
      </c>
    </row>
    <row r="8" spans="1:7" ht="15.75" thickBot="1" x14ac:dyDescent="0.3">
      <c r="B8" s="116" t="s">
        <v>367</v>
      </c>
    </row>
    <row r="9" spans="1:7" x14ac:dyDescent="0.25">
      <c r="B9" s="76"/>
    </row>
    <row r="10" spans="1:7" ht="37.5" x14ac:dyDescent="0.25">
      <c r="A10" s="77" t="s">
        <v>93</v>
      </c>
      <c r="B10" s="77" t="s">
        <v>365</v>
      </c>
      <c r="C10" s="78"/>
      <c r="D10" s="78"/>
      <c r="E10" s="78"/>
      <c r="F10" s="78"/>
      <c r="G10" s="79"/>
    </row>
    <row r="11" spans="1:7" ht="15" customHeight="1" x14ac:dyDescent="0.25">
      <c r="A11" s="85"/>
      <c r="B11" s="86" t="s">
        <v>368</v>
      </c>
      <c r="C11" s="85" t="s">
        <v>112</v>
      </c>
      <c r="D11" s="85"/>
      <c r="E11" s="85"/>
      <c r="F11" s="88" t="s">
        <v>369</v>
      </c>
      <c r="G11" s="88"/>
    </row>
    <row r="12" spans="1:7" x14ac:dyDescent="0.25">
      <c r="A12" s="66" t="s">
        <v>370</v>
      </c>
      <c r="B12" s="66" t="s">
        <v>371</v>
      </c>
      <c r="C12" s="166">
        <v>28552.76</v>
      </c>
      <c r="F12" s="93">
        <f>IF($C$15=0,"",IF(C12="[for completion]","",C12/$C$15))</f>
        <v>0.20396877000647348</v>
      </c>
    </row>
    <row r="13" spans="1:7" x14ac:dyDescent="0.25">
      <c r="A13" s="66" t="s">
        <v>372</v>
      </c>
      <c r="B13" s="66" t="s">
        <v>373</v>
      </c>
      <c r="C13" s="166">
        <v>111433.18</v>
      </c>
      <c r="F13" s="93">
        <f>IF($C$15=0,"",IF(C13="[for completion]","",C13/$C$15))</f>
        <v>0.79603122999352638</v>
      </c>
    </row>
    <row r="14" spans="1:7" x14ac:dyDescent="0.25">
      <c r="A14" s="66" t="s">
        <v>374</v>
      </c>
      <c r="B14" s="66" t="s">
        <v>140</v>
      </c>
      <c r="C14" s="166">
        <v>0</v>
      </c>
      <c r="F14" s="93">
        <f>IF($C$15=0,"",IF(C14="[for completion]","",C14/$C$15))</f>
        <v>0</v>
      </c>
    </row>
    <row r="15" spans="1:7" x14ac:dyDescent="0.25">
      <c r="A15" s="66" t="s">
        <v>375</v>
      </c>
      <c r="B15" s="117" t="s">
        <v>142</v>
      </c>
      <c r="C15" s="166">
        <f>SUM(C12:C14)</f>
        <v>139985.94</v>
      </c>
      <c r="F15" s="167">
        <f>SUM(F12:F14)</f>
        <v>0.99999999999999989</v>
      </c>
    </row>
    <row r="16" spans="1:7" ht="15" customHeight="1" x14ac:dyDescent="0.25">
      <c r="A16" s="85"/>
      <c r="B16" s="86" t="s">
        <v>376</v>
      </c>
      <c r="C16" s="85" t="s">
        <v>377</v>
      </c>
      <c r="D16" s="85" t="s">
        <v>378</v>
      </c>
      <c r="E16" s="87"/>
      <c r="F16" s="85" t="s">
        <v>379</v>
      </c>
      <c r="G16" s="88"/>
    </row>
    <row r="17" spans="1:7" x14ac:dyDescent="0.25">
      <c r="A17" s="66" t="s">
        <v>380</v>
      </c>
      <c r="B17" s="66" t="s">
        <v>381</v>
      </c>
      <c r="C17" s="166">
        <v>15673</v>
      </c>
      <c r="D17" s="166">
        <v>41808</v>
      </c>
      <c r="E17" s="166"/>
      <c r="F17" s="166">
        <f>C17+D17</f>
        <v>57481</v>
      </c>
    </row>
    <row r="18" spans="1:7" ht="15" customHeight="1" x14ac:dyDescent="0.25">
      <c r="A18" s="85"/>
      <c r="B18" s="86" t="s">
        <v>384</v>
      </c>
      <c r="C18" s="85" t="s">
        <v>385</v>
      </c>
      <c r="D18" s="85" t="s">
        <v>386</v>
      </c>
      <c r="E18" s="87"/>
      <c r="F18" s="88" t="s">
        <v>369</v>
      </c>
      <c r="G18" s="88"/>
    </row>
    <row r="19" spans="1:7" x14ac:dyDescent="0.25">
      <c r="A19" s="66" t="s">
        <v>387</v>
      </c>
      <c r="B19" s="66" t="s">
        <v>388</v>
      </c>
      <c r="C19" s="167">
        <v>6.2647666838775498E-2</v>
      </c>
      <c r="D19" s="167">
        <v>1.59834452963874E-2</v>
      </c>
      <c r="E19" s="167"/>
      <c r="F19" s="167">
        <v>2.5501489864269401E-2</v>
      </c>
    </row>
    <row r="20" spans="1:7" ht="15" customHeight="1" x14ac:dyDescent="0.25">
      <c r="A20" s="85"/>
      <c r="B20" s="86" t="s">
        <v>389</v>
      </c>
      <c r="C20" s="85" t="s">
        <v>385</v>
      </c>
      <c r="D20" s="85" t="s">
        <v>386</v>
      </c>
      <c r="E20" s="87"/>
      <c r="F20" s="88" t="s">
        <v>369</v>
      </c>
      <c r="G20" s="88"/>
    </row>
    <row r="21" spans="1:7" x14ac:dyDescent="0.25">
      <c r="A21" s="66" t="s">
        <v>390</v>
      </c>
      <c r="B21" s="118" t="s">
        <v>391</v>
      </c>
      <c r="C21" s="167">
        <f>SUM(C22:C49)</f>
        <v>0.93820000000000003</v>
      </c>
      <c r="D21" s="167">
        <f>SUM(D22:D49)</f>
        <v>0.99890000000000001</v>
      </c>
      <c r="E21" s="167"/>
      <c r="F21" s="167">
        <f>SUM(F22:F49)</f>
        <v>0.98650000000000004</v>
      </c>
      <c r="G21" s="66"/>
    </row>
    <row r="22" spans="1:7" x14ac:dyDescent="0.25">
      <c r="A22" s="66" t="s">
        <v>392</v>
      </c>
      <c r="B22" s="66" t="s">
        <v>393</v>
      </c>
      <c r="C22" s="167">
        <v>0</v>
      </c>
      <c r="D22" s="167">
        <v>0</v>
      </c>
      <c r="E22" s="167"/>
      <c r="F22" s="167">
        <v>0</v>
      </c>
      <c r="G22" s="66"/>
    </row>
    <row r="23" spans="1:7" x14ac:dyDescent="0.25">
      <c r="A23" s="66" t="s">
        <v>394</v>
      </c>
      <c r="B23" s="66" t="s">
        <v>395</v>
      </c>
      <c r="C23" s="167">
        <v>0</v>
      </c>
      <c r="D23" s="167">
        <v>0</v>
      </c>
      <c r="E23" s="167"/>
      <c r="F23" s="167">
        <v>0</v>
      </c>
      <c r="G23" s="66"/>
    </row>
    <row r="24" spans="1:7" x14ac:dyDescent="0.25">
      <c r="A24" s="66" t="s">
        <v>396</v>
      </c>
      <c r="B24" s="66" t="s">
        <v>397</v>
      </c>
      <c r="C24" s="167">
        <v>0</v>
      </c>
      <c r="D24" s="167">
        <v>0</v>
      </c>
      <c r="E24" s="167"/>
      <c r="F24" s="167">
        <v>0</v>
      </c>
      <c r="G24" s="66"/>
    </row>
    <row r="25" spans="1:7" x14ac:dyDescent="0.25">
      <c r="A25" s="66" t="s">
        <v>398</v>
      </c>
      <c r="B25" s="66" t="s">
        <v>399</v>
      </c>
      <c r="C25" s="167">
        <v>0</v>
      </c>
      <c r="D25" s="167">
        <v>0</v>
      </c>
      <c r="E25" s="167"/>
      <c r="F25" s="167">
        <v>0</v>
      </c>
      <c r="G25" s="66"/>
    </row>
    <row r="26" spans="1:7" x14ac:dyDescent="0.25">
      <c r="A26" s="66" t="s">
        <v>400</v>
      </c>
      <c r="B26" s="66" t="s">
        <v>401</v>
      </c>
      <c r="C26" s="167">
        <v>0</v>
      </c>
      <c r="D26" s="167">
        <v>0</v>
      </c>
      <c r="E26" s="167"/>
      <c r="F26" s="167">
        <v>0</v>
      </c>
      <c r="G26" s="66"/>
    </row>
    <row r="27" spans="1:7" x14ac:dyDescent="0.25">
      <c r="A27" s="66" t="s">
        <v>402</v>
      </c>
      <c r="B27" s="66" t="s">
        <v>403</v>
      </c>
      <c r="C27" s="167">
        <v>0</v>
      </c>
      <c r="D27" s="167">
        <v>0</v>
      </c>
      <c r="E27" s="167"/>
      <c r="F27" s="167">
        <v>0</v>
      </c>
      <c r="G27" s="66"/>
    </row>
    <row r="28" spans="1:7" x14ac:dyDescent="0.25">
      <c r="A28" s="66" t="s">
        <v>404</v>
      </c>
      <c r="B28" s="66" t="s">
        <v>405</v>
      </c>
      <c r="C28" s="167">
        <v>0.93820000000000003</v>
      </c>
      <c r="D28" s="167">
        <v>0.99890000000000001</v>
      </c>
      <c r="E28" s="167"/>
      <c r="F28" s="167">
        <v>0.98650000000000004</v>
      </c>
      <c r="G28" s="66"/>
    </row>
    <row r="29" spans="1:7" x14ac:dyDescent="0.25">
      <c r="A29" s="66" t="s">
        <v>406</v>
      </c>
      <c r="B29" s="66" t="s">
        <v>407</v>
      </c>
      <c r="C29" s="167">
        <v>0</v>
      </c>
      <c r="D29" s="167">
        <v>0</v>
      </c>
      <c r="E29" s="167"/>
      <c r="F29" s="167">
        <v>0</v>
      </c>
      <c r="G29" s="66"/>
    </row>
    <row r="30" spans="1:7" x14ac:dyDescent="0.25">
      <c r="A30" s="66" t="s">
        <v>408</v>
      </c>
      <c r="B30" s="66" t="s">
        <v>409</v>
      </c>
      <c r="C30" s="167">
        <v>0</v>
      </c>
      <c r="D30" s="167">
        <v>0</v>
      </c>
      <c r="E30" s="167"/>
      <c r="F30" s="167">
        <v>0</v>
      </c>
      <c r="G30" s="66"/>
    </row>
    <row r="31" spans="1:7" x14ac:dyDescent="0.25">
      <c r="A31" s="66" t="s">
        <v>410</v>
      </c>
      <c r="B31" s="66" t="s">
        <v>411</v>
      </c>
      <c r="C31" s="167">
        <v>0</v>
      </c>
      <c r="D31" s="167">
        <v>0</v>
      </c>
      <c r="E31" s="167"/>
      <c r="F31" s="167">
        <v>0</v>
      </c>
      <c r="G31" s="66"/>
    </row>
    <row r="32" spans="1:7" x14ac:dyDescent="0.25">
      <c r="A32" s="66" t="s">
        <v>412</v>
      </c>
      <c r="B32" s="66" t="s">
        <v>413</v>
      </c>
      <c r="C32" s="167">
        <v>0</v>
      </c>
      <c r="D32" s="167">
        <v>0</v>
      </c>
      <c r="E32" s="167"/>
      <c r="F32" s="167">
        <v>0</v>
      </c>
      <c r="G32" s="66"/>
    </row>
    <row r="33" spans="1:7" x14ac:dyDescent="0.25">
      <c r="A33" s="66" t="s">
        <v>414</v>
      </c>
      <c r="B33" s="66" t="s">
        <v>415</v>
      </c>
      <c r="C33" s="167">
        <v>0</v>
      </c>
      <c r="D33" s="167">
        <v>0</v>
      </c>
      <c r="E33" s="167"/>
      <c r="F33" s="167">
        <v>0</v>
      </c>
      <c r="G33" s="66"/>
    </row>
    <row r="34" spans="1:7" x14ac:dyDescent="0.25">
      <c r="A34" s="66" t="s">
        <v>416</v>
      </c>
      <c r="B34" s="66" t="s">
        <v>417</v>
      </c>
      <c r="C34" s="167">
        <v>0</v>
      </c>
      <c r="D34" s="167">
        <v>0</v>
      </c>
      <c r="E34" s="167"/>
      <c r="F34" s="167">
        <v>0</v>
      </c>
      <c r="G34" s="66"/>
    </row>
    <row r="35" spans="1:7" x14ac:dyDescent="0.25">
      <c r="A35" s="66" t="s">
        <v>418</v>
      </c>
      <c r="B35" s="66" t="s">
        <v>419</v>
      </c>
      <c r="C35" s="167">
        <v>0</v>
      </c>
      <c r="D35" s="167">
        <v>0</v>
      </c>
      <c r="E35" s="167"/>
      <c r="F35" s="167">
        <v>0</v>
      </c>
      <c r="G35" s="66"/>
    </row>
    <row r="36" spans="1:7" x14ac:dyDescent="0.25">
      <c r="A36" s="66" t="s">
        <v>420</v>
      </c>
      <c r="B36" s="66" t="s">
        <v>421</v>
      </c>
      <c r="C36" s="167">
        <v>0</v>
      </c>
      <c r="D36" s="167">
        <v>0</v>
      </c>
      <c r="E36" s="167"/>
      <c r="F36" s="167">
        <v>0</v>
      </c>
      <c r="G36" s="66"/>
    </row>
    <row r="37" spans="1:7" x14ac:dyDescent="0.25">
      <c r="A37" s="66" t="s">
        <v>422</v>
      </c>
      <c r="B37" s="66" t="s">
        <v>3</v>
      </c>
      <c r="C37" s="167">
        <v>0</v>
      </c>
      <c r="D37" s="167">
        <v>0</v>
      </c>
      <c r="E37" s="167"/>
      <c r="F37" s="167">
        <v>0</v>
      </c>
      <c r="G37" s="66"/>
    </row>
    <row r="38" spans="1:7" x14ac:dyDescent="0.25">
      <c r="A38" s="66" t="s">
        <v>423</v>
      </c>
      <c r="B38" s="66" t="s">
        <v>424</v>
      </c>
      <c r="C38" s="167">
        <v>0</v>
      </c>
      <c r="D38" s="167">
        <v>0</v>
      </c>
      <c r="E38" s="167"/>
      <c r="F38" s="167">
        <v>0</v>
      </c>
      <c r="G38" s="66"/>
    </row>
    <row r="39" spans="1:7" x14ac:dyDescent="0.25">
      <c r="A39" s="66" t="s">
        <v>425</v>
      </c>
      <c r="B39" s="66" t="s">
        <v>426</v>
      </c>
      <c r="C39" s="167">
        <v>0</v>
      </c>
      <c r="D39" s="167">
        <v>0</v>
      </c>
      <c r="E39" s="167"/>
      <c r="F39" s="167">
        <v>0</v>
      </c>
      <c r="G39" s="66"/>
    </row>
    <row r="40" spans="1:7" x14ac:dyDescent="0.25">
      <c r="A40" s="66" t="s">
        <v>427</v>
      </c>
      <c r="B40" s="66" t="s">
        <v>428</v>
      </c>
      <c r="C40" s="167">
        <v>0</v>
      </c>
      <c r="D40" s="167">
        <v>0</v>
      </c>
      <c r="E40" s="167"/>
      <c r="F40" s="167">
        <v>0</v>
      </c>
      <c r="G40" s="66"/>
    </row>
    <row r="41" spans="1:7" x14ac:dyDescent="0.25">
      <c r="A41" s="66" t="s">
        <v>429</v>
      </c>
      <c r="B41" s="66" t="s">
        <v>430</v>
      </c>
      <c r="C41" s="167">
        <v>0</v>
      </c>
      <c r="D41" s="167">
        <v>0</v>
      </c>
      <c r="E41" s="167"/>
      <c r="F41" s="167">
        <v>0</v>
      </c>
      <c r="G41" s="66"/>
    </row>
    <row r="42" spans="1:7" x14ac:dyDescent="0.25">
      <c r="A42" s="66" t="s">
        <v>431</v>
      </c>
      <c r="B42" s="66" t="s">
        <v>432</v>
      </c>
      <c r="C42" s="167">
        <v>0</v>
      </c>
      <c r="D42" s="167">
        <v>0</v>
      </c>
      <c r="E42" s="167"/>
      <c r="F42" s="167">
        <v>0</v>
      </c>
      <c r="G42" s="66"/>
    </row>
    <row r="43" spans="1:7" x14ac:dyDescent="0.25">
      <c r="A43" s="66" t="s">
        <v>433</v>
      </c>
      <c r="B43" s="66" t="s">
        <v>434</v>
      </c>
      <c r="C43" s="167">
        <v>0</v>
      </c>
      <c r="D43" s="167">
        <v>0</v>
      </c>
      <c r="E43" s="167"/>
      <c r="F43" s="167">
        <v>0</v>
      </c>
      <c r="G43" s="66"/>
    </row>
    <row r="44" spans="1:7" x14ac:dyDescent="0.25">
      <c r="A44" s="66" t="s">
        <v>435</v>
      </c>
      <c r="B44" s="66" t="s">
        <v>436</v>
      </c>
      <c r="C44" s="167">
        <v>0</v>
      </c>
      <c r="D44" s="167">
        <v>0</v>
      </c>
      <c r="E44" s="167"/>
      <c r="F44" s="167">
        <v>0</v>
      </c>
      <c r="G44" s="66"/>
    </row>
    <row r="45" spans="1:7" x14ac:dyDescent="0.25">
      <c r="A45" s="66" t="s">
        <v>437</v>
      </c>
      <c r="B45" s="66" t="s">
        <v>438</v>
      </c>
      <c r="C45" s="167">
        <v>0</v>
      </c>
      <c r="D45" s="167">
        <v>0</v>
      </c>
      <c r="E45" s="167"/>
      <c r="F45" s="167">
        <v>0</v>
      </c>
      <c r="G45" s="66"/>
    </row>
    <row r="46" spans="1:7" x14ac:dyDescent="0.25">
      <c r="A46" s="66" t="s">
        <v>439</v>
      </c>
      <c r="B46" s="66" t="s">
        <v>440</v>
      </c>
      <c r="C46" s="167">
        <v>0</v>
      </c>
      <c r="D46" s="167">
        <v>0</v>
      </c>
      <c r="E46" s="167"/>
      <c r="F46" s="167">
        <v>0</v>
      </c>
      <c r="G46" s="66"/>
    </row>
    <row r="47" spans="1:7" x14ac:dyDescent="0.25">
      <c r="A47" s="66" t="s">
        <v>441</v>
      </c>
      <c r="B47" s="66" t="s">
        <v>442</v>
      </c>
      <c r="C47" s="167">
        <v>0</v>
      </c>
      <c r="D47" s="167">
        <v>0</v>
      </c>
      <c r="E47" s="167"/>
      <c r="F47" s="167">
        <v>0</v>
      </c>
      <c r="G47" s="66"/>
    </row>
    <row r="48" spans="1:7" x14ac:dyDescent="0.25">
      <c r="A48" s="66" t="s">
        <v>443</v>
      </c>
      <c r="B48" s="66" t="s">
        <v>6</v>
      </c>
      <c r="C48" s="167">
        <v>0</v>
      </c>
      <c r="D48" s="167">
        <v>0</v>
      </c>
      <c r="E48" s="167"/>
      <c r="F48" s="167">
        <v>0</v>
      </c>
      <c r="G48" s="66"/>
    </row>
    <row r="49" spans="1:7" x14ac:dyDescent="0.25">
      <c r="A49" s="66" t="s">
        <v>444</v>
      </c>
      <c r="B49" s="66" t="s">
        <v>445</v>
      </c>
      <c r="C49" s="167">
        <v>0</v>
      </c>
      <c r="D49" s="167">
        <v>0</v>
      </c>
      <c r="E49" s="167"/>
      <c r="F49" s="167">
        <v>0</v>
      </c>
      <c r="G49" s="66"/>
    </row>
    <row r="50" spans="1:7" x14ac:dyDescent="0.25">
      <c r="A50" s="66" t="s">
        <v>446</v>
      </c>
      <c r="B50" s="118" t="s">
        <v>271</v>
      </c>
      <c r="C50" s="167">
        <f>SUM(C51:C53)</f>
        <v>0</v>
      </c>
      <c r="D50" s="167">
        <f>SUM(D51:D53)</f>
        <v>0</v>
      </c>
      <c r="E50" s="167"/>
      <c r="F50" s="167">
        <f>SUM(F51:F53)</f>
        <v>0</v>
      </c>
      <c r="G50" s="66"/>
    </row>
    <row r="51" spans="1:7" x14ac:dyDescent="0.25">
      <c r="A51" s="66" t="s">
        <v>447</v>
      </c>
      <c r="B51" s="66" t="s">
        <v>448</v>
      </c>
      <c r="C51" s="167">
        <v>0</v>
      </c>
      <c r="D51" s="167">
        <v>0</v>
      </c>
      <c r="E51" s="167"/>
      <c r="F51" s="167">
        <v>0</v>
      </c>
      <c r="G51" s="66"/>
    </row>
    <row r="52" spans="1:7" x14ac:dyDescent="0.25">
      <c r="A52" s="66" t="s">
        <v>449</v>
      </c>
      <c r="B52" s="66" t="s">
        <v>450</v>
      </c>
      <c r="C52" s="167">
        <v>0</v>
      </c>
      <c r="D52" s="167">
        <v>0</v>
      </c>
      <c r="E52" s="167"/>
      <c r="F52" s="167">
        <v>0</v>
      </c>
      <c r="G52" s="66"/>
    </row>
    <row r="53" spans="1:7" x14ac:dyDescent="0.25">
      <c r="A53" s="66" t="s">
        <v>451</v>
      </c>
      <c r="B53" s="66" t="s">
        <v>2</v>
      </c>
      <c r="C53" s="167">
        <v>0</v>
      </c>
      <c r="D53" s="167">
        <v>0</v>
      </c>
      <c r="E53" s="167"/>
      <c r="F53" s="167">
        <v>0</v>
      </c>
      <c r="G53" s="66"/>
    </row>
    <row r="54" spans="1:7" x14ac:dyDescent="0.25">
      <c r="A54" s="66" t="s">
        <v>452</v>
      </c>
      <c r="B54" s="118" t="s">
        <v>140</v>
      </c>
      <c r="C54" s="167">
        <f>SUM(C55:C64)</f>
        <v>6.1800000000000001E-2</v>
      </c>
      <c r="D54" s="167">
        <f>SUM(D55:D64)</f>
        <v>1.1000000000000001E-3</v>
      </c>
      <c r="E54" s="167"/>
      <c r="F54" s="167">
        <f>SUM(F55:F64)</f>
        <v>1.35E-2</v>
      </c>
      <c r="G54" s="66"/>
    </row>
    <row r="55" spans="1:7" x14ac:dyDescent="0.25">
      <c r="A55" s="66" t="s">
        <v>453</v>
      </c>
      <c r="B55" s="83" t="s">
        <v>273</v>
      </c>
      <c r="C55" s="167">
        <v>0</v>
      </c>
      <c r="D55" s="167">
        <v>0</v>
      </c>
      <c r="E55" s="167"/>
      <c r="F55" s="167">
        <v>0</v>
      </c>
      <c r="G55" s="66"/>
    </row>
    <row r="56" spans="1:7" x14ac:dyDescent="0.25">
      <c r="A56" s="66" t="s">
        <v>454</v>
      </c>
      <c r="B56" s="83" t="s">
        <v>275</v>
      </c>
      <c r="C56" s="167">
        <v>0</v>
      </c>
      <c r="D56" s="167">
        <v>0</v>
      </c>
      <c r="E56" s="167"/>
      <c r="F56" s="167">
        <v>0</v>
      </c>
      <c r="G56" s="66"/>
    </row>
    <row r="57" spans="1:7" x14ac:dyDescent="0.25">
      <c r="A57" s="66" t="s">
        <v>455</v>
      </c>
      <c r="B57" s="83" t="s">
        <v>277</v>
      </c>
      <c r="C57" s="167">
        <v>0</v>
      </c>
      <c r="D57" s="167">
        <v>0</v>
      </c>
      <c r="E57" s="167"/>
      <c r="F57" s="167">
        <v>0</v>
      </c>
      <c r="G57" s="66"/>
    </row>
    <row r="58" spans="1:7" x14ac:dyDescent="0.25">
      <c r="A58" s="66" t="s">
        <v>456</v>
      </c>
      <c r="B58" s="83" t="s">
        <v>12</v>
      </c>
      <c r="C58" s="167">
        <v>0</v>
      </c>
      <c r="D58" s="167">
        <v>0</v>
      </c>
      <c r="E58" s="167"/>
      <c r="F58" s="167">
        <v>0</v>
      </c>
      <c r="G58" s="66"/>
    </row>
    <row r="59" spans="1:7" x14ac:dyDescent="0.25">
      <c r="A59" s="66" t="s">
        <v>457</v>
      </c>
      <c r="B59" s="83" t="s">
        <v>280</v>
      </c>
      <c r="C59" s="167">
        <v>0</v>
      </c>
      <c r="D59" s="167">
        <v>0</v>
      </c>
      <c r="E59" s="167"/>
      <c r="F59" s="167">
        <v>0</v>
      </c>
      <c r="G59" s="66"/>
    </row>
    <row r="60" spans="1:7" x14ac:dyDescent="0.25">
      <c r="A60" s="66" t="s">
        <v>458</v>
      </c>
      <c r="B60" s="83" t="s">
        <v>282</v>
      </c>
      <c r="C60" s="167">
        <v>0</v>
      </c>
      <c r="D60" s="167">
        <v>0</v>
      </c>
      <c r="E60" s="167"/>
      <c r="F60" s="167">
        <v>0</v>
      </c>
      <c r="G60" s="66"/>
    </row>
    <row r="61" spans="1:7" x14ac:dyDescent="0.25">
      <c r="A61" s="66" t="s">
        <v>459</v>
      </c>
      <c r="B61" s="83" t="s">
        <v>284</v>
      </c>
      <c r="C61" s="167">
        <v>0</v>
      </c>
      <c r="D61" s="167">
        <v>0</v>
      </c>
      <c r="E61" s="167"/>
      <c r="F61" s="167">
        <v>0</v>
      </c>
      <c r="G61" s="66"/>
    </row>
    <row r="62" spans="1:7" x14ac:dyDescent="0.25">
      <c r="A62" s="66" t="s">
        <v>460</v>
      </c>
      <c r="B62" s="83" t="s">
        <v>286</v>
      </c>
      <c r="C62" s="167">
        <v>0</v>
      </c>
      <c r="D62" s="167">
        <v>0</v>
      </c>
      <c r="E62" s="167"/>
      <c r="F62" s="167">
        <v>0</v>
      </c>
      <c r="G62" s="66"/>
    </row>
    <row r="63" spans="1:7" x14ac:dyDescent="0.25">
      <c r="A63" s="66" t="s">
        <v>461</v>
      </c>
      <c r="B63" s="83" t="s">
        <v>288</v>
      </c>
      <c r="C63" s="167">
        <v>0</v>
      </c>
      <c r="D63" s="167">
        <v>0</v>
      </c>
      <c r="E63" s="167"/>
      <c r="F63" s="167">
        <v>0</v>
      </c>
      <c r="G63" s="66"/>
    </row>
    <row r="64" spans="1:7" x14ac:dyDescent="0.25">
      <c r="A64" s="66" t="s">
        <v>462</v>
      </c>
      <c r="B64" s="83" t="s">
        <v>140</v>
      </c>
      <c r="C64" s="167">
        <v>6.1800000000000001E-2</v>
      </c>
      <c r="D64" s="167">
        <v>1.1000000000000001E-3</v>
      </c>
      <c r="E64" s="167"/>
      <c r="F64" s="167">
        <v>1.35E-2</v>
      </c>
      <c r="G64" s="66"/>
    </row>
    <row r="65" spans="1:7" x14ac:dyDescent="0.25">
      <c r="A65" s="66" t="s">
        <v>463</v>
      </c>
      <c r="B65" s="96" t="s">
        <v>1267</v>
      </c>
      <c r="C65" s="167">
        <v>2.7E-2</v>
      </c>
      <c r="D65" s="167">
        <v>1.1000000000000001E-3</v>
      </c>
      <c r="E65" s="167"/>
      <c r="F65" s="167">
        <v>6.4000000000000003E-3</v>
      </c>
      <c r="G65" s="66"/>
    </row>
    <row r="66" spans="1:7" x14ac:dyDescent="0.25">
      <c r="A66" s="66" t="s">
        <v>464</v>
      </c>
      <c r="B66" s="96" t="s">
        <v>1268</v>
      </c>
      <c r="C66" s="167">
        <v>3.4799999999999998E-2</v>
      </c>
      <c r="D66" s="167">
        <v>0</v>
      </c>
      <c r="E66" s="167"/>
      <c r="F66" s="167">
        <v>7.1000000000000004E-3</v>
      </c>
      <c r="G66" s="66"/>
    </row>
    <row r="67" spans="1:7" ht="15" customHeight="1" x14ac:dyDescent="0.25">
      <c r="A67" s="85"/>
      <c r="B67" s="86" t="s">
        <v>465</v>
      </c>
      <c r="C67" s="85" t="s">
        <v>385</v>
      </c>
      <c r="D67" s="85" t="s">
        <v>386</v>
      </c>
      <c r="E67" s="87"/>
      <c r="F67" s="88" t="s">
        <v>369</v>
      </c>
      <c r="G67" s="88"/>
    </row>
    <row r="68" spans="1:7" x14ac:dyDescent="0.25">
      <c r="A68" s="66" t="s">
        <v>466</v>
      </c>
      <c r="B68" s="147" t="s">
        <v>1269</v>
      </c>
      <c r="C68" s="167">
        <v>8.7400000000000005E-2</v>
      </c>
      <c r="D68" s="167">
        <v>4.3499999999999997E-2</v>
      </c>
      <c r="E68" s="167"/>
      <c r="F68" s="167">
        <v>5.2499999999999998E-2</v>
      </c>
      <c r="G68" s="66"/>
    </row>
    <row r="69" spans="1:7" x14ac:dyDescent="0.25">
      <c r="A69" s="66" t="s">
        <v>468</v>
      </c>
      <c r="B69" s="147" t="s">
        <v>1270</v>
      </c>
      <c r="C69" s="167">
        <v>0.12709999999999999</v>
      </c>
      <c r="D69" s="167">
        <v>0.13650000000000001</v>
      </c>
      <c r="E69" s="167"/>
      <c r="F69" s="167">
        <v>0.1346</v>
      </c>
      <c r="G69" s="66"/>
    </row>
    <row r="70" spans="1:7" x14ac:dyDescent="0.25">
      <c r="A70" s="66" t="s">
        <v>469</v>
      </c>
      <c r="B70" s="147" t="s">
        <v>1271</v>
      </c>
      <c r="C70" s="167">
        <v>0.1986</v>
      </c>
      <c r="D70" s="167">
        <v>0.22559999999999999</v>
      </c>
      <c r="E70" s="167"/>
      <c r="F70" s="167">
        <v>0.22009999999999999</v>
      </c>
      <c r="G70" s="66"/>
    </row>
    <row r="71" spans="1:7" x14ac:dyDescent="0.25">
      <c r="A71" s="66" t="s">
        <v>470</v>
      </c>
      <c r="B71" s="147" t="s">
        <v>1272</v>
      </c>
      <c r="C71" s="167">
        <v>0.27479999999999999</v>
      </c>
      <c r="D71" s="167">
        <v>0.3095</v>
      </c>
      <c r="E71" s="167"/>
      <c r="F71" s="167">
        <v>0.3024</v>
      </c>
      <c r="G71" s="66"/>
    </row>
    <row r="72" spans="1:7" x14ac:dyDescent="0.25">
      <c r="A72" s="66" t="s">
        <v>471</v>
      </c>
      <c r="B72" s="147" t="s">
        <v>1273</v>
      </c>
      <c r="C72" s="167">
        <v>0.25040000000000001</v>
      </c>
      <c r="D72" s="167">
        <v>0.28370000000000001</v>
      </c>
      <c r="E72" s="167"/>
      <c r="F72" s="167">
        <v>0.27689999999999998</v>
      </c>
      <c r="G72" s="66"/>
    </row>
    <row r="73" spans="1:7" ht="15" customHeight="1" x14ac:dyDescent="0.25">
      <c r="A73" s="85"/>
      <c r="B73" s="86" t="s">
        <v>472</v>
      </c>
      <c r="C73" s="85" t="s">
        <v>385</v>
      </c>
      <c r="D73" s="85" t="s">
        <v>386</v>
      </c>
      <c r="E73" s="87"/>
      <c r="F73" s="88" t="s">
        <v>369</v>
      </c>
      <c r="G73" s="88"/>
    </row>
    <row r="74" spans="1:7" x14ac:dyDescent="0.25">
      <c r="A74" s="66" t="s">
        <v>473</v>
      </c>
      <c r="B74" s="66" t="s">
        <v>474</v>
      </c>
      <c r="C74" s="167">
        <v>0.2802</v>
      </c>
      <c r="D74" s="167">
        <v>0.18820000000000001</v>
      </c>
      <c r="E74" s="167"/>
      <c r="F74" s="167">
        <v>0.20699999999999999</v>
      </c>
    </row>
    <row r="75" spans="1:7" x14ac:dyDescent="0.25">
      <c r="A75" s="66" t="s">
        <v>475</v>
      </c>
      <c r="B75" s="66" t="s">
        <v>476</v>
      </c>
      <c r="C75" s="167">
        <v>0.21029999999999999</v>
      </c>
      <c r="D75" s="167">
        <v>0.42080000000000001</v>
      </c>
      <c r="E75" s="167"/>
      <c r="F75" s="167">
        <v>0.37790000000000001</v>
      </c>
    </row>
    <row r="76" spans="1:7" x14ac:dyDescent="0.25">
      <c r="A76" s="66" t="s">
        <v>477</v>
      </c>
      <c r="B76" s="66" t="s">
        <v>140</v>
      </c>
      <c r="C76" s="167">
        <v>0.50960000000000005</v>
      </c>
      <c r="D76" s="167">
        <v>0.39100000000000001</v>
      </c>
      <c r="E76" s="167"/>
      <c r="F76" s="167">
        <v>0.41520000000000001</v>
      </c>
    </row>
    <row r="77" spans="1:7" x14ac:dyDescent="0.25">
      <c r="A77" s="66" t="s">
        <v>478</v>
      </c>
      <c r="B77" s="81" t="s">
        <v>1274</v>
      </c>
      <c r="C77" s="167">
        <v>0</v>
      </c>
      <c r="D77" s="167">
        <v>0</v>
      </c>
      <c r="E77" s="167"/>
      <c r="F77" s="167">
        <v>0</v>
      </c>
    </row>
    <row r="78" spans="1:7" x14ac:dyDescent="0.25">
      <c r="A78" s="66" t="s">
        <v>479</v>
      </c>
      <c r="B78" s="81" t="s">
        <v>1275</v>
      </c>
      <c r="C78" s="167">
        <v>0.50960000000000005</v>
      </c>
      <c r="D78" s="167">
        <v>0.39100000000000001</v>
      </c>
      <c r="E78" s="167"/>
      <c r="F78" s="167">
        <v>0.41520000000000001</v>
      </c>
    </row>
    <row r="79" spans="1:7" x14ac:dyDescent="0.25">
      <c r="A79" s="66" t="s">
        <v>480</v>
      </c>
      <c r="B79" s="81" t="s">
        <v>1276</v>
      </c>
      <c r="C79" s="167">
        <v>0</v>
      </c>
      <c r="D79" s="167">
        <v>0</v>
      </c>
      <c r="E79" s="167"/>
      <c r="F79" s="167">
        <v>0</v>
      </c>
    </row>
    <row r="80" spans="1:7" x14ac:dyDescent="0.25">
      <c r="A80" s="66" t="s">
        <v>481</v>
      </c>
      <c r="B80" s="81" t="s">
        <v>1277</v>
      </c>
      <c r="C80" s="167">
        <v>0</v>
      </c>
      <c r="D80" s="167">
        <v>0</v>
      </c>
      <c r="E80" s="167"/>
      <c r="F80" s="167">
        <v>0</v>
      </c>
    </row>
    <row r="81" spans="1:7" ht="15" customHeight="1" x14ac:dyDescent="0.25">
      <c r="A81" s="85"/>
      <c r="B81" s="86" t="s">
        <v>482</v>
      </c>
      <c r="C81" s="85" t="s">
        <v>385</v>
      </c>
      <c r="D81" s="85" t="s">
        <v>386</v>
      </c>
      <c r="E81" s="87"/>
      <c r="F81" s="88" t="s">
        <v>369</v>
      </c>
      <c r="G81" s="88"/>
    </row>
    <row r="82" spans="1:7" x14ac:dyDescent="0.25">
      <c r="A82" s="66" t="s">
        <v>483</v>
      </c>
      <c r="B82" s="66" t="s">
        <v>484</v>
      </c>
      <c r="C82" s="167">
        <v>0.30940000000000001</v>
      </c>
      <c r="D82" s="167">
        <v>0.42249999999999999</v>
      </c>
      <c r="E82" s="167"/>
      <c r="F82" s="167">
        <v>0.39950000000000002</v>
      </c>
    </row>
    <row r="83" spans="1:7" x14ac:dyDescent="0.25">
      <c r="A83" s="66" t="s">
        <v>485</v>
      </c>
      <c r="B83" s="66" t="s">
        <v>486</v>
      </c>
      <c r="C83" s="167">
        <v>0.69059999999999999</v>
      </c>
      <c r="D83" s="167">
        <v>0.57750000000000001</v>
      </c>
      <c r="E83" s="167"/>
      <c r="F83" s="167">
        <v>0.60050000000000003</v>
      </c>
    </row>
    <row r="84" spans="1:7" x14ac:dyDescent="0.25">
      <c r="A84" s="66" t="s">
        <v>487</v>
      </c>
      <c r="B84" s="66" t="s">
        <v>140</v>
      </c>
      <c r="C84" s="167">
        <v>0</v>
      </c>
      <c r="D84" s="167">
        <v>0</v>
      </c>
      <c r="E84" s="167"/>
      <c r="F84" s="167">
        <v>0</v>
      </c>
    </row>
    <row r="85" spans="1:7" ht="15" customHeight="1" x14ac:dyDescent="0.25">
      <c r="A85" s="85"/>
      <c r="B85" s="86" t="s">
        <v>488</v>
      </c>
      <c r="C85" s="85" t="s">
        <v>385</v>
      </c>
      <c r="D85" s="85" t="s">
        <v>386</v>
      </c>
      <c r="E85" s="87"/>
      <c r="F85" s="88" t="s">
        <v>369</v>
      </c>
      <c r="G85" s="88"/>
    </row>
    <row r="86" spans="1:7" x14ac:dyDescent="0.25">
      <c r="A86" s="66" t="s">
        <v>489</v>
      </c>
      <c r="B86" s="62" t="s">
        <v>490</v>
      </c>
      <c r="C86" s="167">
        <v>0.1691</v>
      </c>
      <c r="D86" s="167">
        <v>3.9899999999999998E-2</v>
      </c>
      <c r="E86" s="167"/>
      <c r="F86" s="167">
        <v>6.6199999999999995E-2</v>
      </c>
    </row>
    <row r="87" spans="1:7" x14ac:dyDescent="0.25">
      <c r="A87" s="66" t="s">
        <v>491</v>
      </c>
      <c r="B87" s="62" t="s">
        <v>492</v>
      </c>
      <c r="C87" s="167">
        <v>0.10929999999999999</v>
      </c>
      <c r="D87" s="167">
        <v>2.8799999999999999E-2</v>
      </c>
      <c r="E87" s="167"/>
      <c r="F87" s="167">
        <v>4.5199999999999997E-2</v>
      </c>
    </row>
    <row r="88" spans="1:7" x14ac:dyDescent="0.25">
      <c r="A88" s="66" t="s">
        <v>493</v>
      </c>
      <c r="B88" s="62" t="s">
        <v>494</v>
      </c>
      <c r="C88" s="167">
        <v>7.5200000000000003E-2</v>
      </c>
      <c r="D88" s="167">
        <v>3.3000000000000002E-2</v>
      </c>
      <c r="E88" s="167"/>
      <c r="F88" s="167">
        <v>4.1599999999999998E-2</v>
      </c>
    </row>
    <row r="89" spans="1:7" x14ac:dyDescent="0.25">
      <c r="A89" s="66" t="s">
        <v>495</v>
      </c>
      <c r="B89" s="62" t="s">
        <v>496</v>
      </c>
      <c r="C89" s="167">
        <v>6.4899999999999999E-2</v>
      </c>
      <c r="D89" s="167">
        <v>3.4200000000000001E-2</v>
      </c>
      <c r="E89" s="167"/>
      <c r="F89" s="167">
        <v>4.0500000000000001E-2</v>
      </c>
    </row>
    <row r="90" spans="1:7" x14ac:dyDescent="0.25">
      <c r="A90" s="66" t="s">
        <v>497</v>
      </c>
      <c r="B90" s="62" t="s">
        <v>498</v>
      </c>
      <c r="C90" s="167">
        <v>0.58150000000000002</v>
      </c>
      <c r="D90" s="167">
        <v>0.86409999999999998</v>
      </c>
      <c r="E90" s="167"/>
      <c r="F90" s="167">
        <v>0.80640000000000001</v>
      </c>
    </row>
    <row r="91" spans="1:7" ht="15" customHeight="1" x14ac:dyDescent="0.25">
      <c r="A91" s="85"/>
      <c r="B91" s="86" t="s">
        <v>499</v>
      </c>
      <c r="C91" s="85" t="s">
        <v>385</v>
      </c>
      <c r="D91" s="85" t="s">
        <v>386</v>
      </c>
      <c r="E91" s="87"/>
      <c r="F91" s="88" t="s">
        <v>369</v>
      </c>
      <c r="G91" s="88"/>
    </row>
    <row r="92" spans="1:7" x14ac:dyDescent="0.25">
      <c r="A92" s="66" t="s">
        <v>500</v>
      </c>
      <c r="B92" s="66" t="s">
        <v>501</v>
      </c>
      <c r="C92" s="167">
        <v>4.5999999999999999E-3</v>
      </c>
      <c r="D92" s="167">
        <v>1.14E-2</v>
      </c>
      <c r="E92" s="167"/>
      <c r="F92" s="167">
        <v>0.01</v>
      </c>
    </row>
    <row r="93" spans="1:7" ht="18.75" x14ac:dyDescent="0.25">
      <c r="A93" s="119"/>
      <c r="B93" s="120" t="s">
        <v>366</v>
      </c>
      <c r="C93" s="119"/>
      <c r="D93" s="119"/>
      <c r="E93" s="119"/>
      <c r="F93" s="121"/>
      <c r="G93" s="121"/>
    </row>
    <row r="94" spans="1:7" ht="15" customHeight="1" x14ac:dyDescent="0.25">
      <c r="A94" s="85"/>
      <c r="B94" s="86" t="s">
        <v>502</v>
      </c>
      <c r="C94" s="85" t="s">
        <v>503</v>
      </c>
      <c r="D94" s="85" t="s">
        <v>504</v>
      </c>
      <c r="E94" s="87"/>
      <c r="F94" s="85" t="s">
        <v>385</v>
      </c>
      <c r="G94" s="85" t="s">
        <v>505</v>
      </c>
    </row>
    <row r="95" spans="1:7" x14ac:dyDescent="0.25">
      <c r="A95" s="66" t="s">
        <v>506</v>
      </c>
      <c r="B95" s="83" t="s">
        <v>507</v>
      </c>
      <c r="C95" s="166">
        <v>1.82</v>
      </c>
      <c r="D95" s="80"/>
      <c r="E95" s="80"/>
      <c r="F95" s="167"/>
      <c r="G95" s="167"/>
    </row>
    <row r="96" spans="1:7" x14ac:dyDescent="0.25">
      <c r="A96" s="80"/>
      <c r="B96" s="122"/>
      <c r="C96" s="80"/>
      <c r="D96" s="80"/>
      <c r="E96" s="80"/>
      <c r="F96" s="167"/>
      <c r="G96" s="167"/>
    </row>
    <row r="97" spans="1:7" x14ac:dyDescent="0.25">
      <c r="B97" s="147" t="s">
        <v>508</v>
      </c>
      <c r="C97" s="80"/>
      <c r="D97" s="80"/>
      <c r="E97" s="80"/>
      <c r="F97" s="167"/>
      <c r="G97" s="167"/>
    </row>
    <row r="98" spans="1:7" x14ac:dyDescent="0.25">
      <c r="A98" s="66" t="s">
        <v>509</v>
      </c>
      <c r="B98" s="147" t="s">
        <v>1278</v>
      </c>
      <c r="C98" s="166">
        <v>11407.01</v>
      </c>
      <c r="D98" s="166">
        <v>12480</v>
      </c>
      <c r="E98" s="80"/>
      <c r="F98" s="167">
        <f t="shared" ref="F98:F103" si="0">IF($C$104=0,"",IF(C98="[for completion]","",C98/$C$104))</f>
        <v>0.39950624755496578</v>
      </c>
      <c r="G98" s="167">
        <f t="shared" ref="G98:G103" si="1">IF($D$104=0,"",IF(D98="[for completion]","",D98/$D$104))</f>
        <v>0.7962738467428061</v>
      </c>
    </row>
    <row r="99" spans="1:7" x14ac:dyDescent="0.25">
      <c r="A99" s="66" t="s">
        <v>510</v>
      </c>
      <c r="B99" s="147" t="s">
        <v>1279</v>
      </c>
      <c r="C99" s="166">
        <v>6980.56</v>
      </c>
      <c r="D99" s="166">
        <v>2353</v>
      </c>
      <c r="E99" s="80"/>
      <c r="F99" s="167">
        <f t="shared" si="0"/>
        <v>0.24447925717890071</v>
      </c>
      <c r="G99" s="167">
        <f t="shared" si="1"/>
        <v>0.15013079818796657</v>
      </c>
    </row>
    <row r="100" spans="1:7" x14ac:dyDescent="0.25">
      <c r="A100" s="66" t="s">
        <v>511</v>
      </c>
      <c r="B100" s="147" t="s">
        <v>1280</v>
      </c>
      <c r="C100" s="166">
        <v>6422.77</v>
      </c>
      <c r="D100" s="166">
        <v>732</v>
      </c>
      <c r="E100" s="80"/>
      <c r="F100" s="167">
        <f t="shared" si="0"/>
        <v>0.22494384958096886</v>
      </c>
      <c r="G100" s="167">
        <f t="shared" si="1"/>
        <v>4.6704523703183821E-2</v>
      </c>
    </row>
    <row r="101" spans="1:7" x14ac:dyDescent="0.25">
      <c r="A101" s="66" t="s">
        <v>512</v>
      </c>
      <c r="B101" s="147" t="s">
        <v>1281</v>
      </c>
      <c r="C101" s="166">
        <v>2675.52</v>
      </c>
      <c r="D101" s="166">
        <v>95</v>
      </c>
      <c r="E101" s="80"/>
      <c r="F101" s="167">
        <f t="shared" si="0"/>
        <v>9.3704393654275922E-2</v>
      </c>
      <c r="G101" s="167">
        <f t="shared" si="1"/>
        <v>6.0613794423530912E-3</v>
      </c>
    </row>
    <row r="102" spans="1:7" x14ac:dyDescent="0.25">
      <c r="A102" s="66" t="s">
        <v>513</v>
      </c>
      <c r="B102" s="147" t="s">
        <v>1281</v>
      </c>
      <c r="C102" s="166">
        <v>683.11</v>
      </c>
      <c r="D102" s="166">
        <v>10</v>
      </c>
      <c r="E102" s="80"/>
      <c r="F102" s="167">
        <f t="shared" si="0"/>
        <v>2.392447387766581E-2</v>
      </c>
      <c r="G102" s="167">
        <f t="shared" si="1"/>
        <v>6.3803994130032541E-4</v>
      </c>
    </row>
    <row r="103" spans="1:7" x14ac:dyDescent="0.25">
      <c r="A103" s="66" t="s">
        <v>514</v>
      </c>
      <c r="B103" s="147" t="s">
        <v>1282</v>
      </c>
      <c r="C103" s="166">
        <v>383.8</v>
      </c>
      <c r="D103" s="166">
        <v>3</v>
      </c>
      <c r="E103" s="80"/>
      <c r="F103" s="167">
        <f t="shared" si="0"/>
        <v>1.3441778153222962E-2</v>
      </c>
      <c r="G103" s="167">
        <f t="shared" si="1"/>
        <v>1.9141198239009763E-4</v>
      </c>
    </row>
    <row r="104" spans="1:7" x14ac:dyDescent="0.25">
      <c r="A104" s="66" t="s">
        <v>515</v>
      </c>
      <c r="B104" s="94" t="s">
        <v>142</v>
      </c>
      <c r="C104" s="166">
        <f>SUM(C98:C103)</f>
        <v>28552.77</v>
      </c>
      <c r="D104" s="166">
        <f>SUM(D98:D103)</f>
        <v>15673</v>
      </c>
      <c r="E104" s="103"/>
      <c r="F104" s="167">
        <f>SUM(F98:F103)</f>
        <v>1</v>
      </c>
      <c r="G104" s="167">
        <f>SUM(G98:G103)</f>
        <v>1</v>
      </c>
    </row>
    <row r="105" spans="1:7" ht="15" customHeight="1" x14ac:dyDescent="0.25">
      <c r="A105" s="85"/>
      <c r="B105" s="86" t="s">
        <v>516</v>
      </c>
      <c r="C105" s="85" t="s">
        <v>503</v>
      </c>
      <c r="D105" s="85" t="s">
        <v>504</v>
      </c>
      <c r="E105" s="87"/>
      <c r="F105" s="85" t="s">
        <v>385</v>
      </c>
      <c r="G105" s="85" t="s">
        <v>505</v>
      </c>
    </row>
    <row r="106" spans="1:7" x14ac:dyDescent="0.25">
      <c r="A106" s="66" t="s">
        <v>517</v>
      </c>
      <c r="B106" s="66" t="s">
        <v>518</v>
      </c>
      <c r="C106" s="123" t="s">
        <v>1076</v>
      </c>
      <c r="D106" s="123" t="s">
        <v>1076</v>
      </c>
      <c r="E106" s="157"/>
      <c r="F106" s="123" t="s">
        <v>1076</v>
      </c>
      <c r="G106" s="123" t="s">
        <v>1076</v>
      </c>
    </row>
    <row r="107" spans="1:7" x14ac:dyDescent="0.25">
      <c r="C107" s="157"/>
      <c r="D107" s="157"/>
      <c r="E107" s="157"/>
      <c r="F107" s="157"/>
      <c r="G107" s="157"/>
    </row>
    <row r="108" spans="1:7" x14ac:dyDescent="0.25">
      <c r="B108" s="83" t="s">
        <v>519</v>
      </c>
      <c r="C108" s="157"/>
      <c r="D108" s="157"/>
      <c r="E108" s="157"/>
      <c r="F108" s="157"/>
      <c r="G108" s="157"/>
    </row>
    <row r="109" spans="1:7" x14ac:dyDescent="0.25">
      <c r="A109" s="66" t="s">
        <v>520</v>
      </c>
      <c r="B109" s="66" t="s">
        <v>521</v>
      </c>
      <c r="C109" s="123" t="s">
        <v>1076</v>
      </c>
      <c r="D109" s="123" t="s">
        <v>1076</v>
      </c>
      <c r="E109" s="157"/>
      <c r="F109" s="123" t="s">
        <v>1076</v>
      </c>
      <c r="G109" s="123" t="s">
        <v>1076</v>
      </c>
    </row>
    <row r="110" spans="1:7" x14ac:dyDescent="0.25">
      <c r="A110" s="66" t="s">
        <v>522</v>
      </c>
      <c r="B110" s="66" t="s">
        <v>523</v>
      </c>
      <c r="C110" s="123" t="s">
        <v>1076</v>
      </c>
      <c r="D110" s="123" t="s">
        <v>1076</v>
      </c>
      <c r="E110" s="157"/>
      <c r="F110" s="123" t="s">
        <v>1076</v>
      </c>
      <c r="G110" s="123" t="s">
        <v>1076</v>
      </c>
    </row>
    <row r="111" spans="1:7" x14ac:dyDescent="0.25">
      <c r="A111" s="66" t="s">
        <v>524</v>
      </c>
      <c r="B111" s="66" t="s">
        <v>525</v>
      </c>
      <c r="C111" s="123" t="s">
        <v>1076</v>
      </c>
      <c r="D111" s="123" t="s">
        <v>1076</v>
      </c>
      <c r="E111" s="157"/>
      <c r="F111" s="123" t="s">
        <v>1076</v>
      </c>
      <c r="G111" s="123" t="s">
        <v>1076</v>
      </c>
    </row>
    <row r="112" spans="1:7" x14ac:dyDescent="0.25">
      <c r="A112" s="66" t="s">
        <v>526</v>
      </c>
      <c r="B112" s="66" t="s">
        <v>527</v>
      </c>
      <c r="C112" s="123" t="s">
        <v>1076</v>
      </c>
      <c r="D112" s="123" t="s">
        <v>1076</v>
      </c>
      <c r="E112" s="157"/>
      <c r="F112" s="123" t="s">
        <v>1076</v>
      </c>
      <c r="G112" s="123" t="s">
        <v>1076</v>
      </c>
    </row>
    <row r="113" spans="1:7" x14ac:dyDescent="0.25">
      <c r="A113" s="66" t="s">
        <v>528</v>
      </c>
      <c r="B113" s="66" t="s">
        <v>529</v>
      </c>
      <c r="C113" s="123" t="s">
        <v>1076</v>
      </c>
      <c r="D113" s="123" t="s">
        <v>1076</v>
      </c>
      <c r="E113" s="157"/>
      <c r="F113" s="123" t="s">
        <v>1076</v>
      </c>
      <c r="G113" s="123" t="s">
        <v>1076</v>
      </c>
    </row>
    <row r="114" spans="1:7" x14ac:dyDescent="0.25">
      <c r="A114" s="66" t="s">
        <v>530</v>
      </c>
      <c r="B114" s="66" t="s">
        <v>531</v>
      </c>
      <c r="C114" s="123" t="s">
        <v>1076</v>
      </c>
      <c r="D114" s="123" t="s">
        <v>1076</v>
      </c>
      <c r="E114" s="157"/>
      <c r="F114" s="123" t="s">
        <v>1076</v>
      </c>
      <c r="G114" s="123" t="s">
        <v>1076</v>
      </c>
    </row>
    <row r="115" spans="1:7" x14ac:dyDescent="0.25">
      <c r="A115" s="66" t="s">
        <v>532</v>
      </c>
      <c r="B115" s="66" t="s">
        <v>533</v>
      </c>
      <c r="C115" s="123" t="s">
        <v>1076</v>
      </c>
      <c r="D115" s="123" t="s">
        <v>1076</v>
      </c>
      <c r="E115" s="157"/>
      <c r="F115" s="123" t="s">
        <v>1076</v>
      </c>
      <c r="G115" s="123" t="s">
        <v>1076</v>
      </c>
    </row>
    <row r="116" spans="1:7" x14ac:dyDescent="0.25">
      <c r="A116" s="66" t="s">
        <v>534</v>
      </c>
      <c r="B116" s="66" t="s">
        <v>535</v>
      </c>
      <c r="C116" s="123" t="s">
        <v>1076</v>
      </c>
      <c r="D116" s="123" t="s">
        <v>1076</v>
      </c>
      <c r="E116" s="157"/>
      <c r="F116" s="123" t="s">
        <v>1076</v>
      </c>
      <c r="G116" s="123" t="s">
        <v>1076</v>
      </c>
    </row>
    <row r="117" spans="1:7" x14ac:dyDescent="0.25">
      <c r="A117" s="66" t="s">
        <v>536</v>
      </c>
      <c r="B117" s="94" t="s">
        <v>142</v>
      </c>
      <c r="C117" s="123" t="s">
        <v>1076</v>
      </c>
      <c r="D117" s="123" t="s">
        <v>1076</v>
      </c>
      <c r="F117" s="123" t="s">
        <v>1076</v>
      </c>
      <c r="G117" s="123" t="s">
        <v>1076</v>
      </c>
    </row>
    <row r="118" spans="1:7" ht="15" customHeight="1" x14ac:dyDescent="0.25">
      <c r="A118" s="85"/>
      <c r="B118" s="86" t="s">
        <v>543</v>
      </c>
      <c r="C118" s="85" t="s">
        <v>503</v>
      </c>
      <c r="D118" s="85" t="s">
        <v>504</v>
      </c>
      <c r="E118" s="87"/>
      <c r="F118" s="85" t="s">
        <v>385</v>
      </c>
      <c r="G118" s="85" t="s">
        <v>505</v>
      </c>
    </row>
    <row r="119" spans="1:7" x14ac:dyDescent="0.25">
      <c r="A119" s="66" t="s">
        <v>544</v>
      </c>
      <c r="B119" s="66" t="s">
        <v>518</v>
      </c>
      <c r="C119" s="123">
        <v>0.69410000000000005</v>
      </c>
      <c r="F119" s="167"/>
      <c r="G119" s="167"/>
    </row>
    <row r="120" spans="1:7" x14ac:dyDescent="0.25">
      <c r="F120" s="167"/>
      <c r="G120" s="167"/>
    </row>
    <row r="121" spans="1:7" x14ac:dyDescent="0.25">
      <c r="B121" s="83" t="s">
        <v>519</v>
      </c>
      <c r="C121" s="157"/>
      <c r="D121" s="157"/>
      <c r="E121" s="157"/>
      <c r="F121" s="167"/>
      <c r="G121" s="167"/>
    </row>
    <row r="122" spans="1:7" x14ac:dyDescent="0.25">
      <c r="A122" s="66" t="s">
        <v>545</v>
      </c>
      <c r="B122" s="66" t="s">
        <v>521</v>
      </c>
      <c r="C122" s="166">
        <v>16478.373946683801</v>
      </c>
      <c r="D122" s="123" t="s">
        <v>1076</v>
      </c>
      <c r="E122" s="157"/>
      <c r="F122" s="167">
        <f>IF($C$130=0,"",IF(C122="[Mark as ND1 if not relevant]","",C122/$C$130))</f>
        <v>0.57712014149352309</v>
      </c>
      <c r="G122" s="167" t="s">
        <v>1076</v>
      </c>
    </row>
    <row r="123" spans="1:7" x14ac:dyDescent="0.25">
      <c r="A123" s="66" t="s">
        <v>546</v>
      </c>
      <c r="B123" s="66" t="s">
        <v>523</v>
      </c>
      <c r="C123" s="166">
        <v>3779.78585034756</v>
      </c>
      <c r="D123" s="123" t="s">
        <v>1076</v>
      </c>
      <c r="E123" s="157"/>
      <c r="F123" s="167">
        <f t="shared" ref="F123:F129" si="2">IF($C$130=0,"",IF(C123="[Mark as ND1 if not relevant]","",C123/$C$130))</f>
        <v>0.13237899272256748</v>
      </c>
      <c r="G123" s="167" t="s">
        <v>1076</v>
      </c>
    </row>
    <row r="124" spans="1:7" x14ac:dyDescent="0.25">
      <c r="A124" s="66" t="s">
        <v>547</v>
      </c>
      <c r="B124" s="66" t="s">
        <v>525</v>
      </c>
      <c r="C124" s="166">
        <v>3393.5206741025099</v>
      </c>
      <c r="D124" s="123" t="s">
        <v>1076</v>
      </c>
      <c r="E124" s="157"/>
      <c r="F124" s="167">
        <f t="shared" si="2"/>
        <v>0.11885087314658067</v>
      </c>
      <c r="G124" s="167" t="s">
        <v>1076</v>
      </c>
    </row>
    <row r="125" spans="1:7" x14ac:dyDescent="0.25">
      <c r="A125" s="66" t="s">
        <v>548</v>
      </c>
      <c r="B125" s="66" t="s">
        <v>527</v>
      </c>
      <c r="C125" s="166">
        <v>2654.8828213629799</v>
      </c>
      <c r="D125" s="123" t="s">
        <v>1076</v>
      </c>
      <c r="E125" s="157"/>
      <c r="F125" s="167">
        <f t="shared" si="2"/>
        <v>9.2981647004198031E-2</v>
      </c>
      <c r="G125" s="167" t="s">
        <v>1076</v>
      </c>
    </row>
    <row r="126" spans="1:7" x14ac:dyDescent="0.25">
      <c r="A126" s="66" t="s">
        <v>549</v>
      </c>
      <c r="B126" s="66" t="s">
        <v>529</v>
      </c>
      <c r="C126" s="166">
        <v>1485.66789043994</v>
      </c>
      <c r="D126" s="123" t="s">
        <v>1076</v>
      </c>
      <c r="E126" s="157"/>
      <c r="F126" s="167">
        <f t="shared" si="2"/>
        <v>5.2032370785931328E-2</v>
      </c>
      <c r="G126" s="167" t="s">
        <v>1076</v>
      </c>
    </row>
    <row r="127" spans="1:7" x14ac:dyDescent="0.25">
      <c r="A127" s="66" t="s">
        <v>550</v>
      </c>
      <c r="B127" s="66" t="s">
        <v>531</v>
      </c>
      <c r="C127" s="166">
        <v>329.935957787039</v>
      </c>
      <c r="D127" s="123" t="s">
        <v>1076</v>
      </c>
      <c r="E127" s="157"/>
      <c r="F127" s="167">
        <f t="shared" si="2"/>
        <v>1.1555308021164109E-2</v>
      </c>
      <c r="G127" s="167" t="s">
        <v>1076</v>
      </c>
    </row>
    <row r="128" spans="1:7" x14ac:dyDescent="0.25">
      <c r="A128" s="66" t="s">
        <v>551</v>
      </c>
      <c r="B128" s="66" t="s">
        <v>533</v>
      </c>
      <c r="C128" s="166">
        <v>136.069452997783</v>
      </c>
      <c r="D128" s="123" t="s">
        <v>1076</v>
      </c>
      <c r="E128" s="157"/>
      <c r="F128" s="167">
        <f t="shared" si="2"/>
        <v>4.7655443565674336E-3</v>
      </c>
      <c r="G128" s="167" t="s">
        <v>1076</v>
      </c>
    </row>
    <row r="129" spans="1:14" x14ac:dyDescent="0.25">
      <c r="A129" s="66" t="s">
        <v>552</v>
      </c>
      <c r="B129" s="66" t="s">
        <v>535</v>
      </c>
      <c r="C129" s="166">
        <v>294.52523510590203</v>
      </c>
      <c r="D129" s="123" t="s">
        <v>1076</v>
      </c>
      <c r="E129" s="157"/>
      <c r="F129" s="167">
        <f t="shared" si="2"/>
        <v>1.0315122469467829E-2</v>
      </c>
      <c r="G129" s="167" t="s">
        <v>1076</v>
      </c>
    </row>
    <row r="130" spans="1:14" x14ac:dyDescent="0.25">
      <c r="A130" s="66" t="s">
        <v>553</v>
      </c>
      <c r="B130" s="94" t="s">
        <v>142</v>
      </c>
      <c r="C130" s="166">
        <f>SUM(C122:C129)</f>
        <v>28552.761828827515</v>
      </c>
      <c r="D130" s="123" t="s">
        <v>1076</v>
      </c>
      <c r="E130" s="157"/>
      <c r="F130" s="167">
        <f>SUM(F122:F129)</f>
        <v>1</v>
      </c>
      <c r="G130" s="167" t="s">
        <v>1076</v>
      </c>
    </row>
    <row r="131" spans="1:14" x14ac:dyDescent="0.25">
      <c r="A131" s="66" t="s">
        <v>554</v>
      </c>
      <c r="B131" s="96" t="s">
        <v>537</v>
      </c>
      <c r="C131" s="166">
        <v>75.665078631974097</v>
      </c>
      <c r="D131" s="157" t="s">
        <v>1076</v>
      </c>
      <c r="E131" s="157"/>
      <c r="F131" s="167">
        <f t="shared" ref="F131:F136" si="3">IF($C$130=0,"",IF(C131="[for completion]","",C131/$C$130))</f>
        <v>2.6500090984396796E-3</v>
      </c>
      <c r="G131" s="167" t="s">
        <v>1076</v>
      </c>
    </row>
    <row r="132" spans="1:14" x14ac:dyDescent="0.25">
      <c r="A132" s="66" t="s">
        <v>555</v>
      </c>
      <c r="B132" s="96" t="s">
        <v>538</v>
      </c>
      <c r="C132" s="166">
        <v>41.041868957390001</v>
      </c>
      <c r="D132" s="157" t="s">
        <v>1076</v>
      </c>
      <c r="F132" s="167">
        <f t="shared" si="3"/>
        <v>1.4374045216163011E-3</v>
      </c>
      <c r="G132" s="167" t="s">
        <v>1076</v>
      </c>
    </row>
    <row r="133" spans="1:14" x14ac:dyDescent="0.25">
      <c r="A133" s="66" t="s">
        <v>556</v>
      </c>
      <c r="B133" s="96" t="s">
        <v>539</v>
      </c>
      <c r="C133" s="166">
        <v>23.407229278626701</v>
      </c>
      <c r="D133" s="157" t="s">
        <v>1076</v>
      </c>
      <c r="F133" s="167">
        <f t="shared" si="3"/>
        <v>8.1978862216383673E-4</v>
      </c>
      <c r="G133" s="167" t="s">
        <v>1076</v>
      </c>
    </row>
    <row r="134" spans="1:14" x14ac:dyDescent="0.25">
      <c r="A134" s="66" t="s">
        <v>557</v>
      </c>
      <c r="B134" s="96" t="s">
        <v>540</v>
      </c>
      <c r="C134" s="166">
        <v>18.267355088031699</v>
      </c>
      <c r="D134" s="157" t="s">
        <v>1076</v>
      </c>
      <c r="F134" s="167">
        <f t="shared" si="3"/>
        <v>6.3977541638681563E-4</v>
      </c>
      <c r="G134" s="167" t="s">
        <v>1076</v>
      </c>
    </row>
    <row r="135" spans="1:14" x14ac:dyDescent="0.25">
      <c r="A135" s="66" t="s">
        <v>558</v>
      </c>
      <c r="B135" s="96" t="s">
        <v>541</v>
      </c>
      <c r="C135" s="166">
        <v>14.0348717893932</v>
      </c>
      <c r="D135" s="157" t="s">
        <v>1076</v>
      </c>
      <c r="F135" s="167">
        <f t="shared" si="3"/>
        <v>4.9154165448272948E-4</v>
      </c>
      <c r="G135" s="167" t="s">
        <v>1076</v>
      </c>
    </row>
    <row r="136" spans="1:14" x14ac:dyDescent="0.25">
      <c r="A136" s="66" t="s">
        <v>559</v>
      </c>
      <c r="B136" s="96" t="s">
        <v>542</v>
      </c>
      <c r="C136" s="166">
        <v>122.10883136048599</v>
      </c>
      <c r="D136" s="157" t="s">
        <v>1076</v>
      </c>
      <c r="F136" s="167">
        <f t="shared" si="3"/>
        <v>4.2766031563784539E-3</v>
      </c>
      <c r="G136" s="167" t="s">
        <v>1076</v>
      </c>
    </row>
    <row r="137" spans="1:14" ht="15" customHeight="1" x14ac:dyDescent="0.25">
      <c r="A137" s="85"/>
      <c r="B137" s="86" t="s">
        <v>560</v>
      </c>
      <c r="C137" s="85" t="s">
        <v>385</v>
      </c>
      <c r="D137" s="85"/>
      <c r="E137" s="87"/>
      <c r="F137" s="85"/>
      <c r="G137" s="85"/>
    </row>
    <row r="138" spans="1:14" x14ac:dyDescent="0.25">
      <c r="A138" s="66" t="s">
        <v>561</v>
      </c>
      <c r="B138" s="66" t="s">
        <v>562</v>
      </c>
      <c r="C138" s="167">
        <v>0.22104399999999999</v>
      </c>
      <c r="E138" s="103"/>
      <c r="F138" s="103"/>
      <c r="G138" s="103"/>
    </row>
    <row r="139" spans="1:14" x14ac:dyDescent="0.25">
      <c r="A139" s="66" t="s">
        <v>563</v>
      </c>
      <c r="B139" s="66" t="s">
        <v>564</v>
      </c>
      <c r="C139" s="167">
        <v>1.0449999999999999E-3</v>
      </c>
      <c r="E139" s="103"/>
      <c r="F139" s="103"/>
    </row>
    <row r="140" spans="1:14" x14ac:dyDescent="0.25">
      <c r="A140" s="66" t="s">
        <v>565</v>
      </c>
      <c r="B140" s="66" t="s">
        <v>566</v>
      </c>
      <c r="C140" s="167">
        <v>0</v>
      </c>
      <c r="E140" s="103"/>
      <c r="F140" s="103"/>
    </row>
    <row r="141" spans="1:14" x14ac:dyDescent="0.25">
      <c r="A141" s="66" t="s">
        <v>567</v>
      </c>
      <c r="B141" s="83" t="s">
        <v>1255</v>
      </c>
      <c r="C141" s="167">
        <v>0</v>
      </c>
      <c r="D141" s="80"/>
      <c r="E141" s="80"/>
      <c r="F141" s="100"/>
      <c r="G141" s="100"/>
      <c r="H141" s="64"/>
      <c r="I141" s="66"/>
      <c r="J141" s="66"/>
      <c r="K141" s="66"/>
      <c r="L141" s="64"/>
      <c r="M141" s="64"/>
      <c r="N141" s="64"/>
    </row>
    <row r="142" spans="1:14" x14ac:dyDescent="0.25">
      <c r="A142" s="66" t="s">
        <v>1262</v>
      </c>
      <c r="B142" s="66" t="s">
        <v>140</v>
      </c>
      <c r="C142" s="167">
        <v>0.77790999999999999</v>
      </c>
      <c r="E142" s="103"/>
      <c r="F142" s="103"/>
    </row>
    <row r="143" spans="1:14" x14ac:dyDescent="0.25">
      <c r="A143" s="66" t="s">
        <v>568</v>
      </c>
      <c r="B143" s="96" t="s">
        <v>569</v>
      </c>
      <c r="C143" s="167">
        <v>2.1205999999999999E-2</v>
      </c>
      <c r="E143" s="103"/>
      <c r="F143" s="103"/>
    </row>
    <row r="144" spans="1:14" x14ac:dyDescent="0.25">
      <c r="A144" s="66" t="s">
        <v>570</v>
      </c>
      <c r="B144" s="96" t="s">
        <v>571</v>
      </c>
      <c r="C144" s="167">
        <v>0.65678400000000003</v>
      </c>
      <c r="E144" s="103"/>
      <c r="F144" s="103"/>
    </row>
    <row r="145" spans="1:7" x14ac:dyDescent="0.25">
      <c r="A145" s="66" t="s">
        <v>572</v>
      </c>
      <c r="B145" s="96" t="s">
        <v>1292</v>
      </c>
      <c r="C145" s="167">
        <v>9.9919999999999995E-2</v>
      </c>
      <c r="E145" s="103"/>
      <c r="F145" s="103"/>
    </row>
    <row r="146" spans="1:7" x14ac:dyDescent="0.25">
      <c r="A146" s="66" t="s">
        <v>573</v>
      </c>
      <c r="B146" s="96" t="s">
        <v>574</v>
      </c>
      <c r="C146" s="167">
        <v>0</v>
      </c>
      <c r="E146" s="103"/>
      <c r="F146" s="103"/>
    </row>
    <row r="147" spans="1:7" x14ac:dyDescent="0.25">
      <c r="A147" s="66" t="s">
        <v>575</v>
      </c>
      <c r="B147" s="96" t="s">
        <v>576</v>
      </c>
      <c r="C147" s="167">
        <v>0</v>
      </c>
      <c r="E147" s="103"/>
      <c r="F147" s="103"/>
    </row>
    <row r="148" spans="1:7" ht="15" customHeight="1" x14ac:dyDescent="0.25">
      <c r="A148" s="85"/>
      <c r="B148" s="86" t="s">
        <v>577</v>
      </c>
      <c r="C148" s="85" t="s">
        <v>385</v>
      </c>
      <c r="D148" s="85"/>
      <c r="E148" s="87"/>
      <c r="F148" s="85"/>
      <c r="G148" s="88"/>
    </row>
    <row r="149" spans="1:7" x14ac:dyDescent="0.25">
      <c r="A149" s="66" t="s">
        <v>7</v>
      </c>
      <c r="B149" s="66" t="s">
        <v>1256</v>
      </c>
      <c r="C149" s="167">
        <v>0.98924967853328205</v>
      </c>
      <c r="E149" s="64"/>
      <c r="F149" s="64"/>
    </row>
    <row r="150" spans="1:7" x14ac:dyDescent="0.25">
      <c r="A150" s="66" t="s">
        <v>578</v>
      </c>
      <c r="B150" s="66" t="s">
        <v>579</v>
      </c>
      <c r="C150" s="167">
        <v>0</v>
      </c>
      <c r="E150" s="64"/>
      <c r="F150" s="64"/>
    </row>
    <row r="151" spans="1:7" x14ac:dyDescent="0.25">
      <c r="A151" s="66" t="s">
        <v>580</v>
      </c>
      <c r="B151" s="66" t="s">
        <v>140</v>
      </c>
      <c r="C151" s="167">
        <v>1.07503214667183E-2</v>
      </c>
      <c r="E151" s="64"/>
      <c r="F151" s="64"/>
    </row>
    <row r="152" spans="1:7" ht="18.75" x14ac:dyDescent="0.25">
      <c r="A152" s="119"/>
      <c r="B152" s="120" t="s">
        <v>581</v>
      </c>
      <c r="C152" s="119"/>
      <c r="D152" s="119"/>
      <c r="E152" s="119"/>
      <c r="F152" s="121"/>
      <c r="G152" s="121"/>
    </row>
    <row r="153" spans="1:7" ht="15" customHeight="1" x14ac:dyDescent="0.25">
      <c r="A153" s="85"/>
      <c r="B153" s="86" t="s">
        <v>582</v>
      </c>
      <c r="C153" s="85" t="s">
        <v>503</v>
      </c>
      <c r="D153" s="85" t="s">
        <v>504</v>
      </c>
      <c r="E153" s="85"/>
      <c r="F153" s="85" t="s">
        <v>386</v>
      </c>
      <c r="G153" s="85" t="s">
        <v>505</v>
      </c>
    </row>
    <row r="154" spans="1:7" x14ac:dyDescent="0.25">
      <c r="A154" s="66" t="s">
        <v>583</v>
      </c>
      <c r="B154" s="66" t="s">
        <v>507</v>
      </c>
      <c r="C154" s="166">
        <v>2.67</v>
      </c>
      <c r="D154" s="80"/>
      <c r="E154" s="80"/>
      <c r="F154" s="100"/>
      <c r="G154" s="100"/>
    </row>
    <row r="155" spans="1:7" x14ac:dyDescent="0.25">
      <c r="A155" s="80"/>
      <c r="D155" s="80"/>
      <c r="E155" s="80"/>
      <c r="F155" s="100"/>
      <c r="G155" s="100"/>
    </row>
    <row r="156" spans="1:7" x14ac:dyDescent="0.25">
      <c r="B156" s="157" t="s">
        <v>508</v>
      </c>
      <c r="D156" s="80"/>
      <c r="E156" s="80"/>
      <c r="F156" s="100"/>
      <c r="G156" s="100"/>
    </row>
    <row r="157" spans="1:7" x14ac:dyDescent="0.25">
      <c r="A157" s="66" t="s">
        <v>584</v>
      </c>
      <c r="B157" s="147" t="s">
        <v>1278</v>
      </c>
      <c r="C157" s="166">
        <v>24900.16</v>
      </c>
      <c r="D157" s="166">
        <v>24837</v>
      </c>
      <c r="E157" s="80"/>
      <c r="F157" s="167">
        <f t="shared" ref="F157:F162" si="4">IF($C$163=0,"",IF(C157="[for completion]","",C157/$C$163))</f>
        <v>0.22345373254177972</v>
      </c>
      <c r="G157" s="167">
        <f t="shared" ref="G157:G162" si="5">IF($D$163=0,"",IF(D157="[for completion]","",D157/$D$163))</f>
        <v>0.59407290470723306</v>
      </c>
    </row>
    <row r="158" spans="1:7" x14ac:dyDescent="0.25">
      <c r="A158" s="66" t="s">
        <v>585</v>
      </c>
      <c r="B158" s="147" t="s">
        <v>1279</v>
      </c>
      <c r="C158" s="166">
        <v>35620.400000000001</v>
      </c>
      <c r="D158" s="166">
        <v>11379</v>
      </c>
      <c r="E158" s="80"/>
      <c r="F158" s="167">
        <f t="shared" si="4"/>
        <v>0.31965703572311227</v>
      </c>
      <c r="G158" s="167">
        <f t="shared" si="5"/>
        <v>0.27217278989667049</v>
      </c>
    </row>
    <row r="159" spans="1:7" x14ac:dyDescent="0.25">
      <c r="A159" s="66" t="s">
        <v>586</v>
      </c>
      <c r="B159" s="147" t="s">
        <v>1280</v>
      </c>
      <c r="C159" s="166">
        <v>44343.83</v>
      </c>
      <c r="D159" s="166">
        <v>5389</v>
      </c>
      <c r="E159" s="80"/>
      <c r="F159" s="167">
        <f t="shared" si="4"/>
        <v>0.39794099028673507</v>
      </c>
      <c r="G159" s="167">
        <f t="shared" si="5"/>
        <v>0.12889877535399924</v>
      </c>
    </row>
    <row r="160" spans="1:7" x14ac:dyDescent="0.25">
      <c r="A160" s="66" t="s">
        <v>587</v>
      </c>
      <c r="B160" s="147" t="s">
        <v>1281</v>
      </c>
      <c r="C160" s="166">
        <v>5112.7</v>
      </c>
      <c r="D160" s="166">
        <v>187</v>
      </c>
      <c r="E160" s="80"/>
      <c r="F160" s="167">
        <f t="shared" si="4"/>
        <v>4.5881307524383665E-2</v>
      </c>
      <c r="G160" s="167">
        <f t="shared" si="5"/>
        <v>4.4728281668580177E-3</v>
      </c>
    </row>
    <row r="161" spans="1:7" x14ac:dyDescent="0.25">
      <c r="A161" s="66" t="s">
        <v>588</v>
      </c>
      <c r="B161" s="147" t="s">
        <v>1281</v>
      </c>
      <c r="C161" s="166">
        <v>843.38</v>
      </c>
      <c r="D161" s="166">
        <v>13</v>
      </c>
      <c r="E161" s="80"/>
      <c r="F161" s="167">
        <f t="shared" si="4"/>
        <v>7.5684818471482189E-3</v>
      </c>
      <c r="G161" s="167">
        <f t="shared" si="5"/>
        <v>3.1094527363184079E-4</v>
      </c>
    </row>
    <row r="162" spans="1:7" x14ac:dyDescent="0.25">
      <c r="A162" s="66" t="s">
        <v>589</v>
      </c>
      <c r="B162" s="147" t="s">
        <v>1282</v>
      </c>
      <c r="C162" s="166">
        <v>612.71</v>
      </c>
      <c r="D162" s="166">
        <v>3</v>
      </c>
      <c r="E162" s="80"/>
      <c r="F162" s="167">
        <f t="shared" si="4"/>
        <v>5.4984520768410266E-3</v>
      </c>
      <c r="G162" s="167">
        <f t="shared" si="5"/>
        <v>7.1756601607347878E-5</v>
      </c>
    </row>
    <row r="163" spans="1:7" x14ac:dyDescent="0.25">
      <c r="A163" s="66" t="s">
        <v>590</v>
      </c>
      <c r="B163" s="94" t="s">
        <v>142</v>
      </c>
      <c r="C163" s="166">
        <f>SUM(C157:C162)</f>
        <v>111433.18000000001</v>
      </c>
      <c r="D163" s="166">
        <f>SUM(D157:D162)</f>
        <v>41808</v>
      </c>
      <c r="E163" s="103"/>
      <c r="F163" s="167">
        <f>SUM(F157:F162)</f>
        <v>1</v>
      </c>
      <c r="G163" s="167">
        <f>SUM(G157:G162)</f>
        <v>1</v>
      </c>
    </row>
    <row r="164" spans="1:7" ht="15" customHeight="1" x14ac:dyDescent="0.25">
      <c r="A164" s="85"/>
      <c r="B164" s="86" t="s">
        <v>591</v>
      </c>
      <c r="C164" s="85" t="s">
        <v>503</v>
      </c>
      <c r="D164" s="85" t="s">
        <v>504</v>
      </c>
      <c r="E164" s="85"/>
      <c r="F164" s="85" t="s">
        <v>386</v>
      </c>
      <c r="G164" s="85" t="s">
        <v>505</v>
      </c>
    </row>
    <row r="165" spans="1:7" x14ac:dyDescent="0.25">
      <c r="A165" s="66" t="s">
        <v>592</v>
      </c>
      <c r="B165" s="66" t="s">
        <v>518</v>
      </c>
      <c r="C165" s="123" t="s">
        <v>1076</v>
      </c>
      <c r="D165" s="157"/>
      <c r="E165" s="157"/>
      <c r="F165" s="157"/>
      <c r="G165" s="157"/>
    </row>
    <row r="166" spans="1:7" x14ac:dyDescent="0.25">
      <c r="C166" s="157"/>
      <c r="D166" s="157"/>
      <c r="E166" s="157"/>
      <c r="F166" s="157"/>
      <c r="G166" s="157"/>
    </row>
    <row r="167" spans="1:7" x14ac:dyDescent="0.25">
      <c r="B167" s="83" t="s">
        <v>519</v>
      </c>
      <c r="C167" s="157"/>
      <c r="D167" s="157"/>
      <c r="E167" s="157"/>
      <c r="F167" s="157"/>
      <c r="G167" s="157"/>
    </row>
    <row r="168" spans="1:7" x14ac:dyDescent="0.25">
      <c r="A168" s="66" t="s">
        <v>593</v>
      </c>
      <c r="B168" s="66" t="s">
        <v>521</v>
      </c>
      <c r="C168" s="123" t="s">
        <v>1076</v>
      </c>
      <c r="D168" s="123" t="s">
        <v>1076</v>
      </c>
      <c r="E168" s="157"/>
      <c r="F168" s="123" t="s">
        <v>1076</v>
      </c>
      <c r="G168" s="123" t="s">
        <v>1076</v>
      </c>
    </row>
    <row r="169" spans="1:7" x14ac:dyDescent="0.25">
      <c r="A169" s="66" t="s">
        <v>594</v>
      </c>
      <c r="B169" s="66" t="s">
        <v>523</v>
      </c>
      <c r="C169" s="123" t="s">
        <v>1076</v>
      </c>
      <c r="D169" s="123" t="s">
        <v>1076</v>
      </c>
      <c r="E169" s="157"/>
      <c r="F169" s="123" t="s">
        <v>1076</v>
      </c>
      <c r="G169" s="123" t="s">
        <v>1076</v>
      </c>
    </row>
    <row r="170" spans="1:7" x14ac:dyDescent="0.25">
      <c r="A170" s="66" t="s">
        <v>595</v>
      </c>
      <c r="B170" s="66" t="s">
        <v>525</v>
      </c>
      <c r="C170" s="123" t="s">
        <v>1076</v>
      </c>
      <c r="D170" s="123" t="s">
        <v>1076</v>
      </c>
      <c r="E170" s="157"/>
      <c r="F170" s="123" t="s">
        <v>1076</v>
      </c>
      <c r="G170" s="123" t="s">
        <v>1076</v>
      </c>
    </row>
    <row r="171" spans="1:7" x14ac:dyDescent="0.25">
      <c r="A171" s="66" t="s">
        <v>596</v>
      </c>
      <c r="B171" s="66" t="s">
        <v>527</v>
      </c>
      <c r="C171" s="123" t="s">
        <v>1076</v>
      </c>
      <c r="D171" s="123" t="s">
        <v>1076</v>
      </c>
      <c r="E171" s="157"/>
      <c r="F171" s="123" t="s">
        <v>1076</v>
      </c>
      <c r="G171" s="123" t="s">
        <v>1076</v>
      </c>
    </row>
    <row r="172" spans="1:7" x14ac:dyDescent="0.25">
      <c r="A172" s="66" t="s">
        <v>597</v>
      </c>
      <c r="B172" s="66" t="s">
        <v>529</v>
      </c>
      <c r="C172" s="123" t="s">
        <v>1076</v>
      </c>
      <c r="D172" s="123" t="s">
        <v>1076</v>
      </c>
      <c r="E172" s="157"/>
      <c r="F172" s="123" t="s">
        <v>1076</v>
      </c>
      <c r="G172" s="123" t="s">
        <v>1076</v>
      </c>
    </row>
    <row r="173" spans="1:7" x14ac:dyDescent="0.25">
      <c r="A173" s="66" t="s">
        <v>598</v>
      </c>
      <c r="B173" s="66" t="s">
        <v>531</v>
      </c>
      <c r="C173" s="123" t="s">
        <v>1076</v>
      </c>
      <c r="D173" s="123" t="s">
        <v>1076</v>
      </c>
      <c r="E173" s="157"/>
      <c r="F173" s="123" t="s">
        <v>1076</v>
      </c>
      <c r="G173" s="123" t="s">
        <v>1076</v>
      </c>
    </row>
    <row r="174" spans="1:7" x14ac:dyDescent="0.25">
      <c r="A174" s="66" t="s">
        <v>599</v>
      </c>
      <c r="B174" s="66" t="s">
        <v>533</v>
      </c>
      <c r="C174" s="123" t="s">
        <v>1076</v>
      </c>
      <c r="D174" s="123" t="s">
        <v>1076</v>
      </c>
      <c r="E174" s="157"/>
      <c r="F174" s="123" t="s">
        <v>1076</v>
      </c>
      <c r="G174" s="123" t="s">
        <v>1076</v>
      </c>
    </row>
    <row r="175" spans="1:7" x14ac:dyDescent="0.25">
      <c r="A175" s="66" t="s">
        <v>600</v>
      </c>
      <c r="B175" s="66" t="s">
        <v>535</v>
      </c>
      <c r="C175" s="123" t="s">
        <v>1076</v>
      </c>
      <c r="D175" s="123" t="s">
        <v>1076</v>
      </c>
      <c r="E175" s="157"/>
      <c r="F175" s="123" t="s">
        <v>1076</v>
      </c>
      <c r="G175" s="123" t="s">
        <v>1076</v>
      </c>
    </row>
    <row r="176" spans="1:7" x14ac:dyDescent="0.25">
      <c r="A176" s="66" t="s">
        <v>601</v>
      </c>
      <c r="B176" s="94" t="s">
        <v>142</v>
      </c>
      <c r="C176" s="123" t="s">
        <v>1076</v>
      </c>
      <c r="D176" s="123" t="s">
        <v>1076</v>
      </c>
      <c r="E176" s="157"/>
      <c r="F176" s="123" t="s">
        <v>1076</v>
      </c>
      <c r="G176" s="123" t="s">
        <v>1076</v>
      </c>
    </row>
    <row r="177" spans="1:7" ht="15" customHeight="1" x14ac:dyDescent="0.25">
      <c r="A177" s="85"/>
      <c r="B177" s="86" t="s">
        <v>602</v>
      </c>
      <c r="C177" s="85" t="s">
        <v>503</v>
      </c>
      <c r="D177" s="85" t="s">
        <v>504</v>
      </c>
      <c r="E177" s="85"/>
      <c r="F177" s="85" t="s">
        <v>386</v>
      </c>
      <c r="G177" s="85" t="s">
        <v>505</v>
      </c>
    </row>
    <row r="178" spans="1:7" x14ac:dyDescent="0.25">
      <c r="A178" s="66" t="s">
        <v>603</v>
      </c>
      <c r="B178" s="66" t="s">
        <v>518</v>
      </c>
      <c r="C178" s="167">
        <v>0.52180000000000004</v>
      </c>
      <c r="G178" s="66"/>
    </row>
    <row r="179" spans="1:7" x14ac:dyDescent="0.25">
      <c r="D179" s="157"/>
      <c r="E179" s="157"/>
      <c r="F179" s="157"/>
      <c r="G179" s="157"/>
    </row>
    <row r="180" spans="1:7" x14ac:dyDescent="0.25">
      <c r="B180" s="83" t="s">
        <v>519</v>
      </c>
      <c r="D180" s="157"/>
      <c r="E180" s="157"/>
      <c r="F180" s="157"/>
      <c r="G180" s="157"/>
    </row>
    <row r="181" spans="1:7" x14ac:dyDescent="0.25">
      <c r="A181" s="66" t="s">
        <v>604</v>
      </c>
      <c r="B181" s="66" t="s">
        <v>521</v>
      </c>
      <c r="C181" s="166">
        <v>65239.738043942903</v>
      </c>
      <c r="D181" s="123" t="s">
        <v>1076</v>
      </c>
      <c r="E181" s="157"/>
      <c r="F181" s="167">
        <f>IF($C$189=0,"",IF(C181="[Mark as ND1 if not relevant]","",C181/$C$189))</f>
        <v>0.5854693482486093</v>
      </c>
      <c r="G181" s="167" t="s">
        <v>1076</v>
      </c>
    </row>
    <row r="182" spans="1:7" x14ac:dyDescent="0.25">
      <c r="A182" s="66" t="s">
        <v>605</v>
      </c>
      <c r="B182" s="66" t="s">
        <v>523</v>
      </c>
      <c r="C182" s="166">
        <v>16522.582688977502</v>
      </c>
      <c r="D182" s="123" t="s">
        <v>1076</v>
      </c>
      <c r="E182" s="157"/>
      <c r="F182" s="167">
        <f t="shared" ref="F182:F188" si="6">IF($C$189=0,"",IF(C182="[Mark as ND1 if not relevant]","",C182/$C$189))</f>
        <v>0.14827566768866776</v>
      </c>
      <c r="G182" s="167" t="s">
        <v>1076</v>
      </c>
    </row>
    <row r="183" spans="1:7" x14ac:dyDescent="0.25">
      <c r="A183" s="66" t="s">
        <v>606</v>
      </c>
      <c r="B183" s="66" t="s">
        <v>525</v>
      </c>
      <c r="C183" s="166">
        <v>14323.268450690801</v>
      </c>
      <c r="D183" s="123" t="s">
        <v>1076</v>
      </c>
      <c r="E183" s="157"/>
      <c r="F183" s="167">
        <f t="shared" si="6"/>
        <v>0.12853875407910811</v>
      </c>
      <c r="G183" s="167" t="s">
        <v>1076</v>
      </c>
    </row>
    <row r="184" spans="1:7" x14ac:dyDescent="0.25">
      <c r="A184" s="66" t="s">
        <v>607</v>
      </c>
      <c r="B184" s="66" t="s">
        <v>527</v>
      </c>
      <c r="C184" s="166">
        <v>9598.2645074800403</v>
      </c>
      <c r="D184" s="123" t="s">
        <v>1076</v>
      </c>
      <c r="E184" s="157"/>
      <c r="F184" s="167">
        <f t="shared" si="6"/>
        <v>8.6135993705661926E-2</v>
      </c>
      <c r="G184" s="167" t="s">
        <v>1076</v>
      </c>
    </row>
    <row r="185" spans="1:7" x14ac:dyDescent="0.25">
      <c r="A185" s="66" t="s">
        <v>608</v>
      </c>
      <c r="B185" s="66" t="s">
        <v>529</v>
      </c>
      <c r="C185" s="166">
        <v>3404.3668216056599</v>
      </c>
      <c r="D185" s="123" t="s">
        <v>1076</v>
      </c>
      <c r="E185" s="157"/>
      <c r="F185" s="167">
        <f t="shared" si="6"/>
        <v>3.0551202135455341E-2</v>
      </c>
      <c r="G185" s="167" t="s">
        <v>1076</v>
      </c>
    </row>
    <row r="186" spans="1:7" x14ac:dyDescent="0.25">
      <c r="A186" s="66" t="s">
        <v>609</v>
      </c>
      <c r="B186" s="66" t="s">
        <v>531</v>
      </c>
      <c r="C186" s="166">
        <v>1333.28875982045</v>
      </c>
      <c r="D186" s="123" t="s">
        <v>1076</v>
      </c>
      <c r="E186" s="157"/>
      <c r="F186" s="167">
        <f t="shared" si="6"/>
        <v>1.1965095578916863E-2</v>
      </c>
      <c r="G186" s="167" t="s">
        <v>1076</v>
      </c>
    </row>
    <row r="187" spans="1:7" x14ac:dyDescent="0.25">
      <c r="A187" s="66" t="s">
        <v>610</v>
      </c>
      <c r="B187" s="66" t="s">
        <v>533</v>
      </c>
      <c r="C187" s="166">
        <v>501.16140962368598</v>
      </c>
      <c r="D187" s="123" t="s">
        <v>1076</v>
      </c>
      <c r="E187" s="157"/>
      <c r="F187" s="167">
        <f t="shared" si="6"/>
        <v>4.497483476437341E-3</v>
      </c>
      <c r="G187" s="167" t="s">
        <v>1076</v>
      </c>
    </row>
    <row r="188" spans="1:7" x14ac:dyDescent="0.25">
      <c r="A188" s="66" t="s">
        <v>611</v>
      </c>
      <c r="B188" s="66" t="s">
        <v>535</v>
      </c>
      <c r="C188" s="166">
        <v>508.84702088308501</v>
      </c>
      <c r="D188" s="123" t="s">
        <v>1076</v>
      </c>
      <c r="E188" s="157"/>
      <c r="F188" s="167">
        <f t="shared" si="6"/>
        <v>4.5664550871434059E-3</v>
      </c>
      <c r="G188" s="167" t="s">
        <v>1076</v>
      </c>
    </row>
    <row r="189" spans="1:7" x14ac:dyDescent="0.25">
      <c r="A189" s="66" t="s">
        <v>612</v>
      </c>
      <c r="B189" s="94" t="s">
        <v>142</v>
      </c>
      <c r="C189" s="166">
        <f>SUM(C181:C188)</f>
        <v>111431.51770302412</v>
      </c>
      <c r="D189" s="123" t="s">
        <v>1076</v>
      </c>
      <c r="E189" s="157"/>
      <c r="F189" s="167">
        <f>SUM(F181:F188)</f>
        <v>1</v>
      </c>
      <c r="G189" s="167" t="s">
        <v>1076</v>
      </c>
    </row>
    <row r="190" spans="1:7" x14ac:dyDescent="0.25">
      <c r="A190" s="66" t="s">
        <v>613</v>
      </c>
      <c r="B190" s="96" t="s">
        <v>537</v>
      </c>
      <c r="C190" s="166">
        <v>178.40599422331701</v>
      </c>
      <c r="D190" s="123" t="s">
        <v>1076</v>
      </c>
      <c r="E190" s="157"/>
      <c r="F190" s="167">
        <f t="shared" ref="F190:F195" si="7">IF($C$189=0,"",IF(C190="[for completion]","",C190/$C$189))</f>
        <v>1.6010371024361924E-3</v>
      </c>
      <c r="G190" s="167" t="s">
        <v>1076</v>
      </c>
    </row>
    <row r="191" spans="1:7" x14ac:dyDescent="0.25">
      <c r="A191" s="66" t="s">
        <v>614</v>
      </c>
      <c r="B191" s="96" t="s">
        <v>538</v>
      </c>
      <c r="C191" s="166">
        <v>103.496101012964</v>
      </c>
      <c r="D191" s="123" t="s">
        <v>1076</v>
      </c>
      <c r="E191" s="157"/>
      <c r="F191" s="167">
        <f t="shared" si="7"/>
        <v>9.2878660496028805E-4</v>
      </c>
      <c r="G191" s="167" t="s">
        <v>1076</v>
      </c>
    </row>
    <row r="192" spans="1:7" x14ac:dyDescent="0.25">
      <c r="A192" s="66" t="s">
        <v>615</v>
      </c>
      <c r="B192" s="96" t="s">
        <v>539</v>
      </c>
      <c r="C192" s="166">
        <v>48.816053712441501</v>
      </c>
      <c r="D192" s="123" t="s">
        <v>1076</v>
      </c>
      <c r="F192" s="167">
        <f t="shared" si="7"/>
        <v>4.3808120645490135E-4</v>
      </c>
      <c r="G192" s="167" t="s">
        <v>1076</v>
      </c>
    </row>
    <row r="193" spans="1:7" x14ac:dyDescent="0.25">
      <c r="A193" s="66" t="s">
        <v>616</v>
      </c>
      <c r="B193" s="96" t="s">
        <v>540</v>
      </c>
      <c r="C193" s="166">
        <v>25.777295358896801</v>
      </c>
      <c r="D193" s="123" t="s">
        <v>1076</v>
      </c>
      <c r="F193" s="167">
        <f t="shared" si="7"/>
        <v>2.3132858539713882E-4</v>
      </c>
      <c r="G193" s="167" t="s">
        <v>1076</v>
      </c>
    </row>
    <row r="194" spans="1:7" x14ac:dyDescent="0.25">
      <c r="A194" s="66" t="s">
        <v>617</v>
      </c>
      <c r="B194" s="96" t="s">
        <v>541</v>
      </c>
      <c r="C194" s="166">
        <v>16.399370033728399</v>
      </c>
      <c r="D194" s="123" t="s">
        <v>1076</v>
      </c>
      <c r="F194" s="167">
        <f t="shared" si="7"/>
        <v>1.4716994232667925E-4</v>
      </c>
      <c r="G194" s="167" t="s">
        <v>1076</v>
      </c>
    </row>
    <row r="195" spans="1:7" x14ac:dyDescent="0.25">
      <c r="A195" s="66" t="s">
        <v>618</v>
      </c>
      <c r="B195" s="96" t="s">
        <v>542</v>
      </c>
      <c r="C195" s="166">
        <v>135.95220654173801</v>
      </c>
      <c r="D195" s="123" t="s">
        <v>1076</v>
      </c>
      <c r="F195" s="167">
        <f t="shared" si="7"/>
        <v>1.2200516455682128E-3</v>
      </c>
      <c r="G195" s="167" t="s">
        <v>1076</v>
      </c>
    </row>
    <row r="196" spans="1:7" ht="15" customHeight="1" x14ac:dyDescent="0.25">
      <c r="A196" s="85"/>
      <c r="B196" s="86" t="s">
        <v>619</v>
      </c>
      <c r="C196" s="85" t="s">
        <v>620</v>
      </c>
      <c r="D196" s="85"/>
      <c r="E196" s="85"/>
      <c r="F196" s="85"/>
      <c r="G196" s="88"/>
    </row>
    <row r="197" spans="1:7" x14ac:dyDescent="0.25">
      <c r="A197" s="66" t="s">
        <v>621</v>
      </c>
      <c r="B197" s="83" t="s">
        <v>622</v>
      </c>
      <c r="C197" s="167">
        <v>0</v>
      </c>
      <c r="G197" s="66"/>
    </row>
    <row r="198" spans="1:7" x14ac:dyDescent="0.25">
      <c r="A198" s="66" t="s">
        <v>623</v>
      </c>
      <c r="B198" s="83" t="s">
        <v>624</v>
      </c>
      <c r="C198" s="167">
        <v>0</v>
      </c>
      <c r="G198" s="66"/>
    </row>
    <row r="199" spans="1:7" x14ac:dyDescent="0.25">
      <c r="A199" s="66" t="s">
        <v>625</v>
      </c>
      <c r="B199" s="83" t="s">
        <v>626</v>
      </c>
      <c r="C199" s="167">
        <v>0</v>
      </c>
      <c r="G199" s="66"/>
    </row>
    <row r="200" spans="1:7" x14ac:dyDescent="0.25">
      <c r="A200" s="66" t="s">
        <v>627</v>
      </c>
      <c r="B200" s="83" t="s">
        <v>628</v>
      </c>
      <c r="C200" s="167">
        <v>0</v>
      </c>
      <c r="G200" s="66"/>
    </row>
    <row r="201" spans="1:7" x14ac:dyDescent="0.25">
      <c r="A201" s="66" t="s">
        <v>629</v>
      </c>
      <c r="B201" s="83" t="s">
        <v>630</v>
      </c>
      <c r="C201" s="167">
        <v>0</v>
      </c>
      <c r="G201" s="66"/>
    </row>
    <row r="202" spans="1:7" x14ac:dyDescent="0.25">
      <c r="A202" s="66" t="s">
        <v>631</v>
      </c>
      <c r="B202" s="83" t="s">
        <v>632</v>
      </c>
      <c r="C202" s="167">
        <v>0.76792199999999999</v>
      </c>
      <c r="G202" s="66"/>
    </row>
    <row r="203" spans="1:7" x14ac:dyDescent="0.25">
      <c r="A203" s="66" t="s">
        <v>633</v>
      </c>
      <c r="B203" s="83" t="s">
        <v>634</v>
      </c>
      <c r="C203" s="167">
        <v>0</v>
      </c>
      <c r="G203" s="66"/>
    </row>
    <row r="204" spans="1:7" x14ac:dyDescent="0.25">
      <c r="A204" s="66" t="s">
        <v>635</v>
      </c>
      <c r="B204" s="147" t="s">
        <v>636</v>
      </c>
      <c r="C204" s="167">
        <v>0</v>
      </c>
      <c r="G204" s="66"/>
    </row>
    <row r="205" spans="1:7" x14ac:dyDescent="0.25">
      <c r="A205" s="66" t="s">
        <v>637</v>
      </c>
      <c r="B205" s="147" t="s">
        <v>638</v>
      </c>
      <c r="C205" s="167">
        <v>0</v>
      </c>
      <c r="G205" s="66"/>
    </row>
    <row r="206" spans="1:7" x14ac:dyDescent="0.25">
      <c r="A206" s="66" t="s">
        <v>639</v>
      </c>
      <c r="B206" s="147" t="s">
        <v>140</v>
      </c>
      <c r="C206" s="167">
        <v>0.23207700000000001</v>
      </c>
      <c r="G206" s="66"/>
    </row>
    <row r="207" spans="1:7" x14ac:dyDescent="0.25">
      <c r="A207" s="66" t="s">
        <v>640</v>
      </c>
      <c r="B207" s="96" t="s">
        <v>641</v>
      </c>
      <c r="C207" s="167">
        <v>1.27E-4</v>
      </c>
      <c r="G207" s="66"/>
    </row>
    <row r="208" spans="1:7" x14ac:dyDescent="0.25">
      <c r="A208" s="66" t="s">
        <v>642</v>
      </c>
      <c r="B208" s="96" t="s">
        <v>1283</v>
      </c>
      <c r="C208" s="167">
        <v>0</v>
      </c>
      <c r="G208" s="66"/>
    </row>
    <row r="209" spans="1:7" x14ac:dyDescent="0.25">
      <c r="A209" s="66" t="s">
        <v>643</v>
      </c>
      <c r="B209" s="96" t="s">
        <v>571</v>
      </c>
      <c r="C209" s="167">
        <v>0</v>
      </c>
      <c r="G209" s="66"/>
    </row>
    <row r="210" spans="1:7" x14ac:dyDescent="0.25">
      <c r="A210" s="66" t="s">
        <v>644</v>
      </c>
      <c r="B210" s="96" t="s">
        <v>1284</v>
      </c>
      <c r="C210" s="167">
        <v>1.6125E-2</v>
      </c>
      <c r="G210" s="66"/>
    </row>
    <row r="211" spans="1:7" x14ac:dyDescent="0.25">
      <c r="A211" s="66" t="s">
        <v>645</v>
      </c>
      <c r="B211" s="96" t="s">
        <v>1309</v>
      </c>
      <c r="C211" s="167">
        <v>0.21537600000000001</v>
      </c>
      <c r="G211" s="66"/>
    </row>
    <row r="212" spans="1:7" x14ac:dyDescent="0.25">
      <c r="A212" s="66" t="s">
        <v>646</v>
      </c>
      <c r="B212" s="96" t="s">
        <v>1285</v>
      </c>
      <c r="C212" s="167">
        <v>0</v>
      </c>
      <c r="G212" s="6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73" location="'2. Harmonised Glossary'!A9" display="Breakdown by Interest Rate"/>
    <hyperlink ref="B91" location="'2. Harmonised Glossary'!A14" display="Non-Performing Loans (NPLs)"/>
    <hyperlink ref="B11" location="'2. Harmonised Glossary'!A12" display="Property Type Information"/>
    <hyperlink ref="B105" location="'2. Harmonised Glossary'!A288" display="Loan to Value (LTV) Information - Un-indexed"/>
    <hyperlink ref="B118" location="'2. Harmonised Glossary'!A11" display="Loan to Value (LTV) Information - Indexed"/>
    <hyperlink ref="B164" location="'2. Harmonised Glossary'!A11" display="Loan to Value (LTV) Information - Un-indexed"/>
    <hyperlink ref="B1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647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648</v>
      </c>
      <c r="C5" s="70"/>
      <c r="E5" s="72"/>
      <c r="F5" s="72"/>
      <c r="H5"/>
      <c r="L5" s="64"/>
      <c r="M5" s="64"/>
    </row>
    <row r="6" spans="1:14" ht="15.75" thickBot="1" x14ac:dyDescent="0.3">
      <c r="B6" s="75" t="s">
        <v>649</v>
      </c>
      <c r="H6"/>
      <c r="L6" s="64"/>
      <c r="M6" s="64"/>
    </row>
    <row r="7" spans="1:14" s="124" customFormat="1" x14ac:dyDescent="0.25">
      <c r="A7" s="66"/>
      <c r="B7" s="91"/>
      <c r="C7" s="66"/>
      <c r="D7" s="66"/>
      <c r="E7" s="66"/>
      <c r="F7" s="66"/>
      <c r="G7" s="64"/>
      <c r="H7"/>
      <c r="I7" s="66"/>
      <c r="J7" s="66"/>
      <c r="K7" s="66"/>
      <c r="L7" s="64"/>
      <c r="M7" s="64"/>
      <c r="N7" s="64"/>
    </row>
    <row r="8" spans="1:14" ht="37.5" x14ac:dyDescent="0.25">
      <c r="A8" s="77" t="s">
        <v>93</v>
      </c>
      <c r="B8" s="77" t="s">
        <v>649</v>
      </c>
      <c r="C8" s="78"/>
      <c r="D8" s="78"/>
      <c r="E8" s="78"/>
      <c r="F8" s="78"/>
      <c r="G8" s="79"/>
      <c r="H8"/>
      <c r="I8" s="83"/>
      <c r="J8" s="72"/>
      <c r="K8" s="72"/>
      <c r="L8" s="72"/>
      <c r="M8" s="72"/>
    </row>
    <row r="9" spans="1:14" ht="15" customHeight="1" x14ac:dyDescent="0.25">
      <c r="A9" s="85"/>
      <c r="B9" s="86" t="s">
        <v>650</v>
      </c>
      <c r="C9" s="85"/>
      <c r="D9" s="85"/>
      <c r="E9" s="85"/>
      <c r="F9" s="88"/>
      <c r="G9" s="88"/>
      <c r="H9"/>
      <c r="I9" s="83"/>
      <c r="J9" s="80"/>
      <c r="K9" s="80"/>
      <c r="L9" s="80"/>
      <c r="M9" s="100"/>
      <c r="N9" s="100"/>
    </row>
    <row r="10" spans="1:14" x14ac:dyDescent="0.25">
      <c r="A10" s="66" t="s">
        <v>651</v>
      </c>
      <c r="B10" s="66" t="s">
        <v>652</v>
      </c>
      <c r="C10" s="66" t="s">
        <v>95</v>
      </c>
      <c r="E10" s="83"/>
      <c r="F10" s="83"/>
      <c r="H10"/>
      <c r="I10" s="83"/>
      <c r="L10" s="83"/>
      <c r="M10" s="83"/>
    </row>
    <row r="11" spans="1:14" outlineLevel="1" x14ac:dyDescent="0.25">
      <c r="A11" s="66" t="s">
        <v>653</v>
      </c>
      <c r="B11" s="96" t="s">
        <v>382</v>
      </c>
      <c r="E11" s="83"/>
      <c r="F11" s="83"/>
      <c r="H11"/>
      <c r="I11" s="83"/>
      <c r="L11" s="83"/>
      <c r="M11" s="83"/>
    </row>
    <row r="12" spans="1:14" outlineLevel="1" x14ac:dyDescent="0.25">
      <c r="A12" s="66" t="s">
        <v>654</v>
      </c>
      <c r="B12" s="96" t="s">
        <v>383</v>
      </c>
      <c r="E12" s="83"/>
      <c r="F12" s="83"/>
      <c r="H12"/>
      <c r="I12" s="83"/>
      <c r="L12" s="83"/>
      <c r="M12" s="83"/>
    </row>
    <row r="13" spans="1:14" outlineLevel="1" x14ac:dyDescent="0.25">
      <c r="A13" s="66" t="s">
        <v>655</v>
      </c>
      <c r="E13" s="83"/>
      <c r="F13" s="83"/>
      <c r="H13"/>
      <c r="I13" s="83"/>
      <c r="L13" s="83"/>
      <c r="M13" s="83"/>
    </row>
    <row r="14" spans="1:14" outlineLevel="1" x14ac:dyDescent="0.25">
      <c r="A14" s="66" t="s">
        <v>656</v>
      </c>
      <c r="E14" s="83"/>
      <c r="F14" s="83"/>
      <c r="H14"/>
      <c r="I14" s="83"/>
      <c r="L14" s="83"/>
      <c r="M14" s="83"/>
    </row>
    <row r="15" spans="1:14" outlineLevel="1" x14ac:dyDescent="0.25">
      <c r="A15" s="66" t="s">
        <v>657</v>
      </c>
      <c r="E15" s="83"/>
      <c r="F15" s="83"/>
      <c r="H15"/>
      <c r="I15" s="83"/>
      <c r="L15" s="83"/>
      <c r="M15" s="83"/>
    </row>
    <row r="16" spans="1:14" outlineLevel="1" x14ac:dyDescent="0.25">
      <c r="A16" s="66" t="s">
        <v>658</v>
      </c>
      <c r="E16" s="83"/>
      <c r="F16" s="83"/>
      <c r="H16"/>
      <c r="I16" s="83"/>
      <c r="L16" s="83"/>
      <c r="M16" s="83"/>
    </row>
    <row r="17" spans="1:14" outlineLevel="1" x14ac:dyDescent="0.25">
      <c r="A17" s="66" t="s">
        <v>659</v>
      </c>
      <c r="E17" s="83"/>
      <c r="F17" s="83"/>
      <c r="H17"/>
      <c r="I17" s="83"/>
      <c r="L17" s="83"/>
      <c r="M17" s="83"/>
    </row>
    <row r="18" spans="1:14" x14ac:dyDescent="0.25">
      <c r="A18" s="85"/>
      <c r="B18" s="85" t="s">
        <v>660</v>
      </c>
      <c r="C18" s="85" t="s">
        <v>503</v>
      </c>
      <c r="D18" s="85" t="s">
        <v>661</v>
      </c>
      <c r="E18" s="85"/>
      <c r="F18" s="85" t="s">
        <v>662</v>
      </c>
      <c r="G18" s="85" t="s">
        <v>663</v>
      </c>
      <c r="H18"/>
      <c r="I18" s="122"/>
      <c r="J18" s="80"/>
      <c r="K18" s="80"/>
      <c r="L18" s="72"/>
      <c r="M18" s="80"/>
      <c r="N18" s="80"/>
    </row>
    <row r="19" spans="1:14" x14ac:dyDescent="0.25">
      <c r="A19" s="66" t="s">
        <v>664</v>
      </c>
      <c r="B19" s="66" t="s">
        <v>665</v>
      </c>
      <c r="C19" s="66" t="s">
        <v>95</v>
      </c>
      <c r="D19" s="80"/>
      <c r="E19" s="80"/>
      <c r="F19" s="100"/>
      <c r="G19" s="100"/>
      <c r="H19"/>
      <c r="I19" s="83"/>
      <c r="L19" s="80"/>
      <c r="M19" s="100"/>
      <c r="N19" s="100"/>
    </row>
    <row r="20" spans="1:14" x14ac:dyDescent="0.25">
      <c r="A20" s="80"/>
      <c r="B20" s="122"/>
      <c r="C20" s="80"/>
      <c r="D20" s="80"/>
      <c r="E20" s="80"/>
      <c r="F20" s="100"/>
      <c r="G20" s="100"/>
      <c r="H20"/>
      <c r="I20" s="122"/>
      <c r="J20" s="80"/>
      <c r="K20" s="80"/>
      <c r="L20" s="80"/>
      <c r="M20" s="100"/>
      <c r="N20" s="100"/>
    </row>
    <row r="21" spans="1:14" x14ac:dyDescent="0.25">
      <c r="B21" s="66" t="s">
        <v>508</v>
      </c>
      <c r="C21" s="80"/>
      <c r="D21" s="80"/>
      <c r="E21" s="80"/>
      <c r="F21" s="100"/>
      <c r="G21" s="100"/>
      <c r="H21"/>
      <c r="I21" s="83"/>
      <c r="J21" s="80"/>
      <c r="K21" s="80"/>
      <c r="L21" s="80"/>
      <c r="M21" s="100"/>
      <c r="N21" s="100"/>
    </row>
    <row r="22" spans="1:14" x14ac:dyDescent="0.25">
      <c r="A22" s="66" t="s">
        <v>666</v>
      </c>
      <c r="B22" s="83" t="s">
        <v>467</v>
      </c>
      <c r="C22" s="66" t="s">
        <v>95</v>
      </c>
      <c r="D22" s="66" t="s">
        <v>95</v>
      </c>
      <c r="E22" s="83"/>
      <c r="F22" s="93" t="str">
        <f>IF($C$37=0,"",IF(C22="[for completion]","",C22/$C$37))</f>
        <v/>
      </c>
      <c r="G22" s="93" t="str">
        <f>IF($D$37=0,"",IF(D22="[for completion]","",D22/$D$37))</f>
        <v/>
      </c>
      <c r="H22"/>
      <c r="I22" s="83"/>
      <c r="L22" s="83"/>
      <c r="M22" s="93"/>
      <c r="N22" s="93"/>
    </row>
    <row r="23" spans="1:14" x14ac:dyDescent="0.25">
      <c r="A23" s="66" t="s">
        <v>667</v>
      </c>
      <c r="B23" s="83" t="s">
        <v>467</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668</v>
      </c>
      <c r="B24" s="83" t="s">
        <v>467</v>
      </c>
      <c r="C24" s="66" t="s">
        <v>95</v>
      </c>
      <c r="D24" s="66" t="s">
        <v>95</v>
      </c>
      <c r="F24" s="93" t="str">
        <f t="shared" si="0"/>
        <v/>
      </c>
      <c r="G24" s="93" t="str">
        <f t="shared" si="1"/>
        <v/>
      </c>
      <c r="H24"/>
      <c r="I24" s="83"/>
      <c r="M24" s="93"/>
      <c r="N24" s="93"/>
    </row>
    <row r="25" spans="1:14" x14ac:dyDescent="0.25">
      <c r="A25" s="66" t="s">
        <v>669</v>
      </c>
      <c r="B25" s="83" t="s">
        <v>467</v>
      </c>
      <c r="C25" s="66" t="s">
        <v>95</v>
      </c>
      <c r="D25" s="66" t="s">
        <v>95</v>
      </c>
      <c r="E25" s="103"/>
      <c r="F25" s="93" t="str">
        <f t="shared" si="0"/>
        <v/>
      </c>
      <c r="G25" s="93" t="str">
        <f t="shared" si="1"/>
        <v/>
      </c>
      <c r="H25"/>
      <c r="I25" s="83"/>
      <c r="L25" s="103"/>
      <c r="M25" s="93"/>
      <c r="N25" s="93"/>
    </row>
    <row r="26" spans="1:14" x14ac:dyDescent="0.25">
      <c r="A26" s="66" t="s">
        <v>670</v>
      </c>
      <c r="B26" s="83" t="s">
        <v>467</v>
      </c>
      <c r="C26" s="66" t="s">
        <v>95</v>
      </c>
      <c r="D26" s="66" t="s">
        <v>95</v>
      </c>
      <c r="E26" s="103"/>
      <c r="F26" s="93" t="str">
        <f t="shared" si="0"/>
        <v/>
      </c>
      <c r="G26" s="93" t="str">
        <f t="shared" si="1"/>
        <v/>
      </c>
      <c r="H26"/>
      <c r="I26" s="83"/>
      <c r="L26" s="103"/>
      <c r="M26" s="93"/>
      <c r="N26" s="93"/>
    </row>
    <row r="27" spans="1:14" x14ac:dyDescent="0.25">
      <c r="A27" s="66" t="s">
        <v>671</v>
      </c>
      <c r="B27" s="83" t="s">
        <v>467</v>
      </c>
      <c r="C27" s="66" t="s">
        <v>95</v>
      </c>
      <c r="D27" s="66" t="s">
        <v>95</v>
      </c>
      <c r="E27" s="103"/>
      <c r="F27" s="93" t="str">
        <f t="shared" si="0"/>
        <v/>
      </c>
      <c r="G27" s="93" t="str">
        <f t="shared" si="1"/>
        <v/>
      </c>
      <c r="H27"/>
      <c r="I27" s="83"/>
      <c r="L27" s="103"/>
      <c r="M27" s="93"/>
      <c r="N27" s="93"/>
    </row>
    <row r="28" spans="1:14" x14ac:dyDescent="0.25">
      <c r="A28" s="66" t="s">
        <v>672</v>
      </c>
      <c r="B28" s="83" t="s">
        <v>467</v>
      </c>
      <c r="C28" s="66" t="s">
        <v>95</v>
      </c>
      <c r="D28" s="66" t="s">
        <v>95</v>
      </c>
      <c r="E28" s="103"/>
      <c r="F28" s="93" t="str">
        <f t="shared" si="0"/>
        <v/>
      </c>
      <c r="G28" s="93" t="str">
        <f t="shared" si="1"/>
        <v/>
      </c>
      <c r="H28"/>
      <c r="I28" s="83"/>
      <c r="L28" s="103"/>
      <c r="M28" s="93"/>
      <c r="N28" s="93"/>
    </row>
    <row r="29" spans="1:14" x14ac:dyDescent="0.25">
      <c r="A29" s="66" t="s">
        <v>673</v>
      </c>
      <c r="B29" s="83" t="s">
        <v>467</v>
      </c>
      <c r="C29" s="66" t="s">
        <v>95</v>
      </c>
      <c r="D29" s="66" t="s">
        <v>95</v>
      </c>
      <c r="E29" s="103"/>
      <c r="F29" s="93" t="str">
        <f t="shared" si="0"/>
        <v/>
      </c>
      <c r="G29" s="93" t="str">
        <f t="shared" si="1"/>
        <v/>
      </c>
      <c r="H29"/>
      <c r="I29" s="83"/>
      <c r="L29" s="103"/>
      <c r="M29" s="93"/>
      <c r="N29" s="93"/>
    </row>
    <row r="30" spans="1:14" x14ac:dyDescent="0.25">
      <c r="A30" s="66" t="s">
        <v>674</v>
      </c>
      <c r="B30" s="83" t="s">
        <v>467</v>
      </c>
      <c r="C30" s="66" t="s">
        <v>95</v>
      </c>
      <c r="D30" s="66" t="s">
        <v>95</v>
      </c>
      <c r="E30" s="103"/>
      <c r="F30" s="93" t="str">
        <f t="shared" si="0"/>
        <v/>
      </c>
      <c r="G30" s="93" t="str">
        <f t="shared" si="1"/>
        <v/>
      </c>
      <c r="H30"/>
      <c r="I30" s="83"/>
      <c r="L30" s="103"/>
      <c r="M30" s="93"/>
      <c r="N30" s="93"/>
    </row>
    <row r="31" spans="1:14" x14ac:dyDescent="0.25">
      <c r="A31" s="66" t="s">
        <v>675</v>
      </c>
      <c r="B31" s="83" t="s">
        <v>467</v>
      </c>
      <c r="C31" s="66" t="s">
        <v>95</v>
      </c>
      <c r="D31" s="66" t="s">
        <v>95</v>
      </c>
      <c r="E31" s="103"/>
      <c r="F31" s="93" t="str">
        <f t="shared" si="0"/>
        <v/>
      </c>
      <c r="G31" s="93" t="str">
        <f t="shared" si="1"/>
        <v/>
      </c>
      <c r="H31"/>
      <c r="I31" s="83"/>
      <c r="L31" s="103"/>
      <c r="M31" s="93"/>
      <c r="N31" s="93"/>
    </row>
    <row r="32" spans="1:14" x14ac:dyDescent="0.25">
      <c r="A32" s="66" t="s">
        <v>676</v>
      </c>
      <c r="B32" s="83" t="s">
        <v>467</v>
      </c>
      <c r="C32" s="66" t="s">
        <v>95</v>
      </c>
      <c r="D32" s="66" t="s">
        <v>95</v>
      </c>
      <c r="E32" s="103"/>
      <c r="F32" s="93" t="str">
        <f t="shared" si="0"/>
        <v/>
      </c>
      <c r="G32" s="93" t="str">
        <f t="shared" si="1"/>
        <v/>
      </c>
      <c r="H32"/>
      <c r="I32" s="83"/>
      <c r="L32" s="103"/>
      <c r="M32" s="93"/>
      <c r="N32" s="93"/>
    </row>
    <row r="33" spans="1:14" x14ac:dyDescent="0.25">
      <c r="A33" s="66" t="s">
        <v>677</v>
      </c>
      <c r="B33" s="83" t="s">
        <v>467</v>
      </c>
      <c r="C33" s="66" t="s">
        <v>95</v>
      </c>
      <c r="D33" s="66" t="s">
        <v>95</v>
      </c>
      <c r="E33" s="103"/>
      <c r="F33" s="93" t="str">
        <f t="shared" si="0"/>
        <v/>
      </c>
      <c r="G33" s="93" t="str">
        <f t="shared" si="1"/>
        <v/>
      </c>
      <c r="H33"/>
      <c r="I33" s="83"/>
      <c r="L33" s="103"/>
      <c r="M33" s="93"/>
      <c r="N33" s="93"/>
    </row>
    <row r="34" spans="1:14" x14ac:dyDescent="0.25">
      <c r="A34" s="66" t="s">
        <v>678</v>
      </c>
      <c r="B34" s="83" t="s">
        <v>467</v>
      </c>
      <c r="C34" s="66" t="s">
        <v>95</v>
      </c>
      <c r="D34" s="66" t="s">
        <v>95</v>
      </c>
      <c r="E34" s="103"/>
      <c r="F34" s="93" t="str">
        <f t="shared" si="0"/>
        <v/>
      </c>
      <c r="G34" s="93" t="str">
        <f t="shared" si="1"/>
        <v/>
      </c>
      <c r="H34"/>
      <c r="I34" s="83"/>
      <c r="L34" s="103"/>
      <c r="M34" s="93"/>
      <c r="N34" s="93"/>
    </row>
    <row r="35" spans="1:14" x14ac:dyDescent="0.25">
      <c r="A35" s="66" t="s">
        <v>679</v>
      </c>
      <c r="B35" s="83" t="s">
        <v>467</v>
      </c>
      <c r="C35" s="66" t="s">
        <v>95</v>
      </c>
      <c r="D35" s="66" t="s">
        <v>95</v>
      </c>
      <c r="E35" s="103"/>
      <c r="F35" s="93" t="str">
        <f t="shared" si="0"/>
        <v/>
      </c>
      <c r="G35" s="93" t="str">
        <f t="shared" si="1"/>
        <v/>
      </c>
      <c r="H35"/>
      <c r="I35" s="83"/>
      <c r="L35" s="103"/>
      <c r="M35" s="93"/>
      <c r="N35" s="93"/>
    </row>
    <row r="36" spans="1:14" x14ac:dyDescent="0.25">
      <c r="A36" s="66" t="s">
        <v>680</v>
      </c>
      <c r="B36" s="83" t="s">
        <v>467</v>
      </c>
      <c r="C36" s="66" t="s">
        <v>95</v>
      </c>
      <c r="D36" s="66" t="s">
        <v>95</v>
      </c>
      <c r="E36" s="103"/>
      <c r="F36" s="93" t="str">
        <f t="shared" si="0"/>
        <v/>
      </c>
      <c r="G36" s="93" t="str">
        <f t="shared" si="1"/>
        <v/>
      </c>
      <c r="H36"/>
      <c r="I36" s="83"/>
      <c r="L36" s="103"/>
      <c r="M36" s="93"/>
      <c r="N36" s="93"/>
    </row>
    <row r="37" spans="1:14" x14ac:dyDescent="0.25">
      <c r="A37" s="66" t="s">
        <v>681</v>
      </c>
      <c r="B37" s="94" t="s">
        <v>142</v>
      </c>
      <c r="C37" s="83">
        <f>SUM(C22:C36)</f>
        <v>0</v>
      </c>
      <c r="D37" s="83">
        <f>SUM(D22:D36)</f>
        <v>0</v>
      </c>
      <c r="E37" s="103"/>
      <c r="F37" s="95">
        <f>SUM(F22:F36)</f>
        <v>0</v>
      </c>
      <c r="G37" s="95">
        <f>SUM(G22:G36)</f>
        <v>0</v>
      </c>
      <c r="H37"/>
      <c r="I37" s="94"/>
      <c r="J37" s="83"/>
      <c r="K37" s="83"/>
      <c r="L37" s="103"/>
      <c r="M37" s="95"/>
      <c r="N37" s="95"/>
    </row>
    <row r="38" spans="1:14" x14ac:dyDescent="0.25">
      <c r="A38" s="85"/>
      <c r="B38" s="86" t="s">
        <v>682</v>
      </c>
      <c r="C38" s="85" t="s">
        <v>112</v>
      </c>
      <c r="D38" s="85"/>
      <c r="E38" s="87"/>
      <c r="F38" s="85" t="s">
        <v>662</v>
      </c>
      <c r="G38" s="85"/>
      <c r="H38"/>
      <c r="I38" s="122"/>
      <c r="J38" s="80"/>
      <c r="K38" s="80"/>
      <c r="L38" s="72"/>
      <c r="M38" s="80"/>
      <c r="N38" s="80"/>
    </row>
    <row r="39" spans="1:14" x14ac:dyDescent="0.25">
      <c r="A39" s="66" t="s">
        <v>683</v>
      </c>
      <c r="B39" s="83" t="s">
        <v>684</v>
      </c>
      <c r="C39" s="66" t="s">
        <v>95</v>
      </c>
      <c r="E39" s="125"/>
      <c r="F39" s="93" t="str">
        <f>IF($C$42=0,"",IF(C39="[for completion]","",C39/$C$42))</f>
        <v/>
      </c>
      <c r="G39" s="92"/>
      <c r="H39"/>
      <c r="I39" s="83"/>
      <c r="L39" s="125"/>
      <c r="M39" s="93"/>
      <c r="N39" s="92"/>
    </row>
    <row r="40" spans="1:14" x14ac:dyDescent="0.25">
      <c r="A40" s="66" t="s">
        <v>685</v>
      </c>
      <c r="B40" s="83" t="s">
        <v>686</v>
      </c>
      <c r="C40" s="66" t="s">
        <v>95</v>
      </c>
      <c r="E40" s="125"/>
      <c r="F40" s="93" t="str">
        <f t="shared" ref="F40:F41" si="2">IF($C$42=0,"",IF(C40="[for completion]","",C40/$C$42))</f>
        <v/>
      </c>
      <c r="G40" s="92"/>
      <c r="H40"/>
      <c r="I40" s="83"/>
      <c r="L40" s="125"/>
      <c r="M40" s="93"/>
      <c r="N40" s="92"/>
    </row>
    <row r="41" spans="1:14" x14ac:dyDescent="0.25">
      <c r="A41" s="66" t="s">
        <v>687</v>
      </c>
      <c r="B41" s="83" t="s">
        <v>140</v>
      </c>
      <c r="C41" s="66" t="s">
        <v>95</v>
      </c>
      <c r="E41" s="103"/>
      <c r="F41" s="93" t="str">
        <f t="shared" si="2"/>
        <v/>
      </c>
      <c r="G41" s="92"/>
      <c r="H41"/>
      <c r="I41" s="83"/>
      <c r="L41" s="103"/>
      <c r="M41" s="93"/>
      <c r="N41" s="92"/>
    </row>
    <row r="42" spans="1:14" x14ac:dyDescent="0.25">
      <c r="A42" s="66" t="s">
        <v>688</v>
      </c>
      <c r="B42" s="94" t="s">
        <v>142</v>
      </c>
      <c r="C42" s="83">
        <f>SUM(C39:C41)</f>
        <v>0</v>
      </c>
      <c r="D42" s="83"/>
      <c r="E42" s="103"/>
      <c r="F42" s="95">
        <f>SUM(F39:F41)</f>
        <v>0</v>
      </c>
      <c r="G42" s="92"/>
      <c r="H42"/>
      <c r="I42" s="83"/>
      <c r="L42" s="103"/>
      <c r="M42" s="93"/>
      <c r="N42" s="92"/>
    </row>
    <row r="43" spans="1:14" outlineLevel="1" x14ac:dyDescent="0.25">
      <c r="A43" s="66" t="s">
        <v>689</v>
      </c>
      <c r="B43" s="94"/>
      <c r="C43" s="83"/>
      <c r="D43" s="83"/>
      <c r="E43" s="103"/>
      <c r="F43" s="95"/>
      <c r="G43" s="92"/>
      <c r="H43"/>
      <c r="I43" s="83"/>
      <c r="L43" s="103"/>
      <c r="M43" s="93"/>
      <c r="N43" s="92"/>
    </row>
    <row r="44" spans="1:14" outlineLevel="1" x14ac:dyDescent="0.25">
      <c r="A44" s="66" t="s">
        <v>690</v>
      </c>
      <c r="B44" s="94"/>
      <c r="C44" s="83"/>
      <c r="D44" s="83"/>
      <c r="E44" s="103"/>
      <c r="F44" s="95"/>
      <c r="G44" s="92"/>
      <c r="H44"/>
      <c r="I44" s="83"/>
      <c r="L44" s="103"/>
      <c r="M44" s="93"/>
      <c r="N44" s="92"/>
    </row>
    <row r="45" spans="1:14" outlineLevel="1" x14ac:dyDescent="0.25">
      <c r="A45" s="66" t="s">
        <v>691</v>
      </c>
      <c r="B45" s="83"/>
      <c r="E45" s="103"/>
      <c r="F45" s="93"/>
      <c r="G45" s="92"/>
      <c r="H45"/>
      <c r="I45" s="83"/>
      <c r="L45" s="103"/>
      <c r="M45" s="93"/>
      <c r="N45" s="92"/>
    </row>
    <row r="46" spans="1:14" outlineLevel="1" x14ac:dyDescent="0.25">
      <c r="A46" s="66" t="s">
        <v>692</v>
      </c>
      <c r="B46" s="83"/>
      <c r="E46" s="103"/>
      <c r="F46" s="93"/>
      <c r="G46" s="92"/>
      <c r="H46"/>
      <c r="I46" s="83"/>
      <c r="L46" s="103"/>
      <c r="M46" s="93"/>
      <c r="N46" s="92"/>
    </row>
    <row r="47" spans="1:14" outlineLevel="1" x14ac:dyDescent="0.25">
      <c r="A47" s="66" t="s">
        <v>693</v>
      </c>
      <c r="B47" s="83"/>
      <c r="E47" s="103"/>
      <c r="F47" s="93"/>
      <c r="G47" s="92"/>
      <c r="H47"/>
      <c r="I47" s="83"/>
      <c r="L47" s="103"/>
      <c r="M47" s="93"/>
      <c r="N47" s="92"/>
    </row>
    <row r="48" spans="1:14" ht="15" customHeight="1" x14ac:dyDescent="0.25">
      <c r="A48" s="85"/>
      <c r="B48" s="86" t="s">
        <v>389</v>
      </c>
      <c r="C48" s="85" t="s">
        <v>662</v>
      </c>
      <c r="D48" s="85"/>
      <c r="E48" s="87"/>
      <c r="F48" s="88"/>
      <c r="G48" s="88"/>
      <c r="H48"/>
      <c r="I48" s="122"/>
      <c r="J48" s="80"/>
      <c r="K48" s="80"/>
      <c r="L48" s="72"/>
      <c r="M48" s="100"/>
      <c r="N48" s="100"/>
    </row>
    <row r="49" spans="1:14" x14ac:dyDescent="0.25">
      <c r="A49" s="66" t="s">
        <v>694</v>
      </c>
      <c r="B49" s="118" t="s">
        <v>391</v>
      </c>
      <c r="C49" s="66">
        <f>SUM(C50:C77)</f>
        <v>0</v>
      </c>
      <c r="G49" s="66"/>
      <c r="H49"/>
      <c r="I49" s="72"/>
      <c r="N49" s="66"/>
    </row>
    <row r="50" spans="1:14" x14ac:dyDescent="0.25">
      <c r="A50" s="66" t="s">
        <v>695</v>
      </c>
      <c r="B50" s="66" t="s">
        <v>393</v>
      </c>
      <c r="C50" s="66" t="s">
        <v>95</v>
      </c>
      <c r="G50" s="66"/>
      <c r="H50"/>
      <c r="N50" s="66"/>
    </row>
    <row r="51" spans="1:14" x14ac:dyDescent="0.25">
      <c r="A51" s="66" t="s">
        <v>696</v>
      </c>
      <c r="B51" s="66" t="s">
        <v>395</v>
      </c>
      <c r="C51" s="66" t="s">
        <v>95</v>
      </c>
      <c r="G51" s="66"/>
      <c r="H51"/>
      <c r="N51" s="66"/>
    </row>
    <row r="52" spans="1:14" x14ac:dyDescent="0.25">
      <c r="A52" s="66" t="s">
        <v>697</v>
      </c>
      <c r="B52" s="66" t="s">
        <v>397</v>
      </c>
      <c r="C52" s="66" t="s">
        <v>95</v>
      </c>
      <c r="G52" s="66"/>
      <c r="H52"/>
      <c r="N52" s="66"/>
    </row>
    <row r="53" spans="1:14" x14ac:dyDescent="0.25">
      <c r="A53" s="66" t="s">
        <v>698</v>
      </c>
      <c r="B53" s="66" t="s">
        <v>399</v>
      </c>
      <c r="C53" s="66" t="s">
        <v>95</v>
      </c>
      <c r="G53" s="66"/>
      <c r="H53"/>
      <c r="N53" s="66"/>
    </row>
    <row r="54" spans="1:14" x14ac:dyDescent="0.25">
      <c r="A54" s="66" t="s">
        <v>699</v>
      </c>
      <c r="B54" s="66" t="s">
        <v>401</v>
      </c>
      <c r="C54" s="66" t="s">
        <v>95</v>
      </c>
      <c r="G54" s="66"/>
      <c r="H54"/>
      <c r="N54" s="66"/>
    </row>
    <row r="55" spans="1:14" x14ac:dyDescent="0.25">
      <c r="A55" s="66" t="s">
        <v>700</v>
      </c>
      <c r="B55" s="66" t="s">
        <v>403</v>
      </c>
      <c r="C55" s="66" t="s">
        <v>95</v>
      </c>
      <c r="G55" s="66"/>
      <c r="H55"/>
      <c r="N55" s="66"/>
    </row>
    <row r="56" spans="1:14" x14ac:dyDescent="0.25">
      <c r="A56" s="66" t="s">
        <v>701</v>
      </c>
      <c r="B56" s="66" t="s">
        <v>405</v>
      </c>
      <c r="C56" s="66" t="s">
        <v>95</v>
      </c>
      <c r="G56" s="66"/>
      <c r="H56"/>
      <c r="N56" s="66"/>
    </row>
    <row r="57" spans="1:14" x14ac:dyDescent="0.25">
      <c r="A57" s="66" t="s">
        <v>702</v>
      </c>
      <c r="B57" s="66" t="s">
        <v>407</v>
      </c>
      <c r="C57" s="66" t="s">
        <v>95</v>
      </c>
      <c r="G57" s="66"/>
      <c r="H57"/>
      <c r="N57" s="66"/>
    </row>
    <row r="58" spans="1:14" x14ac:dyDescent="0.25">
      <c r="A58" s="66" t="s">
        <v>703</v>
      </c>
      <c r="B58" s="66" t="s">
        <v>409</v>
      </c>
      <c r="C58" s="66" t="s">
        <v>95</v>
      </c>
      <c r="G58" s="66"/>
      <c r="H58"/>
      <c r="N58" s="66"/>
    </row>
    <row r="59" spans="1:14" x14ac:dyDescent="0.25">
      <c r="A59" s="66" t="s">
        <v>704</v>
      </c>
      <c r="B59" s="66" t="s">
        <v>411</v>
      </c>
      <c r="C59" s="66" t="s">
        <v>95</v>
      </c>
      <c r="G59" s="66"/>
      <c r="H59"/>
      <c r="N59" s="66"/>
    </row>
    <row r="60" spans="1:14" x14ac:dyDescent="0.25">
      <c r="A60" s="66" t="s">
        <v>705</v>
      </c>
      <c r="B60" s="66" t="s">
        <v>413</v>
      </c>
      <c r="C60" s="66" t="s">
        <v>95</v>
      </c>
      <c r="G60" s="66"/>
      <c r="H60"/>
      <c r="N60" s="66"/>
    </row>
    <row r="61" spans="1:14" x14ac:dyDescent="0.25">
      <c r="A61" s="66" t="s">
        <v>706</v>
      </c>
      <c r="B61" s="66" t="s">
        <v>415</v>
      </c>
      <c r="C61" s="66" t="s">
        <v>95</v>
      </c>
      <c r="G61" s="66"/>
      <c r="H61"/>
      <c r="N61" s="66"/>
    </row>
    <row r="62" spans="1:14" x14ac:dyDescent="0.25">
      <c r="A62" s="66" t="s">
        <v>707</v>
      </c>
      <c r="B62" s="66" t="s">
        <v>417</v>
      </c>
      <c r="C62" s="66" t="s">
        <v>95</v>
      </c>
      <c r="G62" s="66"/>
      <c r="H62"/>
      <c r="N62" s="66"/>
    </row>
    <row r="63" spans="1:14" x14ac:dyDescent="0.25">
      <c r="A63" s="66" t="s">
        <v>708</v>
      </c>
      <c r="B63" s="66" t="s">
        <v>419</v>
      </c>
      <c r="C63" s="66" t="s">
        <v>95</v>
      </c>
      <c r="G63" s="66"/>
      <c r="H63"/>
      <c r="N63" s="66"/>
    </row>
    <row r="64" spans="1:14" x14ac:dyDescent="0.25">
      <c r="A64" s="66" t="s">
        <v>709</v>
      </c>
      <c r="B64" s="66" t="s">
        <v>421</v>
      </c>
      <c r="C64" s="66" t="s">
        <v>95</v>
      </c>
      <c r="G64" s="66"/>
      <c r="H64"/>
      <c r="N64" s="66"/>
    </row>
    <row r="65" spans="1:14" x14ac:dyDescent="0.25">
      <c r="A65" s="66" t="s">
        <v>710</v>
      </c>
      <c r="B65" s="66" t="s">
        <v>3</v>
      </c>
      <c r="C65" s="66" t="s">
        <v>95</v>
      </c>
      <c r="G65" s="66"/>
      <c r="H65"/>
      <c r="N65" s="66"/>
    </row>
    <row r="66" spans="1:14" x14ac:dyDescent="0.25">
      <c r="A66" s="66" t="s">
        <v>711</v>
      </c>
      <c r="B66" s="66" t="s">
        <v>424</v>
      </c>
      <c r="C66" s="66" t="s">
        <v>95</v>
      </c>
      <c r="G66" s="66"/>
      <c r="H66"/>
      <c r="N66" s="66"/>
    </row>
    <row r="67" spans="1:14" x14ac:dyDescent="0.25">
      <c r="A67" s="66" t="s">
        <v>712</v>
      </c>
      <c r="B67" s="66" t="s">
        <v>426</v>
      </c>
      <c r="C67" s="66" t="s">
        <v>95</v>
      </c>
      <c r="G67" s="66"/>
      <c r="H67"/>
      <c r="N67" s="66"/>
    </row>
    <row r="68" spans="1:14" x14ac:dyDescent="0.25">
      <c r="A68" s="66" t="s">
        <v>713</v>
      </c>
      <c r="B68" s="66" t="s">
        <v>428</v>
      </c>
      <c r="C68" s="66" t="s">
        <v>95</v>
      </c>
      <c r="G68" s="66"/>
      <c r="H68"/>
      <c r="N68" s="66"/>
    </row>
    <row r="69" spans="1:14" x14ac:dyDescent="0.25">
      <c r="A69" s="66" t="s">
        <v>714</v>
      </c>
      <c r="B69" s="66" t="s">
        <v>430</v>
      </c>
      <c r="C69" s="66" t="s">
        <v>95</v>
      </c>
      <c r="G69" s="66"/>
      <c r="H69"/>
      <c r="N69" s="66"/>
    </row>
    <row r="70" spans="1:14" x14ac:dyDescent="0.25">
      <c r="A70" s="66" t="s">
        <v>715</v>
      </c>
      <c r="B70" s="66" t="s">
        <v>432</v>
      </c>
      <c r="C70" s="66" t="s">
        <v>95</v>
      </c>
      <c r="G70" s="66"/>
      <c r="H70"/>
      <c r="N70" s="66"/>
    </row>
    <row r="71" spans="1:14" x14ac:dyDescent="0.25">
      <c r="A71" s="66" t="s">
        <v>716</v>
      </c>
      <c r="B71" s="66" t="s">
        <v>434</v>
      </c>
      <c r="C71" s="66" t="s">
        <v>95</v>
      </c>
      <c r="G71" s="66"/>
      <c r="H71"/>
      <c r="N71" s="66"/>
    </row>
    <row r="72" spans="1:14" x14ac:dyDescent="0.25">
      <c r="A72" s="66" t="s">
        <v>717</v>
      </c>
      <c r="B72" s="66" t="s">
        <v>436</v>
      </c>
      <c r="C72" s="66" t="s">
        <v>95</v>
      </c>
      <c r="G72" s="66"/>
      <c r="H72"/>
      <c r="N72" s="66"/>
    </row>
    <row r="73" spans="1:14" x14ac:dyDescent="0.25">
      <c r="A73" s="66" t="s">
        <v>718</v>
      </c>
      <c r="B73" s="66" t="s">
        <v>438</v>
      </c>
      <c r="C73" s="66" t="s">
        <v>95</v>
      </c>
      <c r="G73" s="66"/>
      <c r="H73"/>
      <c r="N73" s="66"/>
    </row>
    <row r="74" spans="1:14" x14ac:dyDescent="0.25">
      <c r="A74" s="66" t="s">
        <v>719</v>
      </c>
      <c r="B74" s="66" t="s">
        <v>440</v>
      </c>
      <c r="C74" s="66" t="s">
        <v>95</v>
      </c>
      <c r="G74" s="66"/>
      <c r="H74"/>
      <c r="N74" s="66"/>
    </row>
    <row r="75" spans="1:14" x14ac:dyDescent="0.25">
      <c r="A75" s="66" t="s">
        <v>720</v>
      </c>
      <c r="B75" s="66" t="s">
        <v>442</v>
      </c>
      <c r="C75" s="66" t="s">
        <v>95</v>
      </c>
      <c r="G75" s="66"/>
      <c r="H75"/>
      <c r="N75" s="66"/>
    </row>
    <row r="76" spans="1:14" x14ac:dyDescent="0.25">
      <c r="A76" s="66" t="s">
        <v>721</v>
      </c>
      <c r="B76" s="66" t="s">
        <v>6</v>
      </c>
      <c r="C76" s="66" t="s">
        <v>95</v>
      </c>
      <c r="G76" s="66"/>
      <c r="H76"/>
      <c r="N76" s="66"/>
    </row>
    <row r="77" spans="1:14" x14ac:dyDescent="0.25">
      <c r="A77" s="66" t="s">
        <v>722</v>
      </c>
      <c r="B77" s="66" t="s">
        <v>445</v>
      </c>
      <c r="C77" s="66" t="s">
        <v>95</v>
      </c>
      <c r="G77" s="66"/>
      <c r="H77"/>
      <c r="N77" s="66"/>
    </row>
    <row r="78" spans="1:14" x14ac:dyDescent="0.25">
      <c r="A78" s="66" t="s">
        <v>723</v>
      </c>
      <c r="B78" s="118" t="s">
        <v>271</v>
      </c>
      <c r="C78" s="66">
        <f>SUM(C79:C81)</f>
        <v>0</v>
      </c>
      <c r="G78" s="66"/>
      <c r="H78"/>
      <c r="I78" s="72"/>
      <c r="N78" s="66"/>
    </row>
    <row r="79" spans="1:14" x14ac:dyDescent="0.25">
      <c r="A79" s="66" t="s">
        <v>724</v>
      </c>
      <c r="B79" s="66" t="s">
        <v>448</v>
      </c>
      <c r="C79" s="66" t="s">
        <v>95</v>
      </c>
      <c r="G79" s="66"/>
      <c r="H79"/>
      <c r="N79" s="66"/>
    </row>
    <row r="80" spans="1:14" x14ac:dyDescent="0.25">
      <c r="A80" s="66" t="s">
        <v>725</v>
      </c>
      <c r="B80" s="66" t="s">
        <v>450</v>
      </c>
      <c r="C80" s="66" t="s">
        <v>95</v>
      </c>
      <c r="G80" s="66"/>
      <c r="H80"/>
      <c r="N80" s="66"/>
    </row>
    <row r="81" spans="1:14" x14ac:dyDescent="0.25">
      <c r="A81" s="66" t="s">
        <v>726</v>
      </c>
      <c r="B81" s="66" t="s">
        <v>2</v>
      </c>
      <c r="C81" s="66" t="s">
        <v>95</v>
      </c>
      <c r="G81" s="66"/>
      <c r="H81"/>
      <c r="N81" s="66"/>
    </row>
    <row r="82" spans="1:14" x14ac:dyDescent="0.25">
      <c r="A82" s="66" t="s">
        <v>727</v>
      </c>
      <c r="B82" s="118" t="s">
        <v>140</v>
      </c>
      <c r="C82" s="66">
        <f>SUM(C83:C92)</f>
        <v>0</v>
      </c>
      <c r="G82" s="66"/>
      <c r="H82"/>
      <c r="I82" s="72"/>
      <c r="N82" s="66"/>
    </row>
    <row r="83" spans="1:14" x14ac:dyDescent="0.25">
      <c r="A83" s="66" t="s">
        <v>728</v>
      </c>
      <c r="B83" s="83" t="s">
        <v>273</v>
      </c>
      <c r="C83" s="66" t="s">
        <v>95</v>
      </c>
      <c r="G83" s="66"/>
      <c r="H83"/>
      <c r="I83" s="83"/>
      <c r="N83" s="66"/>
    </row>
    <row r="84" spans="1:14" x14ac:dyDescent="0.25">
      <c r="A84" s="66" t="s">
        <v>729</v>
      </c>
      <c r="B84" s="83" t="s">
        <v>275</v>
      </c>
      <c r="C84" s="66" t="s">
        <v>95</v>
      </c>
      <c r="G84" s="66"/>
      <c r="H84"/>
      <c r="I84" s="83"/>
      <c r="N84" s="66"/>
    </row>
    <row r="85" spans="1:14" x14ac:dyDescent="0.25">
      <c r="A85" s="66" t="s">
        <v>730</v>
      </c>
      <c r="B85" s="83" t="s">
        <v>277</v>
      </c>
      <c r="C85" s="66" t="s">
        <v>95</v>
      </c>
      <c r="G85" s="66"/>
      <c r="H85"/>
      <c r="I85" s="83"/>
      <c r="N85" s="66"/>
    </row>
    <row r="86" spans="1:14" x14ac:dyDescent="0.25">
      <c r="A86" s="66" t="s">
        <v>731</v>
      </c>
      <c r="B86" s="83" t="s">
        <v>12</v>
      </c>
      <c r="C86" s="66" t="s">
        <v>95</v>
      </c>
      <c r="G86" s="66"/>
      <c r="H86"/>
      <c r="I86" s="83"/>
      <c r="N86" s="66"/>
    </row>
    <row r="87" spans="1:14" x14ac:dyDescent="0.25">
      <c r="A87" s="66" t="s">
        <v>732</v>
      </c>
      <c r="B87" s="83" t="s">
        <v>280</v>
      </c>
      <c r="C87" s="66" t="s">
        <v>95</v>
      </c>
      <c r="G87" s="66"/>
      <c r="H87"/>
      <c r="I87" s="83"/>
      <c r="N87" s="66"/>
    </row>
    <row r="88" spans="1:14" x14ac:dyDescent="0.25">
      <c r="A88" s="66" t="s">
        <v>733</v>
      </c>
      <c r="B88" s="83" t="s">
        <v>282</v>
      </c>
      <c r="C88" s="66" t="s">
        <v>95</v>
      </c>
      <c r="G88" s="66"/>
      <c r="H88"/>
      <c r="I88" s="83"/>
      <c r="N88" s="66"/>
    </row>
    <row r="89" spans="1:14" x14ac:dyDescent="0.25">
      <c r="A89" s="66" t="s">
        <v>734</v>
      </c>
      <c r="B89" s="83" t="s">
        <v>284</v>
      </c>
      <c r="C89" s="66" t="s">
        <v>95</v>
      </c>
      <c r="G89" s="66"/>
      <c r="H89"/>
      <c r="I89" s="83"/>
      <c r="N89" s="66"/>
    </row>
    <row r="90" spans="1:14" x14ac:dyDescent="0.25">
      <c r="A90" s="66" t="s">
        <v>735</v>
      </c>
      <c r="B90" s="83" t="s">
        <v>286</v>
      </c>
      <c r="C90" s="66" t="s">
        <v>95</v>
      </c>
      <c r="G90" s="66"/>
      <c r="H90"/>
      <c r="I90" s="83"/>
      <c r="N90" s="66"/>
    </row>
    <row r="91" spans="1:14" x14ac:dyDescent="0.25">
      <c r="A91" s="66" t="s">
        <v>736</v>
      </c>
      <c r="B91" s="83" t="s">
        <v>288</v>
      </c>
      <c r="C91" s="66" t="s">
        <v>95</v>
      </c>
      <c r="G91" s="66"/>
      <c r="H91"/>
      <c r="I91" s="83"/>
      <c r="N91" s="66"/>
    </row>
    <row r="92" spans="1:14" x14ac:dyDescent="0.25">
      <c r="A92" s="66" t="s">
        <v>737</v>
      </c>
      <c r="B92" s="83" t="s">
        <v>140</v>
      </c>
      <c r="C92" s="66" t="s">
        <v>95</v>
      </c>
      <c r="G92" s="66"/>
      <c r="H92"/>
      <c r="I92" s="83"/>
      <c r="N92" s="66"/>
    </row>
    <row r="93" spans="1:14" outlineLevel="1" x14ac:dyDescent="0.25">
      <c r="A93" s="66" t="s">
        <v>738</v>
      </c>
      <c r="B93" s="96" t="s">
        <v>143</v>
      </c>
      <c r="G93" s="66"/>
      <c r="H93"/>
      <c r="I93" s="83"/>
      <c r="N93" s="66"/>
    </row>
    <row r="94" spans="1:14" outlineLevel="1" x14ac:dyDescent="0.25">
      <c r="A94" s="66" t="s">
        <v>739</v>
      </c>
      <c r="B94" s="96" t="s">
        <v>143</v>
      </c>
      <c r="G94" s="66"/>
      <c r="H94"/>
      <c r="I94" s="83"/>
      <c r="N94" s="66"/>
    </row>
    <row r="95" spans="1:14" outlineLevel="1" x14ac:dyDescent="0.25">
      <c r="A95" s="66" t="s">
        <v>740</v>
      </c>
      <c r="B95" s="96" t="s">
        <v>143</v>
      </c>
      <c r="G95" s="66"/>
      <c r="H95"/>
      <c r="I95" s="83"/>
      <c r="N95" s="66"/>
    </row>
    <row r="96" spans="1:14" outlineLevel="1" x14ac:dyDescent="0.25">
      <c r="A96" s="66" t="s">
        <v>741</v>
      </c>
      <c r="B96" s="96" t="s">
        <v>143</v>
      </c>
      <c r="G96" s="66"/>
      <c r="H96"/>
      <c r="I96" s="83"/>
      <c r="N96" s="66"/>
    </row>
    <row r="97" spans="1:14" outlineLevel="1" x14ac:dyDescent="0.25">
      <c r="A97" s="66" t="s">
        <v>742</v>
      </c>
      <c r="B97" s="96" t="s">
        <v>143</v>
      </c>
      <c r="G97" s="66"/>
      <c r="H97"/>
      <c r="I97" s="83"/>
      <c r="N97" s="66"/>
    </row>
    <row r="98" spans="1:14" outlineLevel="1" x14ac:dyDescent="0.25">
      <c r="A98" s="66" t="s">
        <v>743</v>
      </c>
      <c r="B98" s="96" t="s">
        <v>143</v>
      </c>
      <c r="G98" s="66"/>
      <c r="H98"/>
      <c r="I98" s="83"/>
      <c r="N98" s="66"/>
    </row>
    <row r="99" spans="1:14" outlineLevel="1" x14ac:dyDescent="0.25">
      <c r="A99" s="66" t="s">
        <v>744</v>
      </c>
      <c r="B99" s="96" t="s">
        <v>143</v>
      </c>
      <c r="G99" s="66"/>
      <c r="H99"/>
      <c r="I99" s="83"/>
      <c r="N99" s="66"/>
    </row>
    <row r="100" spans="1:14" outlineLevel="1" x14ac:dyDescent="0.25">
      <c r="A100" s="66" t="s">
        <v>745</v>
      </c>
      <c r="B100" s="96" t="s">
        <v>143</v>
      </c>
      <c r="G100" s="66"/>
      <c r="H100"/>
      <c r="I100" s="83"/>
      <c r="N100" s="66"/>
    </row>
    <row r="101" spans="1:14" outlineLevel="1" x14ac:dyDescent="0.25">
      <c r="A101" s="66" t="s">
        <v>746</v>
      </c>
      <c r="B101" s="96" t="s">
        <v>143</v>
      </c>
      <c r="G101" s="66"/>
      <c r="H101"/>
      <c r="I101" s="83"/>
      <c r="N101" s="66"/>
    </row>
    <row r="102" spans="1:14" outlineLevel="1" x14ac:dyDescent="0.25">
      <c r="A102" s="66" t="s">
        <v>747</v>
      </c>
      <c r="B102" s="96" t="s">
        <v>143</v>
      </c>
      <c r="G102" s="66"/>
      <c r="H102"/>
      <c r="I102" s="83"/>
      <c r="N102" s="66"/>
    </row>
    <row r="103" spans="1:14" ht="15" customHeight="1" x14ac:dyDescent="0.25">
      <c r="A103" s="85"/>
      <c r="B103" s="86" t="s">
        <v>465</v>
      </c>
      <c r="C103" s="85" t="s">
        <v>662</v>
      </c>
      <c r="D103" s="85"/>
      <c r="E103" s="87"/>
      <c r="F103" s="85"/>
      <c r="G103" s="88"/>
      <c r="H103"/>
      <c r="I103" s="122"/>
      <c r="J103" s="80"/>
      <c r="K103" s="80"/>
      <c r="L103" s="72"/>
      <c r="M103" s="80"/>
      <c r="N103" s="100"/>
    </row>
    <row r="104" spans="1:14" x14ac:dyDescent="0.25">
      <c r="A104" s="66" t="s">
        <v>748</v>
      </c>
      <c r="B104" s="83" t="s">
        <v>467</v>
      </c>
      <c r="C104" s="66" t="s">
        <v>95</v>
      </c>
      <c r="G104" s="66"/>
      <c r="H104"/>
      <c r="I104" s="83"/>
      <c r="N104" s="66"/>
    </row>
    <row r="105" spans="1:14" x14ac:dyDescent="0.25">
      <c r="A105" s="66" t="s">
        <v>749</v>
      </c>
      <c r="B105" s="83" t="s">
        <v>467</v>
      </c>
      <c r="C105" s="66" t="s">
        <v>95</v>
      </c>
      <c r="G105" s="66"/>
      <c r="H105"/>
      <c r="I105" s="83"/>
      <c r="N105" s="66"/>
    </row>
    <row r="106" spans="1:14" x14ac:dyDescent="0.25">
      <c r="A106" s="66" t="s">
        <v>750</v>
      </c>
      <c r="B106" s="83" t="s">
        <v>467</v>
      </c>
      <c r="C106" s="66" t="s">
        <v>95</v>
      </c>
      <c r="G106" s="66"/>
      <c r="H106"/>
      <c r="I106" s="83"/>
      <c r="N106" s="66"/>
    </row>
    <row r="107" spans="1:14" x14ac:dyDescent="0.25">
      <c r="A107" s="66" t="s">
        <v>751</v>
      </c>
      <c r="B107" s="83" t="s">
        <v>467</v>
      </c>
      <c r="C107" s="66" t="s">
        <v>95</v>
      </c>
      <c r="G107" s="66"/>
      <c r="H107"/>
      <c r="I107" s="83"/>
      <c r="N107" s="66"/>
    </row>
    <row r="108" spans="1:14" x14ac:dyDescent="0.25">
      <c r="A108" s="66" t="s">
        <v>752</v>
      </c>
      <c r="B108" s="83" t="s">
        <v>467</v>
      </c>
      <c r="C108" s="66" t="s">
        <v>95</v>
      </c>
      <c r="G108" s="66"/>
      <c r="H108"/>
      <c r="I108" s="83"/>
      <c r="N108" s="66"/>
    </row>
    <row r="109" spans="1:14" x14ac:dyDescent="0.25">
      <c r="A109" s="66" t="s">
        <v>753</v>
      </c>
      <c r="B109" s="83" t="s">
        <v>467</v>
      </c>
      <c r="C109" s="66" t="s">
        <v>95</v>
      </c>
      <c r="G109" s="66"/>
      <c r="H109"/>
      <c r="I109" s="83"/>
      <c r="N109" s="66"/>
    </row>
    <row r="110" spans="1:14" x14ac:dyDescent="0.25">
      <c r="A110" s="66" t="s">
        <v>754</v>
      </c>
      <c r="B110" s="83" t="s">
        <v>467</v>
      </c>
      <c r="C110" s="66" t="s">
        <v>95</v>
      </c>
      <c r="G110" s="66"/>
      <c r="H110"/>
      <c r="I110" s="83"/>
      <c r="N110" s="66"/>
    </row>
    <row r="111" spans="1:14" x14ac:dyDescent="0.25">
      <c r="A111" s="66" t="s">
        <v>755</v>
      </c>
      <c r="B111" s="83" t="s">
        <v>467</v>
      </c>
      <c r="C111" s="66" t="s">
        <v>95</v>
      </c>
      <c r="G111" s="66"/>
      <c r="H111"/>
      <c r="I111" s="83"/>
      <c r="N111" s="66"/>
    </row>
    <row r="112" spans="1:14" x14ac:dyDescent="0.25">
      <c r="A112" s="66" t="s">
        <v>756</v>
      </c>
      <c r="B112" s="83" t="s">
        <v>467</v>
      </c>
      <c r="C112" s="66" t="s">
        <v>95</v>
      </c>
      <c r="G112" s="66"/>
      <c r="H112"/>
      <c r="I112" s="83"/>
      <c r="N112" s="66"/>
    </row>
    <row r="113" spans="1:14" x14ac:dyDescent="0.25">
      <c r="A113" s="66" t="s">
        <v>757</v>
      </c>
      <c r="B113" s="83" t="s">
        <v>467</v>
      </c>
      <c r="C113" s="66" t="s">
        <v>95</v>
      </c>
      <c r="G113" s="66"/>
      <c r="H113"/>
      <c r="I113" s="83"/>
      <c r="N113" s="66"/>
    </row>
    <row r="114" spans="1:14" x14ac:dyDescent="0.25">
      <c r="A114" s="66" t="s">
        <v>758</v>
      </c>
      <c r="B114" s="83" t="s">
        <v>467</v>
      </c>
      <c r="C114" s="66" t="s">
        <v>95</v>
      </c>
      <c r="G114" s="66"/>
      <c r="H114"/>
      <c r="I114" s="83"/>
      <c r="N114" s="66"/>
    </row>
    <row r="115" spans="1:14" x14ac:dyDescent="0.25">
      <c r="A115" s="66" t="s">
        <v>759</v>
      </c>
      <c r="B115" s="83" t="s">
        <v>467</v>
      </c>
      <c r="C115" s="66" t="s">
        <v>95</v>
      </c>
      <c r="G115" s="66"/>
      <c r="H115"/>
      <c r="I115" s="83"/>
      <c r="N115" s="66"/>
    </row>
    <row r="116" spans="1:14" x14ac:dyDescent="0.25">
      <c r="A116" s="66" t="s">
        <v>760</v>
      </c>
      <c r="B116" s="83" t="s">
        <v>467</v>
      </c>
      <c r="C116" s="66" t="s">
        <v>95</v>
      </c>
      <c r="G116" s="66"/>
      <c r="H116"/>
      <c r="I116" s="83"/>
      <c r="N116" s="66"/>
    </row>
    <row r="117" spans="1:14" x14ac:dyDescent="0.25">
      <c r="A117" s="66" t="s">
        <v>761</v>
      </c>
      <c r="B117" s="83" t="s">
        <v>467</v>
      </c>
      <c r="C117" s="66" t="s">
        <v>95</v>
      </c>
      <c r="G117" s="66"/>
      <c r="H117"/>
      <c r="I117" s="83"/>
      <c r="N117" s="66"/>
    </row>
    <row r="118" spans="1:14" x14ac:dyDescent="0.25">
      <c r="A118" s="66" t="s">
        <v>762</v>
      </c>
      <c r="B118" s="83" t="s">
        <v>467</v>
      </c>
      <c r="C118" s="66" t="s">
        <v>95</v>
      </c>
      <c r="G118" s="66"/>
      <c r="H118"/>
      <c r="I118" s="83"/>
      <c r="N118" s="66"/>
    </row>
    <row r="119" spans="1:14" x14ac:dyDescent="0.25">
      <c r="A119" s="66" t="s">
        <v>763</v>
      </c>
      <c r="B119" s="83" t="s">
        <v>467</v>
      </c>
      <c r="C119" s="66" t="s">
        <v>95</v>
      </c>
      <c r="G119" s="66"/>
      <c r="H119"/>
      <c r="I119" s="83"/>
      <c r="N119" s="66"/>
    </row>
    <row r="120" spans="1:14" x14ac:dyDescent="0.25">
      <c r="A120" s="66" t="s">
        <v>764</v>
      </c>
      <c r="B120" s="83" t="s">
        <v>467</v>
      </c>
      <c r="C120" s="66" t="s">
        <v>95</v>
      </c>
      <c r="G120" s="66"/>
      <c r="H120"/>
      <c r="I120" s="83"/>
      <c r="N120" s="66"/>
    </row>
    <row r="121" spans="1:14" x14ac:dyDescent="0.25">
      <c r="A121" s="66" t="s">
        <v>765</v>
      </c>
      <c r="B121" s="83" t="s">
        <v>467</v>
      </c>
      <c r="C121" s="66" t="s">
        <v>95</v>
      </c>
      <c r="G121" s="66"/>
      <c r="H121"/>
      <c r="I121" s="83"/>
      <c r="N121" s="66"/>
    </row>
    <row r="122" spans="1:14" x14ac:dyDescent="0.25">
      <c r="A122" s="66" t="s">
        <v>766</v>
      </c>
      <c r="B122" s="83" t="s">
        <v>467</v>
      </c>
      <c r="C122" s="66" t="s">
        <v>95</v>
      </c>
      <c r="G122" s="66"/>
      <c r="H122"/>
      <c r="I122" s="83"/>
      <c r="N122" s="66"/>
    </row>
    <row r="123" spans="1:14" x14ac:dyDescent="0.25">
      <c r="A123" s="66" t="s">
        <v>767</v>
      </c>
      <c r="B123" s="83" t="s">
        <v>467</v>
      </c>
      <c r="C123" s="66" t="s">
        <v>95</v>
      </c>
      <c r="G123" s="66"/>
      <c r="H123"/>
      <c r="I123" s="83"/>
      <c r="N123" s="66"/>
    </row>
    <row r="124" spans="1:14" x14ac:dyDescent="0.25">
      <c r="A124" s="66" t="s">
        <v>768</v>
      </c>
      <c r="B124" s="83" t="s">
        <v>467</v>
      </c>
      <c r="C124" s="66" t="s">
        <v>95</v>
      </c>
      <c r="G124" s="66"/>
      <c r="H124"/>
      <c r="I124" s="83"/>
      <c r="N124" s="66"/>
    </row>
    <row r="125" spans="1:14" x14ac:dyDescent="0.25">
      <c r="A125" s="66" t="s">
        <v>769</v>
      </c>
      <c r="B125" s="83" t="s">
        <v>467</v>
      </c>
      <c r="C125" s="66" t="s">
        <v>95</v>
      </c>
      <c r="G125" s="66"/>
      <c r="H125"/>
      <c r="I125" s="83"/>
      <c r="N125" s="66"/>
    </row>
    <row r="126" spans="1:14" x14ac:dyDescent="0.25">
      <c r="A126" s="66" t="s">
        <v>770</v>
      </c>
      <c r="B126" s="83" t="s">
        <v>467</v>
      </c>
      <c r="C126" s="66" t="s">
        <v>95</v>
      </c>
      <c r="G126" s="66"/>
      <c r="H126"/>
      <c r="I126" s="83"/>
      <c r="N126" s="66"/>
    </row>
    <row r="127" spans="1:14" x14ac:dyDescent="0.25">
      <c r="A127" s="66" t="s">
        <v>771</v>
      </c>
      <c r="B127" s="83" t="s">
        <v>467</v>
      </c>
      <c r="C127" s="66" t="s">
        <v>95</v>
      </c>
      <c r="G127" s="66"/>
      <c r="H127"/>
      <c r="I127" s="83"/>
      <c r="N127" s="66"/>
    </row>
    <row r="128" spans="1:14" x14ac:dyDescent="0.25">
      <c r="A128" s="66" t="s">
        <v>772</v>
      </c>
      <c r="B128" s="83" t="s">
        <v>467</v>
      </c>
      <c r="C128" s="66" t="s">
        <v>95</v>
      </c>
      <c r="G128" s="66"/>
      <c r="H128"/>
      <c r="I128" s="83"/>
      <c r="N128" s="66"/>
    </row>
    <row r="129" spans="1:14" x14ac:dyDescent="0.25">
      <c r="A129" s="85"/>
      <c r="B129" s="86" t="s">
        <v>472</v>
      </c>
      <c r="C129" s="85" t="s">
        <v>662</v>
      </c>
      <c r="D129" s="85"/>
      <c r="E129" s="85"/>
      <c r="F129" s="88"/>
      <c r="G129" s="88"/>
      <c r="H129"/>
      <c r="I129" s="122"/>
      <c r="J129" s="80"/>
      <c r="K129" s="80"/>
      <c r="L129" s="80"/>
      <c r="M129" s="100"/>
      <c r="N129" s="100"/>
    </row>
    <row r="130" spans="1:14" x14ac:dyDescent="0.25">
      <c r="A130" s="66" t="s">
        <v>773</v>
      </c>
      <c r="B130" s="66" t="s">
        <v>474</v>
      </c>
      <c r="C130" s="66" t="s">
        <v>95</v>
      </c>
      <c r="D130"/>
      <c r="E130"/>
      <c r="F130"/>
      <c r="G130"/>
      <c r="H130"/>
      <c r="K130" s="108"/>
      <c r="L130" s="108"/>
      <c r="M130" s="108"/>
      <c r="N130" s="108"/>
    </row>
    <row r="131" spans="1:14" x14ac:dyDescent="0.25">
      <c r="A131" s="66" t="s">
        <v>774</v>
      </c>
      <c r="B131" s="66" t="s">
        <v>476</v>
      </c>
      <c r="C131" s="66" t="s">
        <v>95</v>
      </c>
      <c r="D131"/>
      <c r="E131"/>
      <c r="F131"/>
      <c r="G131"/>
      <c r="H131"/>
      <c r="K131" s="108"/>
      <c r="L131" s="108"/>
      <c r="M131" s="108"/>
      <c r="N131" s="108"/>
    </row>
    <row r="132" spans="1:14" x14ac:dyDescent="0.25">
      <c r="A132" s="66" t="s">
        <v>775</v>
      </c>
      <c r="B132" s="66" t="s">
        <v>140</v>
      </c>
      <c r="C132" s="66" t="s">
        <v>95</v>
      </c>
      <c r="D132"/>
      <c r="E132"/>
      <c r="F132"/>
      <c r="G132"/>
      <c r="H132"/>
      <c r="K132" s="108"/>
      <c r="L132" s="108"/>
      <c r="M132" s="108"/>
      <c r="N132" s="108"/>
    </row>
    <row r="133" spans="1:14" outlineLevel="1" x14ac:dyDescent="0.25">
      <c r="A133" s="66" t="s">
        <v>776</v>
      </c>
      <c r="D133"/>
      <c r="E133"/>
      <c r="F133"/>
      <c r="G133"/>
      <c r="H133"/>
      <c r="K133" s="108"/>
      <c r="L133" s="108"/>
      <c r="M133" s="108"/>
      <c r="N133" s="108"/>
    </row>
    <row r="134" spans="1:14" outlineLevel="1" x14ac:dyDescent="0.25">
      <c r="A134" s="66" t="s">
        <v>777</v>
      </c>
      <c r="D134"/>
      <c r="E134"/>
      <c r="F134"/>
      <c r="G134"/>
      <c r="H134"/>
      <c r="K134" s="108"/>
      <c r="L134" s="108"/>
      <c r="M134" s="108"/>
      <c r="N134" s="108"/>
    </row>
    <row r="135" spans="1:14" outlineLevel="1" x14ac:dyDescent="0.25">
      <c r="A135" s="66" t="s">
        <v>778</v>
      </c>
      <c r="D135"/>
      <c r="E135"/>
      <c r="F135"/>
      <c r="G135"/>
      <c r="H135"/>
      <c r="K135" s="108"/>
      <c r="L135" s="108"/>
      <c r="M135" s="108"/>
      <c r="N135" s="108"/>
    </row>
    <row r="136" spans="1:14" outlineLevel="1" x14ac:dyDescent="0.25">
      <c r="A136" s="66" t="s">
        <v>779</v>
      </c>
      <c r="D136"/>
      <c r="E136"/>
      <c r="F136"/>
      <c r="G136"/>
      <c r="H136"/>
      <c r="K136" s="108"/>
      <c r="L136" s="108"/>
      <c r="M136" s="108"/>
      <c r="N136" s="108"/>
    </row>
    <row r="137" spans="1:14" x14ac:dyDescent="0.25">
      <c r="A137" s="85"/>
      <c r="B137" s="86" t="s">
        <v>482</v>
      </c>
      <c r="C137" s="85" t="s">
        <v>662</v>
      </c>
      <c r="D137" s="85"/>
      <c r="E137" s="85"/>
      <c r="F137" s="88"/>
      <c r="G137" s="88"/>
      <c r="H137"/>
      <c r="I137" s="122"/>
      <c r="J137" s="80"/>
      <c r="K137" s="80"/>
      <c r="L137" s="80"/>
      <c r="M137" s="100"/>
      <c r="N137" s="100"/>
    </row>
    <row r="138" spans="1:14" x14ac:dyDescent="0.25">
      <c r="A138" s="66" t="s">
        <v>780</v>
      </c>
      <c r="B138" s="66" t="s">
        <v>484</v>
      </c>
      <c r="C138" s="66" t="s">
        <v>95</v>
      </c>
      <c r="D138" s="125"/>
      <c r="E138" s="125"/>
      <c r="F138" s="103"/>
      <c r="G138" s="92"/>
      <c r="H138"/>
      <c r="K138" s="125"/>
      <c r="L138" s="125"/>
      <c r="M138" s="103"/>
      <c r="N138" s="92"/>
    </row>
    <row r="139" spans="1:14" x14ac:dyDescent="0.25">
      <c r="A139" s="66" t="s">
        <v>781</v>
      </c>
      <c r="B139" s="66" t="s">
        <v>486</v>
      </c>
      <c r="C139" s="66" t="s">
        <v>95</v>
      </c>
      <c r="D139" s="125"/>
      <c r="E139" s="125"/>
      <c r="F139" s="103"/>
      <c r="G139" s="92"/>
      <c r="H139"/>
      <c r="K139" s="125"/>
      <c r="L139" s="125"/>
      <c r="M139" s="103"/>
      <c r="N139" s="92"/>
    </row>
    <row r="140" spans="1:14" x14ac:dyDescent="0.25">
      <c r="A140" s="66" t="s">
        <v>782</v>
      </c>
      <c r="B140" s="66" t="s">
        <v>140</v>
      </c>
      <c r="C140" s="66" t="s">
        <v>95</v>
      </c>
      <c r="D140" s="125"/>
      <c r="E140" s="125"/>
      <c r="F140" s="103"/>
      <c r="G140" s="92"/>
      <c r="H140"/>
      <c r="K140" s="125"/>
      <c r="L140" s="125"/>
      <c r="M140" s="103"/>
      <c r="N140" s="92"/>
    </row>
    <row r="141" spans="1:14" outlineLevel="1" x14ac:dyDescent="0.25">
      <c r="A141" s="66" t="s">
        <v>783</v>
      </c>
      <c r="D141" s="125"/>
      <c r="E141" s="125"/>
      <c r="F141" s="103"/>
      <c r="G141" s="92"/>
      <c r="H141"/>
      <c r="K141" s="125"/>
      <c r="L141" s="125"/>
      <c r="M141" s="103"/>
      <c r="N141" s="92"/>
    </row>
    <row r="142" spans="1:14" outlineLevel="1" x14ac:dyDescent="0.25">
      <c r="A142" s="66" t="s">
        <v>784</v>
      </c>
      <c r="D142" s="125"/>
      <c r="E142" s="125"/>
      <c r="F142" s="103"/>
      <c r="G142" s="92"/>
      <c r="H142"/>
      <c r="K142" s="125"/>
      <c r="L142" s="125"/>
      <c r="M142" s="103"/>
      <c r="N142" s="92"/>
    </row>
    <row r="143" spans="1:14" outlineLevel="1" x14ac:dyDescent="0.25">
      <c r="A143" s="66" t="s">
        <v>785</v>
      </c>
      <c r="D143" s="125"/>
      <c r="E143" s="125"/>
      <c r="F143" s="103"/>
      <c r="G143" s="92"/>
      <c r="H143"/>
      <c r="K143" s="125"/>
      <c r="L143" s="125"/>
      <c r="M143" s="103"/>
      <c r="N143" s="92"/>
    </row>
    <row r="144" spans="1:14" outlineLevel="1" x14ac:dyDescent="0.25">
      <c r="A144" s="66" t="s">
        <v>786</v>
      </c>
      <c r="D144" s="125"/>
      <c r="E144" s="125"/>
      <c r="F144" s="103"/>
      <c r="G144" s="92"/>
      <c r="H144"/>
      <c r="K144" s="125"/>
      <c r="L144" s="125"/>
      <c r="M144" s="103"/>
      <c r="N144" s="92"/>
    </row>
    <row r="145" spans="1:14" outlineLevel="1" x14ac:dyDescent="0.25">
      <c r="A145" s="66" t="s">
        <v>787</v>
      </c>
      <c r="D145" s="125"/>
      <c r="E145" s="125"/>
      <c r="F145" s="103"/>
      <c r="G145" s="92"/>
      <c r="H145"/>
      <c r="K145" s="125"/>
      <c r="L145" s="125"/>
      <c r="M145" s="103"/>
      <c r="N145" s="92"/>
    </row>
    <row r="146" spans="1:14" outlineLevel="1" x14ac:dyDescent="0.25">
      <c r="A146" s="66" t="s">
        <v>788</v>
      </c>
      <c r="D146" s="125"/>
      <c r="E146" s="125"/>
      <c r="F146" s="103"/>
      <c r="G146" s="92"/>
      <c r="H146"/>
      <c r="K146" s="125"/>
      <c r="L146" s="125"/>
      <c r="M146" s="103"/>
      <c r="N146" s="92"/>
    </row>
    <row r="147" spans="1:14" x14ac:dyDescent="0.25">
      <c r="A147" s="85"/>
      <c r="B147" s="86" t="s">
        <v>789</v>
      </c>
      <c r="C147" s="85" t="s">
        <v>112</v>
      </c>
      <c r="D147" s="85"/>
      <c r="E147" s="85"/>
      <c r="F147" s="85" t="s">
        <v>662</v>
      </c>
      <c r="G147" s="88"/>
      <c r="H147"/>
      <c r="I147" s="122"/>
      <c r="J147" s="80"/>
      <c r="K147" s="80"/>
      <c r="L147" s="80"/>
      <c r="M147" s="80"/>
      <c r="N147" s="100"/>
    </row>
    <row r="148" spans="1:14" x14ac:dyDescent="0.25">
      <c r="A148" s="66" t="s">
        <v>790</v>
      </c>
      <c r="B148" s="83" t="s">
        <v>791</v>
      </c>
      <c r="C148" s="66" t="s">
        <v>95</v>
      </c>
      <c r="D148" s="125"/>
      <c r="E148" s="125"/>
      <c r="F148" s="93" t="str">
        <f>IF($C$152=0,"",IF(C148="[for completion]","",C148/$C$152))</f>
        <v/>
      </c>
      <c r="G148" s="92"/>
      <c r="H148"/>
      <c r="I148" s="83"/>
      <c r="K148" s="125"/>
      <c r="L148" s="125"/>
      <c r="M148" s="93"/>
      <c r="N148" s="92"/>
    </row>
    <row r="149" spans="1:14" x14ac:dyDescent="0.25">
      <c r="A149" s="66" t="s">
        <v>792</v>
      </c>
      <c r="B149" s="83" t="s">
        <v>793</v>
      </c>
      <c r="C149" s="66" t="s">
        <v>95</v>
      </c>
      <c r="D149" s="125"/>
      <c r="E149" s="125"/>
      <c r="F149" s="93" t="str">
        <f>IF($C$152=0,"",IF(C149="[for completion]","",C149/$C$152))</f>
        <v/>
      </c>
      <c r="G149" s="92"/>
      <c r="H149"/>
      <c r="I149" s="83"/>
      <c r="K149" s="125"/>
      <c r="L149" s="125"/>
      <c r="M149" s="93"/>
      <c r="N149" s="92"/>
    </row>
    <row r="150" spans="1:14" x14ac:dyDescent="0.25">
      <c r="A150" s="66" t="s">
        <v>794</v>
      </c>
      <c r="B150" s="83" t="s">
        <v>795</v>
      </c>
      <c r="C150" s="66" t="s">
        <v>95</v>
      </c>
      <c r="D150" s="125"/>
      <c r="E150" s="125"/>
      <c r="F150" s="93" t="str">
        <f>IF($C$152=0,"",IF(C150="[for completion]","",C150/$C$152))</f>
        <v/>
      </c>
      <c r="G150" s="92"/>
      <c r="H150"/>
      <c r="I150" s="83"/>
      <c r="K150" s="125"/>
      <c r="L150" s="125"/>
      <c r="M150" s="93"/>
      <c r="N150" s="92"/>
    </row>
    <row r="151" spans="1:14" ht="15" customHeight="1" x14ac:dyDescent="0.25">
      <c r="A151" s="66" t="s">
        <v>796</v>
      </c>
      <c r="B151" s="83" t="s">
        <v>797</v>
      </c>
      <c r="C151" s="66" t="s">
        <v>95</v>
      </c>
      <c r="D151" s="125"/>
      <c r="E151" s="125"/>
      <c r="F151" s="93" t="str">
        <f>IF($C$152=0,"",IF(C151="[for completion]","",C151/$C$152))</f>
        <v/>
      </c>
      <c r="G151" s="92"/>
      <c r="H151"/>
      <c r="I151" s="83"/>
      <c r="K151" s="125"/>
      <c r="L151" s="125"/>
      <c r="M151" s="93"/>
      <c r="N151" s="92"/>
    </row>
    <row r="152" spans="1:14" ht="15" customHeight="1" x14ac:dyDescent="0.25">
      <c r="A152" s="66" t="s">
        <v>798</v>
      </c>
      <c r="B152" s="94" t="s">
        <v>142</v>
      </c>
      <c r="C152" s="83">
        <f>SUM(C148:C151)</f>
        <v>0</v>
      </c>
      <c r="D152" s="125"/>
      <c r="E152" s="125"/>
      <c r="F152" s="103">
        <f>SUM(F148:F151)</f>
        <v>0</v>
      </c>
      <c r="G152" s="92"/>
      <c r="H152"/>
      <c r="I152" s="83"/>
      <c r="K152" s="125"/>
      <c r="L152" s="125"/>
      <c r="M152" s="93"/>
      <c r="N152" s="92"/>
    </row>
    <row r="153" spans="1:14" ht="15" customHeight="1" outlineLevel="1" x14ac:dyDescent="0.25">
      <c r="A153" s="66" t="s">
        <v>799</v>
      </c>
      <c r="B153" s="96" t="s">
        <v>800</v>
      </c>
      <c r="D153" s="125"/>
      <c r="E153" s="125"/>
      <c r="F153" s="93" t="str">
        <f>IF($C$152=0,"",IF(C153="[for completion]","",C153/$C$152))</f>
        <v/>
      </c>
      <c r="G153" s="92"/>
      <c r="H153"/>
      <c r="I153" s="83"/>
      <c r="K153" s="125"/>
      <c r="L153" s="125"/>
      <c r="M153" s="93"/>
      <c r="N153" s="92"/>
    </row>
    <row r="154" spans="1:14" ht="15" customHeight="1" outlineLevel="1" x14ac:dyDescent="0.25">
      <c r="A154" s="66" t="s">
        <v>801</v>
      </c>
      <c r="B154" s="96" t="s">
        <v>802</v>
      </c>
      <c r="D154" s="125"/>
      <c r="E154" s="125"/>
      <c r="F154" s="93" t="str">
        <f t="shared" ref="F154:F159" si="3">IF($C$152=0,"",IF(C154="[for completion]","",C154/$C$152))</f>
        <v/>
      </c>
      <c r="G154" s="92"/>
      <c r="H154"/>
      <c r="I154" s="83"/>
      <c r="K154" s="125"/>
      <c r="L154" s="125"/>
      <c r="M154" s="93"/>
      <c r="N154" s="92"/>
    </row>
    <row r="155" spans="1:14" ht="15" customHeight="1" outlineLevel="1" x14ac:dyDescent="0.25">
      <c r="A155" s="66" t="s">
        <v>803</v>
      </c>
      <c r="B155" s="96" t="s">
        <v>804</v>
      </c>
      <c r="D155" s="125"/>
      <c r="E155" s="125"/>
      <c r="F155" s="93" t="str">
        <f t="shared" si="3"/>
        <v/>
      </c>
      <c r="G155" s="92"/>
      <c r="H155"/>
      <c r="I155" s="83"/>
      <c r="K155" s="125"/>
      <c r="L155" s="125"/>
      <c r="M155" s="93"/>
      <c r="N155" s="92"/>
    </row>
    <row r="156" spans="1:14" ht="15" customHeight="1" outlineLevel="1" x14ac:dyDescent="0.25">
      <c r="A156" s="66" t="s">
        <v>805</v>
      </c>
      <c r="B156" s="96" t="s">
        <v>806</v>
      </c>
      <c r="D156" s="125"/>
      <c r="E156" s="125"/>
      <c r="F156" s="93" t="str">
        <f t="shared" si="3"/>
        <v/>
      </c>
      <c r="G156" s="92"/>
      <c r="H156"/>
      <c r="I156" s="83"/>
      <c r="K156" s="125"/>
      <c r="L156" s="125"/>
      <c r="M156" s="93"/>
      <c r="N156" s="92"/>
    </row>
    <row r="157" spans="1:14" ht="15" customHeight="1" outlineLevel="1" x14ac:dyDescent="0.25">
      <c r="A157" s="66" t="s">
        <v>807</v>
      </c>
      <c r="B157" s="96" t="s">
        <v>808</v>
      </c>
      <c r="D157" s="125"/>
      <c r="E157" s="125"/>
      <c r="F157" s="93" t="str">
        <f t="shared" si="3"/>
        <v/>
      </c>
      <c r="G157" s="92"/>
      <c r="H157"/>
      <c r="I157" s="83"/>
      <c r="K157" s="125"/>
      <c r="L157" s="125"/>
      <c r="M157" s="93"/>
      <c r="N157" s="92"/>
    </row>
    <row r="158" spans="1:14" ht="15" customHeight="1" outlineLevel="1" x14ac:dyDescent="0.25">
      <c r="A158" s="66" t="s">
        <v>809</v>
      </c>
      <c r="B158" s="96" t="s">
        <v>810</v>
      </c>
      <c r="D158" s="125"/>
      <c r="E158" s="125"/>
      <c r="F158" s="93" t="str">
        <f t="shared" si="3"/>
        <v/>
      </c>
      <c r="G158" s="92"/>
      <c r="H158"/>
      <c r="I158" s="83"/>
      <c r="K158" s="125"/>
      <c r="L158" s="125"/>
      <c r="M158" s="93"/>
      <c r="N158" s="92"/>
    </row>
    <row r="159" spans="1:14" ht="15" customHeight="1" outlineLevel="1" x14ac:dyDescent="0.25">
      <c r="A159" s="66" t="s">
        <v>811</v>
      </c>
      <c r="B159" s="96" t="s">
        <v>812</v>
      </c>
      <c r="D159" s="125"/>
      <c r="E159" s="125"/>
      <c r="F159" s="93" t="str">
        <f t="shared" si="3"/>
        <v/>
      </c>
      <c r="G159" s="92"/>
      <c r="H159"/>
      <c r="I159" s="83"/>
      <c r="K159" s="125"/>
      <c r="L159" s="125"/>
      <c r="M159" s="93"/>
      <c r="N159" s="92"/>
    </row>
    <row r="160" spans="1:14" ht="15" customHeight="1" outlineLevel="1" x14ac:dyDescent="0.25">
      <c r="A160" s="66" t="s">
        <v>813</v>
      </c>
      <c r="B160" s="96"/>
      <c r="D160" s="125"/>
      <c r="E160" s="125"/>
      <c r="F160" s="93"/>
      <c r="G160" s="92"/>
      <c r="H160"/>
      <c r="I160" s="83"/>
      <c r="K160" s="125"/>
      <c r="L160" s="125"/>
      <c r="M160" s="93"/>
      <c r="N160" s="92"/>
    </row>
    <row r="161" spans="1:14" ht="15" customHeight="1" outlineLevel="1" x14ac:dyDescent="0.25">
      <c r="A161" s="66" t="s">
        <v>814</v>
      </c>
      <c r="B161" s="96"/>
      <c r="D161" s="125"/>
      <c r="E161" s="125"/>
      <c r="F161" s="93"/>
      <c r="G161" s="92"/>
      <c r="H161"/>
      <c r="I161" s="83"/>
      <c r="K161" s="125"/>
      <c r="L161" s="125"/>
      <c r="M161" s="93"/>
      <c r="N161" s="92"/>
    </row>
    <row r="162" spans="1:14" ht="15" customHeight="1" outlineLevel="1" x14ac:dyDescent="0.25">
      <c r="A162" s="66" t="s">
        <v>815</v>
      </c>
      <c r="B162" s="96"/>
      <c r="D162" s="125"/>
      <c r="E162" s="125"/>
      <c r="F162" s="93"/>
      <c r="G162" s="92"/>
      <c r="H162"/>
      <c r="I162" s="83"/>
      <c r="K162" s="125"/>
      <c r="L162" s="125"/>
      <c r="M162" s="93"/>
      <c r="N162" s="92"/>
    </row>
    <row r="163" spans="1:14" ht="15" customHeight="1" outlineLevel="1" x14ac:dyDescent="0.25">
      <c r="A163" s="66" t="s">
        <v>816</v>
      </c>
      <c r="B163" s="96"/>
      <c r="D163" s="125"/>
      <c r="E163" s="125"/>
      <c r="F163" s="93"/>
      <c r="G163" s="92"/>
      <c r="H163"/>
      <c r="I163" s="83"/>
      <c r="K163" s="125"/>
      <c r="L163" s="125"/>
      <c r="M163" s="93"/>
      <c r="N163" s="92"/>
    </row>
    <row r="164" spans="1:14" ht="15" customHeight="1" outlineLevel="1" x14ac:dyDescent="0.25">
      <c r="A164" s="66" t="s">
        <v>817</v>
      </c>
      <c r="B164" s="83"/>
      <c r="D164" s="125"/>
      <c r="E164" s="125"/>
      <c r="F164" s="93" t="str">
        <f t="shared" ref="F164:F165" si="4">IF($C$152=0,"",IF(C164="[for completion]","",C164/$C$152))</f>
        <v/>
      </c>
      <c r="G164" s="92"/>
      <c r="H164"/>
      <c r="I164" s="83"/>
      <c r="K164" s="125"/>
      <c r="L164" s="125"/>
      <c r="M164" s="93"/>
      <c r="N164" s="92"/>
    </row>
    <row r="165" spans="1:14" outlineLevel="1" x14ac:dyDescent="0.25">
      <c r="A165" s="66" t="s">
        <v>818</v>
      </c>
      <c r="B165" s="97"/>
      <c r="C165" s="97"/>
      <c r="D165" s="97"/>
      <c r="E165" s="97"/>
      <c r="F165" s="93" t="str">
        <f t="shared" si="4"/>
        <v/>
      </c>
      <c r="G165" s="92"/>
      <c r="H165"/>
      <c r="I165" s="94"/>
      <c r="J165" s="83"/>
      <c r="K165" s="125"/>
      <c r="L165" s="125"/>
      <c r="M165" s="103"/>
      <c r="N165" s="92"/>
    </row>
    <row r="166" spans="1:14" ht="15" customHeight="1" x14ac:dyDescent="0.25">
      <c r="A166" s="85"/>
      <c r="B166" s="86" t="s">
        <v>819</v>
      </c>
      <c r="C166" s="85"/>
      <c r="D166" s="85"/>
      <c r="E166" s="85"/>
      <c r="F166" s="88"/>
      <c r="G166" s="88"/>
      <c r="H166"/>
      <c r="I166" s="122"/>
      <c r="J166" s="80"/>
      <c r="K166" s="80"/>
      <c r="L166" s="80"/>
      <c r="M166" s="100"/>
      <c r="N166" s="100"/>
    </row>
    <row r="167" spans="1:14" x14ac:dyDescent="0.25">
      <c r="A167" s="66" t="s">
        <v>820</v>
      </c>
      <c r="B167" s="66" t="s">
        <v>501</v>
      </c>
      <c r="C167" s="66" t="s">
        <v>95</v>
      </c>
      <c r="D167"/>
      <c r="E167" s="64"/>
      <c r="F167" s="64"/>
      <c r="G167"/>
      <c r="H167"/>
      <c r="K167" s="108"/>
      <c r="L167" s="64"/>
      <c r="M167" s="64"/>
      <c r="N167" s="108"/>
    </row>
    <row r="168" spans="1:14" outlineLevel="1" x14ac:dyDescent="0.25">
      <c r="A168" s="66" t="s">
        <v>821</v>
      </c>
      <c r="D168"/>
      <c r="E168" s="64"/>
      <c r="F168" s="64"/>
      <c r="G168"/>
      <c r="H168"/>
      <c r="K168" s="108"/>
      <c r="L168" s="64"/>
      <c r="M168" s="64"/>
      <c r="N168" s="108"/>
    </row>
    <row r="169" spans="1:14" outlineLevel="1" x14ac:dyDescent="0.25">
      <c r="A169" s="66" t="s">
        <v>822</v>
      </c>
      <c r="D169"/>
      <c r="E169" s="64"/>
      <c r="F169" s="64"/>
      <c r="G169"/>
      <c r="H169"/>
      <c r="K169" s="108"/>
      <c r="L169" s="64"/>
      <c r="M169" s="64"/>
      <c r="N169" s="108"/>
    </row>
    <row r="170" spans="1:14" outlineLevel="1" x14ac:dyDescent="0.25">
      <c r="A170" s="66" t="s">
        <v>823</v>
      </c>
      <c r="D170"/>
      <c r="E170" s="64"/>
      <c r="F170" s="64"/>
      <c r="G170"/>
      <c r="H170"/>
      <c r="K170" s="108"/>
      <c r="L170" s="64"/>
      <c r="M170" s="64"/>
      <c r="N170" s="108"/>
    </row>
    <row r="171" spans="1:14" outlineLevel="1" x14ac:dyDescent="0.25">
      <c r="A171" s="66" t="s">
        <v>824</v>
      </c>
      <c r="D171"/>
      <c r="E171" s="64"/>
      <c r="F171" s="64"/>
      <c r="G171"/>
      <c r="H171"/>
      <c r="K171" s="108"/>
      <c r="L171" s="64"/>
      <c r="M171" s="64"/>
      <c r="N171" s="108"/>
    </row>
    <row r="172" spans="1:14" x14ac:dyDescent="0.25">
      <c r="A172" s="85"/>
      <c r="B172" s="86" t="s">
        <v>825</v>
      </c>
      <c r="C172" s="85" t="s">
        <v>662</v>
      </c>
      <c r="D172" s="85"/>
      <c r="E172" s="85"/>
      <c r="F172" s="88"/>
      <c r="G172" s="88"/>
      <c r="H172"/>
      <c r="I172" s="122"/>
      <c r="J172" s="80"/>
      <c r="K172" s="80"/>
      <c r="L172" s="80"/>
      <c r="M172" s="100"/>
      <c r="N172" s="100"/>
    </row>
    <row r="173" spans="1:14" ht="15" customHeight="1" x14ac:dyDescent="0.25">
      <c r="A173" s="66" t="s">
        <v>826</v>
      </c>
      <c r="B173" s="66" t="s">
        <v>827</v>
      </c>
      <c r="C173" s="66" t="s">
        <v>95</v>
      </c>
      <c r="D173"/>
      <c r="E173"/>
      <c r="F173"/>
      <c r="G173"/>
      <c r="H173"/>
      <c r="K173" s="108"/>
      <c r="L173" s="108"/>
      <c r="M173" s="108"/>
      <c r="N173" s="108"/>
    </row>
    <row r="174" spans="1:14" outlineLevel="1" x14ac:dyDescent="0.25">
      <c r="A174" s="66" t="s">
        <v>828</v>
      </c>
      <c r="D174"/>
      <c r="E174"/>
      <c r="F174"/>
      <c r="G174"/>
      <c r="H174"/>
      <c r="K174" s="108"/>
      <c r="L174" s="108"/>
      <c r="M174" s="108"/>
      <c r="N174" s="108"/>
    </row>
    <row r="175" spans="1:14" outlineLevel="1" x14ac:dyDescent="0.25">
      <c r="A175" s="66" t="s">
        <v>829</v>
      </c>
      <c r="D175"/>
      <c r="E175"/>
      <c r="F175"/>
      <c r="G175"/>
      <c r="H175"/>
      <c r="K175" s="108"/>
      <c r="L175" s="108"/>
      <c r="M175" s="108"/>
      <c r="N175" s="108"/>
    </row>
    <row r="176" spans="1:14" outlineLevel="1" x14ac:dyDescent="0.25">
      <c r="A176" s="66" t="s">
        <v>830</v>
      </c>
      <c r="D176"/>
      <c r="E176"/>
      <c r="F176"/>
      <c r="G176"/>
      <c r="H176"/>
      <c r="K176" s="108"/>
      <c r="L176" s="108"/>
      <c r="M176" s="108"/>
      <c r="N176" s="108"/>
    </row>
    <row r="177" spans="1:14" outlineLevel="1" x14ac:dyDescent="0.25">
      <c r="A177" s="66" t="s">
        <v>831</v>
      </c>
      <c r="D177"/>
      <c r="E177"/>
      <c r="F177"/>
      <c r="G177"/>
      <c r="H177"/>
      <c r="K177" s="108"/>
      <c r="L177" s="108"/>
      <c r="M177" s="108"/>
      <c r="N177" s="108"/>
    </row>
    <row r="178" spans="1:14" outlineLevel="1" x14ac:dyDescent="0.25">
      <c r="A178" s="66" t="s">
        <v>832</v>
      </c>
    </row>
    <row r="179" spans="1:14" outlineLevel="1" x14ac:dyDescent="0.25">
      <c r="A179" s="66" t="s">
        <v>833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834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835</v>
      </c>
      <c r="C5" s="70"/>
      <c r="E5" s="72"/>
      <c r="F5" s="72"/>
    </row>
    <row r="6" spans="1:7" ht="15.75" thickBot="1" x14ac:dyDescent="0.3">
      <c r="B6" s="127" t="s">
        <v>836</v>
      </c>
    </row>
    <row r="7" spans="1:7" x14ac:dyDescent="0.25">
      <c r="B7" s="76"/>
    </row>
    <row r="8" spans="1:7" ht="37.5" x14ac:dyDescent="0.25">
      <c r="A8" s="77" t="s">
        <v>93</v>
      </c>
      <c r="B8" s="77" t="s">
        <v>836</v>
      </c>
      <c r="C8" s="78"/>
      <c r="D8" s="78"/>
      <c r="E8" s="78"/>
      <c r="F8" s="78"/>
      <c r="G8" s="79"/>
    </row>
    <row r="9" spans="1:7" ht="15" customHeight="1" x14ac:dyDescent="0.25">
      <c r="A9" s="85"/>
      <c r="B9" s="86" t="s">
        <v>650</v>
      </c>
      <c r="C9" s="85" t="s">
        <v>837</v>
      </c>
      <c r="D9" s="85"/>
      <c r="E9" s="87"/>
      <c r="F9" s="85"/>
      <c r="G9" s="88"/>
    </row>
    <row r="10" spans="1:7" x14ac:dyDescent="0.25">
      <c r="A10" s="66" t="s">
        <v>838</v>
      </c>
      <c r="B10" s="66" t="s">
        <v>839</v>
      </c>
      <c r="C10" s="66" t="s">
        <v>95</v>
      </c>
    </row>
    <row r="11" spans="1:7" outlineLevel="1" x14ac:dyDescent="0.25">
      <c r="A11" s="66" t="s">
        <v>840</v>
      </c>
      <c r="B11" s="81" t="s">
        <v>382</v>
      </c>
    </row>
    <row r="12" spans="1:7" outlineLevel="1" x14ac:dyDescent="0.25">
      <c r="A12" s="66" t="s">
        <v>841</v>
      </c>
      <c r="B12" s="81" t="s">
        <v>383</v>
      </c>
    </row>
    <row r="13" spans="1:7" outlineLevel="1" x14ac:dyDescent="0.25">
      <c r="A13" s="66" t="s">
        <v>842</v>
      </c>
      <c r="B13" s="81"/>
    </row>
    <row r="14" spans="1:7" outlineLevel="1" x14ac:dyDescent="0.25">
      <c r="A14" s="66" t="s">
        <v>843</v>
      </c>
      <c r="B14" s="81"/>
    </row>
    <row r="15" spans="1:7" outlineLevel="1" x14ac:dyDescent="0.25">
      <c r="A15" s="66" t="s">
        <v>844</v>
      </c>
      <c r="B15" s="81"/>
    </row>
    <row r="16" spans="1:7" outlineLevel="1" x14ac:dyDescent="0.25">
      <c r="A16" s="66" t="s">
        <v>845</v>
      </c>
      <c r="B16" s="81"/>
    </row>
    <row r="17" spans="1:7" ht="15" customHeight="1" x14ac:dyDescent="0.25">
      <c r="A17" s="85"/>
      <c r="B17" s="86" t="s">
        <v>846</v>
      </c>
      <c r="C17" s="85" t="s">
        <v>847</v>
      </c>
      <c r="D17" s="85"/>
      <c r="E17" s="87"/>
      <c r="F17" s="88"/>
      <c r="G17" s="88"/>
    </row>
    <row r="18" spans="1:7" x14ac:dyDescent="0.25">
      <c r="A18" s="66" t="s">
        <v>848</v>
      </c>
      <c r="B18" s="66" t="s">
        <v>388</v>
      </c>
      <c r="C18" s="66" t="s">
        <v>95</v>
      </c>
    </row>
    <row r="19" spans="1:7" outlineLevel="1" x14ac:dyDescent="0.25">
      <c r="A19" s="66" t="s">
        <v>849</v>
      </c>
    </row>
    <row r="20" spans="1:7" outlineLevel="1" x14ac:dyDescent="0.25">
      <c r="A20" s="66" t="s">
        <v>850</v>
      </c>
    </row>
    <row r="21" spans="1:7" outlineLevel="1" x14ac:dyDescent="0.25">
      <c r="A21" s="66" t="s">
        <v>851</v>
      </c>
    </row>
    <row r="22" spans="1:7" outlineLevel="1" x14ac:dyDescent="0.25">
      <c r="A22" s="66" t="s">
        <v>852</v>
      </c>
    </row>
    <row r="23" spans="1:7" outlineLevel="1" x14ac:dyDescent="0.25">
      <c r="A23" s="66" t="s">
        <v>853</v>
      </c>
    </row>
    <row r="24" spans="1:7" outlineLevel="1" x14ac:dyDescent="0.25">
      <c r="A24" s="66" t="s">
        <v>854</v>
      </c>
    </row>
    <row r="25" spans="1:7" ht="15" customHeight="1" x14ac:dyDescent="0.25">
      <c r="A25" s="85"/>
      <c r="B25" s="86" t="s">
        <v>855</v>
      </c>
      <c r="C25" s="85" t="s">
        <v>847</v>
      </c>
      <c r="D25" s="85"/>
      <c r="E25" s="87"/>
      <c r="F25" s="88"/>
      <c r="G25" s="88"/>
    </row>
    <row r="26" spans="1:7" x14ac:dyDescent="0.25">
      <c r="A26" s="66" t="s">
        <v>856</v>
      </c>
      <c r="B26" s="118" t="s">
        <v>391</v>
      </c>
      <c r="C26" s="66">
        <f>SUM(C27:C54)</f>
        <v>0</v>
      </c>
      <c r="D26" s="118"/>
      <c r="F26" s="118"/>
      <c r="G26" s="66"/>
    </row>
    <row r="27" spans="1:7" x14ac:dyDescent="0.25">
      <c r="A27" s="66" t="s">
        <v>857</v>
      </c>
      <c r="B27" s="66" t="s">
        <v>393</v>
      </c>
      <c r="C27" s="66" t="s">
        <v>95</v>
      </c>
      <c r="D27" s="118"/>
      <c r="F27" s="118"/>
      <c r="G27" s="66"/>
    </row>
    <row r="28" spans="1:7" x14ac:dyDescent="0.25">
      <c r="A28" s="66" t="s">
        <v>858</v>
      </c>
      <c r="B28" s="66" t="s">
        <v>395</v>
      </c>
      <c r="C28" s="66" t="s">
        <v>95</v>
      </c>
      <c r="D28" s="118"/>
      <c r="F28" s="118"/>
      <c r="G28" s="66"/>
    </row>
    <row r="29" spans="1:7" x14ac:dyDescent="0.25">
      <c r="A29" s="66" t="s">
        <v>859</v>
      </c>
      <c r="B29" s="66" t="s">
        <v>397</v>
      </c>
      <c r="C29" s="66" t="s">
        <v>95</v>
      </c>
      <c r="D29" s="118"/>
      <c r="F29" s="118"/>
      <c r="G29" s="66"/>
    </row>
    <row r="30" spans="1:7" x14ac:dyDescent="0.25">
      <c r="A30" s="66" t="s">
        <v>860</v>
      </c>
      <c r="B30" s="66" t="s">
        <v>399</v>
      </c>
      <c r="C30" s="66" t="s">
        <v>95</v>
      </c>
      <c r="D30" s="118"/>
      <c r="F30" s="118"/>
      <c r="G30" s="66"/>
    </row>
    <row r="31" spans="1:7" x14ac:dyDescent="0.25">
      <c r="A31" s="66" t="s">
        <v>861</v>
      </c>
      <c r="B31" s="66" t="s">
        <v>401</v>
      </c>
      <c r="C31" s="66" t="s">
        <v>95</v>
      </c>
      <c r="D31" s="118"/>
      <c r="F31" s="118"/>
      <c r="G31" s="66"/>
    </row>
    <row r="32" spans="1:7" x14ac:dyDescent="0.25">
      <c r="A32" s="66" t="s">
        <v>862</v>
      </c>
      <c r="B32" s="66" t="s">
        <v>403</v>
      </c>
      <c r="C32" s="66" t="s">
        <v>95</v>
      </c>
      <c r="D32" s="118"/>
      <c r="F32" s="118"/>
      <c r="G32" s="66"/>
    </row>
    <row r="33" spans="1:7" x14ac:dyDescent="0.25">
      <c r="A33" s="66" t="s">
        <v>863</v>
      </c>
      <c r="B33" s="66" t="s">
        <v>405</v>
      </c>
      <c r="C33" s="66" t="s">
        <v>95</v>
      </c>
      <c r="D33" s="118"/>
      <c r="F33" s="118"/>
      <c r="G33" s="66"/>
    </row>
    <row r="34" spans="1:7" x14ac:dyDescent="0.25">
      <c r="A34" s="66" t="s">
        <v>864</v>
      </c>
      <c r="B34" s="66" t="s">
        <v>407</v>
      </c>
      <c r="C34" s="66" t="s">
        <v>95</v>
      </c>
      <c r="D34" s="118"/>
      <c r="F34" s="118"/>
      <c r="G34" s="66"/>
    </row>
    <row r="35" spans="1:7" x14ac:dyDescent="0.25">
      <c r="A35" s="66" t="s">
        <v>865</v>
      </c>
      <c r="B35" s="66" t="s">
        <v>409</v>
      </c>
      <c r="C35" s="66" t="s">
        <v>95</v>
      </c>
      <c r="D35" s="118"/>
      <c r="F35" s="118"/>
      <c r="G35" s="66"/>
    </row>
    <row r="36" spans="1:7" x14ac:dyDescent="0.25">
      <c r="A36" s="66" t="s">
        <v>866</v>
      </c>
      <c r="B36" s="66" t="s">
        <v>411</v>
      </c>
      <c r="C36" s="66" t="s">
        <v>95</v>
      </c>
      <c r="D36" s="118"/>
      <c r="F36" s="118"/>
      <c r="G36" s="66"/>
    </row>
    <row r="37" spans="1:7" x14ac:dyDescent="0.25">
      <c r="A37" s="66" t="s">
        <v>867</v>
      </c>
      <c r="B37" s="66" t="s">
        <v>413</v>
      </c>
      <c r="C37" s="66" t="s">
        <v>95</v>
      </c>
      <c r="D37" s="118"/>
      <c r="F37" s="118"/>
      <c r="G37" s="66"/>
    </row>
    <row r="38" spans="1:7" x14ac:dyDescent="0.25">
      <c r="A38" s="66" t="s">
        <v>868</v>
      </c>
      <c r="B38" s="66" t="s">
        <v>415</v>
      </c>
      <c r="C38" s="66" t="s">
        <v>95</v>
      </c>
      <c r="D38" s="118"/>
      <c r="F38" s="118"/>
      <c r="G38" s="66"/>
    </row>
    <row r="39" spans="1:7" x14ac:dyDescent="0.25">
      <c r="A39" s="66" t="s">
        <v>869</v>
      </c>
      <c r="B39" s="66" t="s">
        <v>417</v>
      </c>
      <c r="C39" s="66" t="s">
        <v>95</v>
      </c>
      <c r="D39" s="118"/>
      <c r="F39" s="118"/>
      <c r="G39" s="66"/>
    </row>
    <row r="40" spans="1:7" x14ac:dyDescent="0.25">
      <c r="A40" s="66" t="s">
        <v>870</v>
      </c>
      <c r="B40" s="66" t="s">
        <v>419</v>
      </c>
      <c r="C40" s="66" t="s">
        <v>95</v>
      </c>
      <c r="D40" s="118"/>
      <c r="F40" s="118"/>
      <c r="G40" s="66"/>
    </row>
    <row r="41" spans="1:7" x14ac:dyDescent="0.25">
      <c r="A41" s="66" t="s">
        <v>871</v>
      </c>
      <c r="B41" s="66" t="s">
        <v>421</v>
      </c>
      <c r="C41" s="66" t="s">
        <v>95</v>
      </c>
      <c r="D41" s="118"/>
      <c r="F41" s="118"/>
      <c r="G41" s="66"/>
    </row>
    <row r="42" spans="1:7" x14ac:dyDescent="0.25">
      <c r="A42" s="66" t="s">
        <v>872</v>
      </c>
      <c r="B42" s="66" t="s">
        <v>3</v>
      </c>
      <c r="C42" s="66" t="s">
        <v>95</v>
      </c>
      <c r="D42" s="118"/>
      <c r="F42" s="118"/>
      <c r="G42" s="66"/>
    </row>
    <row r="43" spans="1:7" x14ac:dyDescent="0.25">
      <c r="A43" s="66" t="s">
        <v>873</v>
      </c>
      <c r="B43" s="66" t="s">
        <v>424</v>
      </c>
      <c r="C43" s="66" t="s">
        <v>95</v>
      </c>
      <c r="D43" s="118"/>
      <c r="F43" s="118"/>
      <c r="G43" s="66"/>
    </row>
    <row r="44" spans="1:7" x14ac:dyDescent="0.25">
      <c r="A44" s="66" t="s">
        <v>874</v>
      </c>
      <c r="B44" s="66" t="s">
        <v>426</v>
      </c>
      <c r="C44" s="66" t="s">
        <v>95</v>
      </c>
      <c r="D44" s="118"/>
      <c r="F44" s="118"/>
      <c r="G44" s="66"/>
    </row>
    <row r="45" spans="1:7" x14ac:dyDescent="0.25">
      <c r="A45" s="66" t="s">
        <v>875</v>
      </c>
      <c r="B45" s="66" t="s">
        <v>428</v>
      </c>
      <c r="C45" s="66" t="s">
        <v>95</v>
      </c>
      <c r="D45" s="118"/>
      <c r="F45" s="118"/>
      <c r="G45" s="66"/>
    </row>
    <row r="46" spans="1:7" x14ac:dyDescent="0.25">
      <c r="A46" s="66" t="s">
        <v>876</v>
      </c>
      <c r="B46" s="66" t="s">
        <v>430</v>
      </c>
      <c r="C46" s="66" t="s">
        <v>95</v>
      </c>
      <c r="D46" s="118"/>
      <c r="F46" s="118"/>
      <c r="G46" s="66"/>
    </row>
    <row r="47" spans="1:7" x14ac:dyDescent="0.25">
      <c r="A47" s="66" t="s">
        <v>877</v>
      </c>
      <c r="B47" s="66" t="s">
        <v>432</v>
      </c>
      <c r="C47" s="66" t="s">
        <v>95</v>
      </c>
      <c r="D47" s="118"/>
      <c r="F47" s="118"/>
      <c r="G47" s="66"/>
    </row>
    <row r="48" spans="1:7" x14ac:dyDescent="0.25">
      <c r="A48" s="66" t="s">
        <v>878</v>
      </c>
      <c r="B48" s="66" t="s">
        <v>434</v>
      </c>
      <c r="C48" s="66" t="s">
        <v>95</v>
      </c>
      <c r="D48" s="118"/>
      <c r="F48" s="118"/>
      <c r="G48" s="66"/>
    </row>
    <row r="49" spans="1:7" x14ac:dyDescent="0.25">
      <c r="A49" s="66" t="s">
        <v>879</v>
      </c>
      <c r="B49" s="66" t="s">
        <v>436</v>
      </c>
      <c r="C49" s="66" t="s">
        <v>95</v>
      </c>
      <c r="D49" s="118"/>
      <c r="F49" s="118"/>
      <c r="G49" s="66"/>
    </row>
    <row r="50" spans="1:7" x14ac:dyDescent="0.25">
      <c r="A50" s="66" t="s">
        <v>880</v>
      </c>
      <c r="B50" s="66" t="s">
        <v>438</v>
      </c>
      <c r="C50" s="66" t="s">
        <v>95</v>
      </c>
      <c r="D50" s="118"/>
      <c r="F50" s="118"/>
      <c r="G50" s="66"/>
    </row>
    <row r="51" spans="1:7" x14ac:dyDescent="0.25">
      <c r="A51" s="66" t="s">
        <v>881</v>
      </c>
      <c r="B51" s="66" t="s">
        <v>440</v>
      </c>
      <c r="C51" s="66" t="s">
        <v>95</v>
      </c>
      <c r="D51" s="118"/>
      <c r="F51" s="118"/>
      <c r="G51" s="66"/>
    </row>
    <row r="52" spans="1:7" x14ac:dyDescent="0.25">
      <c r="A52" s="66" t="s">
        <v>882</v>
      </c>
      <c r="B52" s="66" t="s">
        <v>442</v>
      </c>
      <c r="C52" s="66" t="s">
        <v>95</v>
      </c>
      <c r="D52" s="118"/>
      <c r="F52" s="118"/>
      <c r="G52" s="66"/>
    </row>
    <row r="53" spans="1:7" x14ac:dyDescent="0.25">
      <c r="A53" s="66" t="s">
        <v>883</v>
      </c>
      <c r="B53" s="66" t="s">
        <v>6</v>
      </c>
      <c r="C53" s="66" t="s">
        <v>95</v>
      </c>
      <c r="D53" s="118"/>
      <c r="F53" s="118"/>
      <c r="G53" s="66"/>
    </row>
    <row r="54" spans="1:7" x14ac:dyDescent="0.25">
      <c r="A54" s="66" t="s">
        <v>884</v>
      </c>
      <c r="B54" s="66" t="s">
        <v>445</v>
      </c>
      <c r="C54" s="66" t="s">
        <v>95</v>
      </c>
      <c r="D54" s="118"/>
      <c r="F54" s="118"/>
      <c r="G54" s="66"/>
    </row>
    <row r="55" spans="1:7" x14ac:dyDescent="0.25">
      <c r="A55" s="66" t="s">
        <v>885</v>
      </c>
      <c r="B55" s="118" t="s">
        <v>271</v>
      </c>
      <c r="C55" s="118">
        <f>SUM(C56:C58)</f>
        <v>0</v>
      </c>
      <c r="D55" s="118"/>
      <c r="F55" s="118"/>
      <c r="G55" s="66"/>
    </row>
    <row r="56" spans="1:7" x14ac:dyDescent="0.25">
      <c r="A56" s="66" t="s">
        <v>886</v>
      </c>
      <c r="B56" s="66" t="s">
        <v>448</v>
      </c>
      <c r="C56" s="66" t="s">
        <v>95</v>
      </c>
      <c r="D56" s="118"/>
      <c r="F56" s="118"/>
      <c r="G56" s="66"/>
    </row>
    <row r="57" spans="1:7" x14ac:dyDescent="0.25">
      <c r="A57" s="66" t="s">
        <v>887</v>
      </c>
      <c r="B57" s="66" t="s">
        <v>450</v>
      </c>
      <c r="C57" s="66" t="s">
        <v>95</v>
      </c>
      <c r="D57" s="118"/>
      <c r="F57" s="118"/>
      <c r="G57" s="66"/>
    </row>
    <row r="58" spans="1:7" x14ac:dyDescent="0.25">
      <c r="A58" s="66" t="s">
        <v>888</v>
      </c>
      <c r="B58" s="66" t="s">
        <v>2</v>
      </c>
      <c r="C58" s="66" t="s">
        <v>95</v>
      </c>
      <c r="D58" s="118"/>
      <c r="F58" s="118"/>
      <c r="G58" s="66"/>
    </row>
    <row r="59" spans="1:7" x14ac:dyDescent="0.25">
      <c r="A59" s="66" t="s">
        <v>889</v>
      </c>
      <c r="B59" s="118" t="s">
        <v>140</v>
      </c>
      <c r="C59" s="118">
        <f>SUM(C60:C69)</f>
        <v>0</v>
      </c>
      <c r="D59" s="118"/>
      <c r="F59" s="118"/>
      <c r="G59" s="66"/>
    </row>
    <row r="60" spans="1:7" x14ac:dyDescent="0.25">
      <c r="A60" s="66" t="s">
        <v>890</v>
      </c>
      <c r="B60" s="83" t="s">
        <v>273</v>
      </c>
      <c r="C60" s="66" t="s">
        <v>95</v>
      </c>
      <c r="D60" s="118"/>
      <c r="F60" s="118"/>
      <c r="G60" s="66"/>
    </row>
    <row r="61" spans="1:7" x14ac:dyDescent="0.25">
      <c r="A61" s="66" t="s">
        <v>891</v>
      </c>
      <c r="B61" s="83" t="s">
        <v>275</v>
      </c>
      <c r="C61" s="66" t="s">
        <v>95</v>
      </c>
      <c r="D61" s="118"/>
      <c r="F61" s="118"/>
      <c r="G61" s="66"/>
    </row>
    <row r="62" spans="1:7" x14ac:dyDescent="0.25">
      <c r="A62" s="66" t="s">
        <v>892</v>
      </c>
      <c r="B62" s="83" t="s">
        <v>277</v>
      </c>
      <c r="C62" s="66" t="s">
        <v>95</v>
      </c>
      <c r="D62" s="118"/>
      <c r="F62" s="118"/>
      <c r="G62" s="66"/>
    </row>
    <row r="63" spans="1:7" x14ac:dyDescent="0.25">
      <c r="A63" s="66" t="s">
        <v>893</v>
      </c>
      <c r="B63" s="83" t="s">
        <v>12</v>
      </c>
      <c r="C63" s="66" t="s">
        <v>95</v>
      </c>
      <c r="D63" s="118"/>
      <c r="F63" s="118"/>
      <c r="G63" s="66"/>
    </row>
    <row r="64" spans="1:7" x14ac:dyDescent="0.25">
      <c r="A64" s="66" t="s">
        <v>894</v>
      </c>
      <c r="B64" s="83" t="s">
        <v>280</v>
      </c>
      <c r="C64" s="66" t="s">
        <v>95</v>
      </c>
      <c r="D64" s="118"/>
      <c r="F64" s="118"/>
      <c r="G64" s="66"/>
    </row>
    <row r="65" spans="1:7" x14ac:dyDescent="0.25">
      <c r="A65" s="66" t="s">
        <v>895</v>
      </c>
      <c r="B65" s="83" t="s">
        <v>282</v>
      </c>
      <c r="C65" s="66" t="s">
        <v>95</v>
      </c>
      <c r="D65" s="118"/>
      <c r="F65" s="118"/>
      <c r="G65" s="66"/>
    </row>
    <row r="66" spans="1:7" x14ac:dyDescent="0.25">
      <c r="A66" s="66" t="s">
        <v>896</v>
      </c>
      <c r="B66" s="83" t="s">
        <v>284</v>
      </c>
      <c r="C66" s="66" t="s">
        <v>95</v>
      </c>
      <c r="D66" s="118"/>
      <c r="F66" s="118"/>
      <c r="G66" s="66"/>
    </row>
    <row r="67" spans="1:7" x14ac:dyDescent="0.25">
      <c r="A67" s="66" t="s">
        <v>897</v>
      </c>
      <c r="B67" s="83" t="s">
        <v>286</v>
      </c>
      <c r="C67" s="66" t="s">
        <v>95</v>
      </c>
      <c r="D67" s="118"/>
      <c r="F67" s="118"/>
      <c r="G67" s="66"/>
    </row>
    <row r="68" spans="1:7" x14ac:dyDescent="0.25">
      <c r="A68" s="66" t="s">
        <v>898</v>
      </c>
      <c r="B68" s="83" t="s">
        <v>288</v>
      </c>
      <c r="C68" s="66" t="s">
        <v>95</v>
      </c>
      <c r="D68" s="118"/>
      <c r="F68" s="118"/>
      <c r="G68" s="66"/>
    </row>
    <row r="69" spans="1:7" x14ac:dyDescent="0.25">
      <c r="A69" s="66" t="s">
        <v>899</v>
      </c>
      <c r="B69" s="83" t="s">
        <v>140</v>
      </c>
      <c r="C69" s="66" t="s">
        <v>95</v>
      </c>
      <c r="D69" s="118"/>
      <c r="F69" s="118"/>
      <c r="G69" s="66"/>
    </row>
    <row r="70" spans="1:7" outlineLevel="1" x14ac:dyDescent="0.25">
      <c r="A70" s="66" t="s">
        <v>900</v>
      </c>
      <c r="B70" s="96" t="s">
        <v>143</v>
      </c>
      <c r="G70" s="66"/>
    </row>
    <row r="71" spans="1:7" outlineLevel="1" x14ac:dyDescent="0.25">
      <c r="A71" s="66" t="s">
        <v>901</v>
      </c>
      <c r="B71" s="96" t="s">
        <v>143</v>
      </c>
      <c r="G71" s="66"/>
    </row>
    <row r="72" spans="1:7" outlineLevel="1" x14ac:dyDescent="0.25">
      <c r="A72" s="66" t="s">
        <v>902</v>
      </c>
      <c r="B72" s="96" t="s">
        <v>143</v>
      </c>
      <c r="G72" s="66"/>
    </row>
    <row r="73" spans="1:7" outlineLevel="1" x14ac:dyDescent="0.25">
      <c r="A73" s="66" t="s">
        <v>903</v>
      </c>
      <c r="B73" s="96" t="s">
        <v>143</v>
      </c>
      <c r="G73" s="66"/>
    </row>
    <row r="74" spans="1:7" outlineLevel="1" x14ac:dyDescent="0.25">
      <c r="A74" s="66" t="s">
        <v>904</v>
      </c>
      <c r="B74" s="96" t="s">
        <v>143</v>
      </c>
      <c r="G74" s="66"/>
    </row>
    <row r="75" spans="1:7" outlineLevel="1" x14ac:dyDescent="0.25">
      <c r="A75" s="66" t="s">
        <v>905</v>
      </c>
      <c r="B75" s="96" t="s">
        <v>143</v>
      </c>
      <c r="G75" s="66"/>
    </row>
    <row r="76" spans="1:7" outlineLevel="1" x14ac:dyDescent="0.25">
      <c r="A76" s="66" t="s">
        <v>906</v>
      </c>
      <c r="B76" s="96" t="s">
        <v>143</v>
      </c>
      <c r="G76" s="66"/>
    </row>
    <row r="77" spans="1:7" outlineLevel="1" x14ac:dyDescent="0.25">
      <c r="A77" s="66" t="s">
        <v>907</v>
      </c>
      <c r="B77" s="96" t="s">
        <v>143</v>
      </c>
      <c r="G77" s="66"/>
    </row>
    <row r="78" spans="1:7" outlineLevel="1" x14ac:dyDescent="0.25">
      <c r="A78" s="66" t="s">
        <v>908</v>
      </c>
      <c r="B78" s="96" t="s">
        <v>143</v>
      </c>
      <c r="G78" s="66"/>
    </row>
    <row r="79" spans="1:7" outlineLevel="1" x14ac:dyDescent="0.25">
      <c r="A79" s="66" t="s">
        <v>909</v>
      </c>
      <c r="B79" s="96" t="s">
        <v>143</v>
      </c>
      <c r="G79" s="66"/>
    </row>
    <row r="80" spans="1:7" ht="15" customHeight="1" x14ac:dyDescent="0.25">
      <c r="A80" s="85"/>
      <c r="B80" s="86" t="s">
        <v>910</v>
      </c>
      <c r="C80" s="85" t="s">
        <v>847</v>
      </c>
      <c r="D80" s="85"/>
      <c r="E80" s="87"/>
      <c r="F80" s="88"/>
      <c r="G80" s="88"/>
    </row>
    <row r="81" spans="1:7" x14ac:dyDescent="0.25">
      <c r="A81" s="66" t="s">
        <v>911</v>
      </c>
      <c r="B81" s="66" t="s">
        <v>474</v>
      </c>
      <c r="C81" s="66" t="s">
        <v>95</v>
      </c>
      <c r="E81" s="64"/>
    </row>
    <row r="82" spans="1:7" x14ac:dyDescent="0.25">
      <c r="A82" s="66" t="s">
        <v>912</v>
      </c>
      <c r="B82" s="66" t="s">
        <v>476</v>
      </c>
      <c r="C82" s="66" t="s">
        <v>95</v>
      </c>
      <c r="E82" s="64"/>
    </row>
    <row r="83" spans="1:7" x14ac:dyDescent="0.25">
      <c r="A83" s="66" t="s">
        <v>913</v>
      </c>
      <c r="B83" s="66" t="s">
        <v>140</v>
      </c>
      <c r="C83" s="66" t="s">
        <v>95</v>
      </c>
      <c r="E83" s="64"/>
    </row>
    <row r="84" spans="1:7" outlineLevel="1" x14ac:dyDescent="0.25">
      <c r="A84" s="66" t="s">
        <v>914</v>
      </c>
      <c r="E84" s="64"/>
    </row>
    <row r="85" spans="1:7" outlineLevel="1" x14ac:dyDescent="0.25">
      <c r="A85" s="66" t="s">
        <v>915</v>
      </c>
      <c r="E85" s="64"/>
    </row>
    <row r="86" spans="1:7" outlineLevel="1" x14ac:dyDescent="0.25">
      <c r="A86" s="66" t="s">
        <v>916</v>
      </c>
      <c r="E86" s="64"/>
    </row>
    <row r="87" spans="1:7" outlineLevel="1" x14ac:dyDescent="0.25">
      <c r="A87" s="66" t="s">
        <v>917</v>
      </c>
      <c r="E87" s="64"/>
    </row>
    <row r="88" spans="1:7" outlineLevel="1" x14ac:dyDescent="0.25">
      <c r="A88" s="66" t="s">
        <v>918</v>
      </c>
      <c r="E88" s="64"/>
    </row>
    <row r="89" spans="1:7" outlineLevel="1" x14ac:dyDescent="0.25">
      <c r="A89" s="66" t="s">
        <v>919</v>
      </c>
      <c r="E89" s="64"/>
    </row>
    <row r="90" spans="1:7" ht="15" customHeight="1" x14ac:dyDescent="0.25">
      <c r="A90" s="85"/>
      <c r="B90" s="86" t="s">
        <v>920</v>
      </c>
      <c r="C90" s="85" t="s">
        <v>847</v>
      </c>
      <c r="D90" s="85"/>
      <c r="E90" s="87"/>
      <c r="F90" s="88"/>
      <c r="G90" s="88"/>
    </row>
    <row r="91" spans="1:7" x14ac:dyDescent="0.25">
      <c r="A91" s="66" t="s">
        <v>921</v>
      </c>
      <c r="B91" s="66" t="s">
        <v>484</v>
      </c>
      <c r="C91" s="66" t="s">
        <v>95</v>
      </c>
      <c r="E91" s="64"/>
    </row>
    <row r="92" spans="1:7" x14ac:dyDescent="0.25">
      <c r="A92" s="66" t="s">
        <v>922</v>
      </c>
      <c r="B92" s="66" t="s">
        <v>486</v>
      </c>
      <c r="C92" s="66" t="s">
        <v>95</v>
      </c>
      <c r="E92" s="64"/>
    </row>
    <row r="93" spans="1:7" x14ac:dyDescent="0.25">
      <c r="A93" s="66" t="s">
        <v>923</v>
      </c>
      <c r="B93" s="66" t="s">
        <v>140</v>
      </c>
      <c r="C93" s="66" t="s">
        <v>95</v>
      </c>
      <c r="E93" s="64"/>
    </row>
    <row r="94" spans="1:7" outlineLevel="1" x14ac:dyDescent="0.25">
      <c r="A94" s="66" t="s">
        <v>924</v>
      </c>
      <c r="C94" s="66" t="s">
        <v>95</v>
      </c>
      <c r="E94" s="64"/>
    </row>
    <row r="95" spans="1:7" outlineLevel="1" x14ac:dyDescent="0.25">
      <c r="A95" s="66" t="s">
        <v>925</v>
      </c>
      <c r="E95" s="64"/>
    </row>
    <row r="96" spans="1:7" outlineLevel="1" x14ac:dyDescent="0.25">
      <c r="A96" s="66" t="s">
        <v>926</v>
      </c>
      <c r="E96" s="64"/>
    </row>
    <row r="97" spans="1:7" outlineLevel="1" x14ac:dyDescent="0.25">
      <c r="A97" s="66" t="s">
        <v>927</v>
      </c>
      <c r="E97" s="64"/>
    </row>
    <row r="98" spans="1:7" outlineLevel="1" x14ac:dyDescent="0.25">
      <c r="A98" s="66" t="s">
        <v>928</v>
      </c>
      <c r="E98" s="64"/>
    </row>
    <row r="99" spans="1:7" outlineLevel="1" x14ac:dyDescent="0.25">
      <c r="A99" s="66" t="s">
        <v>929</v>
      </c>
      <c r="E99" s="64"/>
    </row>
    <row r="100" spans="1:7" ht="15" customHeight="1" x14ac:dyDescent="0.25">
      <c r="A100" s="85"/>
      <c r="B100" s="86" t="s">
        <v>930</v>
      </c>
      <c r="C100" s="85" t="s">
        <v>847</v>
      </c>
      <c r="D100" s="85"/>
      <c r="E100" s="87"/>
      <c r="F100" s="88"/>
      <c r="G100" s="88"/>
    </row>
    <row r="101" spans="1:7" x14ac:dyDescent="0.25">
      <c r="A101" s="66" t="s">
        <v>931</v>
      </c>
      <c r="B101" s="62" t="s">
        <v>490</v>
      </c>
      <c r="C101" s="66" t="s">
        <v>95</v>
      </c>
      <c r="E101" s="64"/>
    </row>
    <row r="102" spans="1:7" x14ac:dyDescent="0.25">
      <c r="A102" s="66" t="s">
        <v>932</v>
      </c>
      <c r="B102" s="62" t="s">
        <v>492</v>
      </c>
      <c r="C102" s="66" t="s">
        <v>95</v>
      </c>
      <c r="E102" s="64"/>
    </row>
    <row r="103" spans="1:7" x14ac:dyDescent="0.25">
      <c r="A103" s="66" t="s">
        <v>933</v>
      </c>
      <c r="B103" s="62" t="s">
        <v>494</v>
      </c>
      <c r="C103" s="66" t="s">
        <v>95</v>
      </c>
    </row>
    <row r="104" spans="1:7" x14ac:dyDescent="0.25">
      <c r="A104" s="66" t="s">
        <v>934</v>
      </c>
      <c r="B104" s="62" t="s">
        <v>496</v>
      </c>
      <c r="C104" s="66" t="s">
        <v>95</v>
      </c>
    </row>
    <row r="105" spans="1:7" x14ac:dyDescent="0.25">
      <c r="A105" s="66" t="s">
        <v>935</v>
      </c>
      <c r="B105" s="62" t="s">
        <v>498</v>
      </c>
      <c r="C105" s="66" t="s">
        <v>95</v>
      </c>
    </row>
    <row r="106" spans="1:7" outlineLevel="1" x14ac:dyDescent="0.25">
      <c r="A106" s="66" t="s">
        <v>936</v>
      </c>
      <c r="B106" s="62"/>
    </row>
    <row r="107" spans="1:7" outlineLevel="1" x14ac:dyDescent="0.25">
      <c r="A107" s="66" t="s">
        <v>937</v>
      </c>
      <c r="B107" s="62"/>
    </row>
    <row r="108" spans="1:7" outlineLevel="1" x14ac:dyDescent="0.25">
      <c r="A108" s="66" t="s">
        <v>938</v>
      </c>
      <c r="B108" s="62"/>
    </row>
    <row r="109" spans="1:7" outlineLevel="1" x14ac:dyDescent="0.25">
      <c r="A109" s="66" t="s">
        <v>939</v>
      </c>
      <c r="B109" s="62"/>
    </row>
    <row r="110" spans="1:7" ht="15" customHeight="1" x14ac:dyDescent="0.25">
      <c r="A110" s="85"/>
      <c r="B110" s="86" t="s">
        <v>940</v>
      </c>
      <c r="C110" s="85" t="s">
        <v>847</v>
      </c>
      <c r="D110" s="85"/>
      <c r="E110" s="87"/>
      <c r="F110" s="88"/>
      <c r="G110" s="88"/>
    </row>
    <row r="111" spans="1:7" x14ac:dyDescent="0.25">
      <c r="A111" s="66" t="s">
        <v>941</v>
      </c>
      <c r="B111" s="66" t="s">
        <v>501</v>
      </c>
      <c r="C111" s="66" t="s">
        <v>95</v>
      </c>
      <c r="E111" s="64"/>
    </row>
    <row r="112" spans="1:7" outlineLevel="1" x14ac:dyDescent="0.25">
      <c r="A112" s="66" t="s">
        <v>942</v>
      </c>
      <c r="E112" s="64"/>
    </row>
    <row r="113" spans="1:7" outlineLevel="1" x14ac:dyDescent="0.25">
      <c r="A113" s="66" t="s">
        <v>943</v>
      </c>
      <c r="E113" s="64"/>
    </row>
    <row r="114" spans="1:7" outlineLevel="1" x14ac:dyDescent="0.25">
      <c r="A114" s="66" t="s">
        <v>944</v>
      </c>
      <c r="E114" s="64"/>
    </row>
    <row r="115" spans="1:7" outlineLevel="1" x14ac:dyDescent="0.25">
      <c r="A115" s="66" t="s">
        <v>945</v>
      </c>
      <c r="E115" s="64"/>
    </row>
    <row r="116" spans="1:7" ht="15" customHeight="1" x14ac:dyDescent="0.25">
      <c r="A116" s="85"/>
      <c r="B116" s="86" t="s">
        <v>946</v>
      </c>
      <c r="C116" s="85" t="s">
        <v>503</v>
      </c>
      <c r="D116" s="85" t="s">
        <v>504</v>
      </c>
      <c r="E116" s="87"/>
      <c r="F116" s="85" t="s">
        <v>847</v>
      </c>
      <c r="G116" s="85" t="s">
        <v>505</v>
      </c>
    </row>
    <row r="117" spans="1:7" x14ac:dyDescent="0.25">
      <c r="A117" s="66" t="s">
        <v>947</v>
      </c>
      <c r="B117" s="83" t="s">
        <v>507</v>
      </c>
      <c r="C117" s="66" t="s">
        <v>95</v>
      </c>
      <c r="D117" s="80"/>
      <c r="E117" s="80"/>
      <c r="F117" s="100"/>
      <c r="G117" s="100"/>
    </row>
    <row r="118" spans="1:7" x14ac:dyDescent="0.25">
      <c r="A118" s="80"/>
      <c r="B118" s="122"/>
      <c r="C118" s="80"/>
      <c r="D118" s="80"/>
      <c r="E118" s="80"/>
      <c r="F118" s="100"/>
      <c r="G118" s="100"/>
    </row>
    <row r="119" spans="1:7" x14ac:dyDescent="0.25">
      <c r="B119" s="83" t="s">
        <v>508</v>
      </c>
      <c r="C119" s="80"/>
      <c r="D119" s="80"/>
      <c r="E119" s="80"/>
      <c r="F119" s="100"/>
      <c r="G119" s="100"/>
    </row>
    <row r="120" spans="1:7" x14ac:dyDescent="0.25">
      <c r="A120" s="66" t="s">
        <v>948</v>
      </c>
      <c r="B120" s="83" t="s">
        <v>467</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949</v>
      </c>
      <c r="B121" s="83" t="s">
        <v>467</v>
      </c>
      <c r="C121" s="66" t="s">
        <v>95</v>
      </c>
      <c r="D121" s="66" t="s">
        <v>95</v>
      </c>
      <c r="E121" s="80"/>
      <c r="F121" s="93" t="str">
        <f t="shared" si="0"/>
        <v/>
      </c>
      <c r="G121" s="93" t="str">
        <f t="shared" si="1"/>
        <v/>
      </c>
    </row>
    <row r="122" spans="1:7" x14ac:dyDescent="0.25">
      <c r="A122" s="66" t="s">
        <v>950</v>
      </c>
      <c r="B122" s="83" t="s">
        <v>467</v>
      </c>
      <c r="C122" s="66" t="s">
        <v>95</v>
      </c>
      <c r="D122" s="66" t="s">
        <v>95</v>
      </c>
      <c r="E122" s="80"/>
      <c r="F122" s="93" t="str">
        <f t="shared" si="0"/>
        <v/>
      </c>
      <c r="G122" s="93" t="str">
        <f t="shared" si="1"/>
        <v/>
      </c>
    </row>
    <row r="123" spans="1:7" x14ac:dyDescent="0.25">
      <c r="A123" s="66" t="s">
        <v>951</v>
      </c>
      <c r="B123" s="83" t="s">
        <v>467</v>
      </c>
      <c r="C123" s="66" t="s">
        <v>95</v>
      </c>
      <c r="D123" s="66" t="s">
        <v>95</v>
      </c>
      <c r="E123" s="80"/>
      <c r="F123" s="93" t="str">
        <f t="shared" si="0"/>
        <v/>
      </c>
      <c r="G123" s="93" t="str">
        <f t="shared" si="1"/>
        <v/>
      </c>
    </row>
    <row r="124" spans="1:7" x14ac:dyDescent="0.25">
      <c r="A124" s="66" t="s">
        <v>952</v>
      </c>
      <c r="B124" s="83" t="s">
        <v>467</v>
      </c>
      <c r="C124" s="66" t="s">
        <v>95</v>
      </c>
      <c r="D124" s="66" t="s">
        <v>95</v>
      </c>
      <c r="E124" s="80"/>
      <c r="F124" s="93" t="str">
        <f t="shared" si="0"/>
        <v/>
      </c>
      <c r="G124" s="93" t="str">
        <f t="shared" si="1"/>
        <v/>
      </c>
    </row>
    <row r="125" spans="1:7" x14ac:dyDescent="0.25">
      <c r="A125" s="66" t="s">
        <v>953</v>
      </c>
      <c r="B125" s="83" t="s">
        <v>467</v>
      </c>
      <c r="C125" s="66" t="s">
        <v>95</v>
      </c>
      <c r="D125" s="66" t="s">
        <v>95</v>
      </c>
      <c r="E125" s="80"/>
      <c r="F125" s="93" t="str">
        <f t="shared" si="0"/>
        <v/>
      </c>
      <c r="G125" s="93" t="str">
        <f t="shared" si="1"/>
        <v/>
      </c>
    </row>
    <row r="126" spans="1:7" x14ac:dyDescent="0.25">
      <c r="A126" s="66" t="s">
        <v>954</v>
      </c>
      <c r="B126" s="83" t="s">
        <v>467</v>
      </c>
      <c r="C126" s="66" t="s">
        <v>95</v>
      </c>
      <c r="D126" s="66" t="s">
        <v>95</v>
      </c>
      <c r="E126" s="80"/>
      <c r="F126" s="93" t="str">
        <f t="shared" si="0"/>
        <v/>
      </c>
      <c r="G126" s="93" t="str">
        <f t="shared" si="1"/>
        <v/>
      </c>
    </row>
    <row r="127" spans="1:7" x14ac:dyDescent="0.25">
      <c r="A127" s="66" t="s">
        <v>955</v>
      </c>
      <c r="B127" s="83" t="s">
        <v>467</v>
      </c>
      <c r="C127" s="66" t="s">
        <v>95</v>
      </c>
      <c r="D127" s="66" t="s">
        <v>95</v>
      </c>
      <c r="E127" s="80"/>
      <c r="F127" s="93" t="str">
        <f t="shared" si="0"/>
        <v/>
      </c>
      <c r="G127" s="93" t="str">
        <f t="shared" si="1"/>
        <v/>
      </c>
    </row>
    <row r="128" spans="1:7" x14ac:dyDescent="0.25">
      <c r="A128" s="66" t="s">
        <v>956</v>
      </c>
      <c r="B128" s="83" t="s">
        <v>467</v>
      </c>
      <c r="C128" s="66" t="s">
        <v>95</v>
      </c>
      <c r="D128" s="66" t="s">
        <v>95</v>
      </c>
      <c r="E128" s="80"/>
      <c r="F128" s="93" t="str">
        <f t="shared" si="0"/>
        <v/>
      </c>
      <c r="G128" s="93" t="str">
        <f t="shared" si="1"/>
        <v/>
      </c>
    </row>
    <row r="129" spans="1:7" x14ac:dyDescent="0.25">
      <c r="A129" s="66" t="s">
        <v>957</v>
      </c>
      <c r="B129" s="83" t="s">
        <v>467</v>
      </c>
      <c r="C129" s="66" t="s">
        <v>95</v>
      </c>
      <c r="D129" s="66" t="s">
        <v>95</v>
      </c>
      <c r="E129" s="83"/>
      <c r="F129" s="93" t="str">
        <f t="shared" si="0"/>
        <v/>
      </c>
      <c r="G129" s="93" t="str">
        <f t="shared" si="1"/>
        <v/>
      </c>
    </row>
    <row r="130" spans="1:7" x14ac:dyDescent="0.25">
      <c r="A130" s="66" t="s">
        <v>958</v>
      </c>
      <c r="B130" s="83" t="s">
        <v>467</v>
      </c>
      <c r="C130" s="66" t="s">
        <v>95</v>
      </c>
      <c r="D130" s="66" t="s">
        <v>95</v>
      </c>
      <c r="E130" s="83"/>
      <c r="F130" s="93" t="str">
        <f t="shared" si="0"/>
        <v/>
      </c>
      <c r="G130" s="93" t="str">
        <f t="shared" si="1"/>
        <v/>
      </c>
    </row>
    <row r="131" spans="1:7" x14ac:dyDescent="0.25">
      <c r="A131" s="66" t="s">
        <v>959</v>
      </c>
      <c r="B131" s="83" t="s">
        <v>467</v>
      </c>
      <c r="C131" s="66" t="s">
        <v>95</v>
      </c>
      <c r="D131" s="66" t="s">
        <v>95</v>
      </c>
      <c r="E131" s="83"/>
      <c r="F131" s="93" t="str">
        <f t="shared" si="0"/>
        <v/>
      </c>
      <c r="G131" s="93" t="str">
        <f t="shared" si="1"/>
        <v/>
      </c>
    </row>
    <row r="132" spans="1:7" x14ac:dyDescent="0.25">
      <c r="A132" s="66" t="s">
        <v>960</v>
      </c>
      <c r="B132" s="83" t="s">
        <v>467</v>
      </c>
      <c r="C132" s="66" t="s">
        <v>95</v>
      </c>
      <c r="D132" s="66" t="s">
        <v>95</v>
      </c>
      <c r="E132" s="83"/>
      <c r="F132" s="93" t="str">
        <f t="shared" si="0"/>
        <v/>
      </c>
      <c r="G132" s="93" t="str">
        <f t="shared" si="1"/>
        <v/>
      </c>
    </row>
    <row r="133" spans="1:7" x14ac:dyDescent="0.25">
      <c r="A133" s="66" t="s">
        <v>961</v>
      </c>
      <c r="B133" s="83" t="s">
        <v>467</v>
      </c>
      <c r="C133" s="66" t="s">
        <v>95</v>
      </c>
      <c r="D133" s="66" t="s">
        <v>95</v>
      </c>
      <c r="E133" s="83"/>
      <c r="F133" s="93" t="str">
        <f t="shared" si="0"/>
        <v/>
      </c>
      <c r="G133" s="93" t="str">
        <f t="shared" si="1"/>
        <v/>
      </c>
    </row>
    <row r="134" spans="1:7" x14ac:dyDescent="0.25">
      <c r="A134" s="66" t="s">
        <v>962</v>
      </c>
      <c r="B134" s="83" t="s">
        <v>467</v>
      </c>
      <c r="C134" s="66" t="s">
        <v>95</v>
      </c>
      <c r="D134" s="66" t="s">
        <v>95</v>
      </c>
      <c r="E134" s="83"/>
      <c r="F134" s="93" t="str">
        <f t="shared" si="0"/>
        <v/>
      </c>
      <c r="G134" s="93" t="str">
        <f t="shared" si="1"/>
        <v/>
      </c>
    </row>
    <row r="135" spans="1:7" x14ac:dyDescent="0.25">
      <c r="A135" s="66" t="s">
        <v>963</v>
      </c>
      <c r="B135" s="83" t="s">
        <v>467</v>
      </c>
      <c r="C135" s="66" t="s">
        <v>95</v>
      </c>
      <c r="D135" s="66" t="s">
        <v>95</v>
      </c>
      <c r="F135" s="93" t="str">
        <f t="shared" si="0"/>
        <v/>
      </c>
      <c r="G135" s="93" t="str">
        <f t="shared" si="1"/>
        <v/>
      </c>
    </row>
    <row r="136" spans="1:7" x14ac:dyDescent="0.25">
      <c r="A136" s="66" t="s">
        <v>964</v>
      </c>
      <c r="B136" s="83" t="s">
        <v>467</v>
      </c>
      <c r="C136" s="66" t="s">
        <v>95</v>
      </c>
      <c r="D136" s="66" t="s">
        <v>95</v>
      </c>
      <c r="E136" s="103"/>
      <c r="F136" s="93" t="str">
        <f t="shared" si="0"/>
        <v/>
      </c>
      <c r="G136" s="93" t="str">
        <f t="shared" si="1"/>
        <v/>
      </c>
    </row>
    <row r="137" spans="1:7" x14ac:dyDescent="0.25">
      <c r="A137" s="66" t="s">
        <v>965</v>
      </c>
      <c r="B137" s="83" t="s">
        <v>467</v>
      </c>
      <c r="C137" s="66" t="s">
        <v>95</v>
      </c>
      <c r="D137" s="66" t="s">
        <v>95</v>
      </c>
      <c r="E137" s="103"/>
      <c r="F137" s="93" t="str">
        <f t="shared" si="0"/>
        <v/>
      </c>
      <c r="G137" s="93" t="str">
        <f t="shared" si="1"/>
        <v/>
      </c>
    </row>
    <row r="138" spans="1:7" x14ac:dyDescent="0.25">
      <c r="A138" s="66" t="s">
        <v>966</v>
      </c>
      <c r="B138" s="83" t="s">
        <v>467</v>
      </c>
      <c r="C138" s="66" t="s">
        <v>95</v>
      </c>
      <c r="D138" s="66" t="s">
        <v>95</v>
      </c>
      <c r="E138" s="103"/>
      <c r="F138" s="93" t="str">
        <f t="shared" si="0"/>
        <v/>
      </c>
      <c r="G138" s="93" t="str">
        <f t="shared" si="1"/>
        <v/>
      </c>
    </row>
    <row r="139" spans="1:7" x14ac:dyDescent="0.25">
      <c r="A139" s="66" t="s">
        <v>967</v>
      </c>
      <c r="B139" s="83" t="s">
        <v>467</v>
      </c>
      <c r="C139" s="66" t="s">
        <v>95</v>
      </c>
      <c r="D139" s="66" t="s">
        <v>95</v>
      </c>
      <c r="E139" s="103"/>
      <c r="F139" s="93" t="str">
        <f t="shared" si="0"/>
        <v/>
      </c>
      <c r="G139" s="93" t="str">
        <f t="shared" si="1"/>
        <v/>
      </c>
    </row>
    <row r="140" spans="1:7" x14ac:dyDescent="0.25">
      <c r="A140" s="66" t="s">
        <v>968</v>
      </c>
      <c r="B140" s="83" t="s">
        <v>467</v>
      </c>
      <c r="C140" s="66" t="s">
        <v>95</v>
      </c>
      <c r="D140" s="66" t="s">
        <v>95</v>
      </c>
      <c r="E140" s="103"/>
      <c r="F140" s="93" t="str">
        <f t="shared" si="0"/>
        <v/>
      </c>
      <c r="G140" s="93" t="str">
        <f t="shared" si="1"/>
        <v/>
      </c>
    </row>
    <row r="141" spans="1:7" x14ac:dyDescent="0.25">
      <c r="A141" s="66" t="s">
        <v>969</v>
      </c>
      <c r="B141" s="83" t="s">
        <v>467</v>
      </c>
      <c r="C141" s="66" t="s">
        <v>95</v>
      </c>
      <c r="D141" s="66" t="s">
        <v>95</v>
      </c>
      <c r="E141" s="103"/>
      <c r="F141" s="93" t="str">
        <f t="shared" si="0"/>
        <v/>
      </c>
      <c r="G141" s="93" t="str">
        <f t="shared" si="1"/>
        <v/>
      </c>
    </row>
    <row r="142" spans="1:7" x14ac:dyDescent="0.25">
      <c r="A142" s="66" t="s">
        <v>970</v>
      </c>
      <c r="B142" s="83" t="s">
        <v>467</v>
      </c>
      <c r="C142" s="66" t="s">
        <v>95</v>
      </c>
      <c r="D142" s="66" t="s">
        <v>95</v>
      </c>
      <c r="E142" s="103"/>
      <c r="F142" s="93" t="str">
        <f t="shared" si="0"/>
        <v/>
      </c>
      <c r="G142" s="93" t="str">
        <f t="shared" si="1"/>
        <v/>
      </c>
    </row>
    <row r="143" spans="1:7" x14ac:dyDescent="0.25">
      <c r="A143" s="66" t="s">
        <v>971</v>
      </c>
      <c r="B143" s="83" t="s">
        <v>467</v>
      </c>
      <c r="C143" s="66" t="s">
        <v>95</v>
      </c>
      <c r="D143" s="66" t="s">
        <v>95</v>
      </c>
      <c r="E143" s="103"/>
      <c r="F143" s="93" t="str">
        <f t="shared" si="0"/>
        <v/>
      </c>
      <c r="G143" s="93" t="str">
        <f t="shared" si="1"/>
        <v/>
      </c>
    </row>
    <row r="144" spans="1:7" x14ac:dyDescent="0.25">
      <c r="A144" s="66" t="s">
        <v>972</v>
      </c>
      <c r="B144" s="94" t="s">
        <v>142</v>
      </c>
      <c r="C144" s="83">
        <f>SUM(C120:C143)</f>
        <v>0</v>
      </c>
      <c r="D144" s="83">
        <f>SUM(D120:D143)</f>
        <v>0</v>
      </c>
      <c r="E144" s="103"/>
      <c r="F144" s="95">
        <f>SUM(F120:F143)</f>
        <v>0</v>
      </c>
      <c r="G144" s="95">
        <f>SUM(G120:G143)</f>
        <v>0</v>
      </c>
    </row>
    <row r="145" spans="1:7" ht="15" customHeight="1" x14ac:dyDescent="0.25">
      <c r="A145" s="85"/>
      <c r="B145" s="86" t="s">
        <v>973</v>
      </c>
      <c r="C145" s="85" t="s">
        <v>503</v>
      </c>
      <c r="D145" s="85" t="s">
        <v>504</v>
      </c>
      <c r="E145" s="87"/>
      <c r="F145" s="85" t="s">
        <v>847</v>
      </c>
      <c r="G145" s="85" t="s">
        <v>505</v>
      </c>
    </row>
    <row r="146" spans="1:7" x14ac:dyDescent="0.25">
      <c r="A146" s="66" t="s">
        <v>974</v>
      </c>
      <c r="B146" s="66" t="s">
        <v>518</v>
      </c>
      <c r="C146" s="123" t="s">
        <v>95</v>
      </c>
      <c r="G146" s="66"/>
    </row>
    <row r="147" spans="1:7" x14ac:dyDescent="0.25">
      <c r="G147" s="66"/>
    </row>
    <row r="148" spans="1:7" x14ac:dyDescent="0.25">
      <c r="B148" s="83" t="s">
        <v>519</v>
      </c>
      <c r="G148" s="66"/>
    </row>
    <row r="149" spans="1:7" x14ac:dyDescent="0.25">
      <c r="A149" s="66" t="s">
        <v>975</v>
      </c>
      <c r="B149" s="66" t="s">
        <v>521</v>
      </c>
      <c r="C149" s="66" t="s">
        <v>95</v>
      </c>
      <c r="D149" s="66" t="s">
        <v>95</v>
      </c>
      <c r="F149" s="93" t="str">
        <f t="shared" ref="F149:F163" si="2">IF($C$157=0,"",IF(C149="[for completion]","",C149/$C$157))</f>
        <v/>
      </c>
      <c r="G149" s="93" t="str">
        <f t="shared" ref="G149:G163" si="3">IF($D$157=0,"",IF(D149="[for completion]","",D149/$D$157))</f>
        <v/>
      </c>
    </row>
    <row r="150" spans="1:7" x14ac:dyDescent="0.25">
      <c r="A150" s="66" t="s">
        <v>976</v>
      </c>
      <c r="B150" s="66" t="s">
        <v>523</v>
      </c>
      <c r="C150" s="66" t="s">
        <v>95</v>
      </c>
      <c r="D150" s="66" t="s">
        <v>95</v>
      </c>
      <c r="F150" s="93" t="str">
        <f t="shared" si="2"/>
        <v/>
      </c>
      <c r="G150" s="93" t="str">
        <f t="shared" si="3"/>
        <v/>
      </c>
    </row>
    <row r="151" spans="1:7" x14ac:dyDescent="0.25">
      <c r="A151" s="66" t="s">
        <v>977</v>
      </c>
      <c r="B151" s="66" t="s">
        <v>525</v>
      </c>
      <c r="C151" s="66" t="s">
        <v>95</v>
      </c>
      <c r="D151" s="66" t="s">
        <v>95</v>
      </c>
      <c r="F151" s="93" t="str">
        <f t="shared" si="2"/>
        <v/>
      </c>
      <c r="G151" s="93" t="str">
        <f t="shared" si="3"/>
        <v/>
      </c>
    </row>
    <row r="152" spans="1:7" x14ac:dyDescent="0.25">
      <c r="A152" s="66" t="s">
        <v>978</v>
      </c>
      <c r="B152" s="66" t="s">
        <v>527</v>
      </c>
      <c r="C152" s="66" t="s">
        <v>95</v>
      </c>
      <c r="D152" s="66" t="s">
        <v>95</v>
      </c>
      <c r="F152" s="93" t="str">
        <f t="shared" si="2"/>
        <v/>
      </c>
      <c r="G152" s="93" t="str">
        <f t="shared" si="3"/>
        <v/>
      </c>
    </row>
    <row r="153" spans="1:7" x14ac:dyDescent="0.25">
      <c r="A153" s="66" t="s">
        <v>979</v>
      </c>
      <c r="B153" s="66" t="s">
        <v>529</v>
      </c>
      <c r="C153" s="66" t="s">
        <v>95</v>
      </c>
      <c r="D153" s="66" t="s">
        <v>95</v>
      </c>
      <c r="F153" s="93" t="str">
        <f t="shared" si="2"/>
        <v/>
      </c>
      <c r="G153" s="93" t="str">
        <f t="shared" si="3"/>
        <v/>
      </c>
    </row>
    <row r="154" spans="1:7" x14ac:dyDescent="0.25">
      <c r="A154" s="66" t="s">
        <v>980</v>
      </c>
      <c r="B154" s="66" t="s">
        <v>531</v>
      </c>
      <c r="C154" s="66" t="s">
        <v>95</v>
      </c>
      <c r="D154" s="66" t="s">
        <v>95</v>
      </c>
      <c r="F154" s="93" t="str">
        <f t="shared" si="2"/>
        <v/>
      </c>
      <c r="G154" s="93" t="str">
        <f t="shared" si="3"/>
        <v/>
      </c>
    </row>
    <row r="155" spans="1:7" x14ac:dyDescent="0.25">
      <c r="A155" s="66" t="s">
        <v>981</v>
      </c>
      <c r="B155" s="66" t="s">
        <v>533</v>
      </c>
      <c r="C155" s="66" t="s">
        <v>95</v>
      </c>
      <c r="D155" s="66" t="s">
        <v>95</v>
      </c>
      <c r="F155" s="93" t="str">
        <f t="shared" si="2"/>
        <v/>
      </c>
      <c r="G155" s="93" t="str">
        <f t="shared" si="3"/>
        <v/>
      </c>
    </row>
    <row r="156" spans="1:7" x14ac:dyDescent="0.25">
      <c r="A156" s="66" t="s">
        <v>982</v>
      </c>
      <c r="B156" s="66" t="s">
        <v>535</v>
      </c>
      <c r="C156" s="66" t="s">
        <v>95</v>
      </c>
      <c r="D156" s="66" t="s">
        <v>95</v>
      </c>
      <c r="F156" s="93" t="str">
        <f t="shared" si="2"/>
        <v/>
      </c>
      <c r="G156" s="93" t="str">
        <f t="shared" si="3"/>
        <v/>
      </c>
    </row>
    <row r="157" spans="1:7" x14ac:dyDescent="0.25">
      <c r="A157" s="66" t="s">
        <v>983</v>
      </c>
      <c r="B157" s="94" t="s">
        <v>142</v>
      </c>
      <c r="C157" s="66">
        <f>SUM(C149:C156)</f>
        <v>0</v>
      </c>
      <c r="D157" s="66">
        <f>SUM(D149:D156)</f>
        <v>0</v>
      </c>
      <c r="F157" s="103">
        <f>SUM(F149:F156)</f>
        <v>0</v>
      </c>
      <c r="G157" s="103">
        <f>SUM(G149:G156)</f>
        <v>0</v>
      </c>
    </row>
    <row r="158" spans="1:7" outlineLevel="1" x14ac:dyDescent="0.25">
      <c r="A158" s="66" t="s">
        <v>984</v>
      </c>
      <c r="B158" s="96" t="s">
        <v>537</v>
      </c>
      <c r="F158" s="93" t="str">
        <f t="shared" si="2"/>
        <v/>
      </c>
      <c r="G158" s="93" t="str">
        <f t="shared" si="3"/>
        <v/>
      </c>
    </row>
    <row r="159" spans="1:7" outlineLevel="1" x14ac:dyDescent="0.25">
      <c r="A159" s="66" t="s">
        <v>985</v>
      </c>
      <c r="B159" s="96" t="s">
        <v>538</v>
      </c>
      <c r="F159" s="93" t="str">
        <f t="shared" si="2"/>
        <v/>
      </c>
      <c r="G159" s="93" t="str">
        <f t="shared" si="3"/>
        <v/>
      </c>
    </row>
    <row r="160" spans="1:7" outlineLevel="1" x14ac:dyDescent="0.25">
      <c r="A160" s="66" t="s">
        <v>986</v>
      </c>
      <c r="B160" s="96" t="s">
        <v>539</v>
      </c>
      <c r="F160" s="93" t="str">
        <f t="shared" si="2"/>
        <v/>
      </c>
      <c r="G160" s="93" t="str">
        <f t="shared" si="3"/>
        <v/>
      </c>
    </row>
    <row r="161" spans="1:7" outlineLevel="1" x14ac:dyDescent="0.25">
      <c r="A161" s="66" t="s">
        <v>987</v>
      </c>
      <c r="B161" s="96" t="s">
        <v>540</v>
      </c>
      <c r="F161" s="93" t="str">
        <f t="shared" si="2"/>
        <v/>
      </c>
      <c r="G161" s="93" t="str">
        <f t="shared" si="3"/>
        <v/>
      </c>
    </row>
    <row r="162" spans="1:7" outlineLevel="1" x14ac:dyDescent="0.25">
      <c r="A162" s="66" t="s">
        <v>988</v>
      </c>
      <c r="B162" s="96" t="s">
        <v>541</v>
      </c>
      <c r="F162" s="93" t="str">
        <f t="shared" si="2"/>
        <v/>
      </c>
      <c r="G162" s="93" t="str">
        <f t="shared" si="3"/>
        <v/>
      </c>
    </row>
    <row r="163" spans="1:7" outlineLevel="1" x14ac:dyDescent="0.25">
      <c r="A163" s="66" t="s">
        <v>989</v>
      </c>
      <c r="B163" s="96" t="s">
        <v>542</v>
      </c>
      <c r="F163" s="93" t="str">
        <f t="shared" si="2"/>
        <v/>
      </c>
      <c r="G163" s="93" t="str">
        <f t="shared" si="3"/>
        <v/>
      </c>
    </row>
    <row r="164" spans="1:7" outlineLevel="1" x14ac:dyDescent="0.25">
      <c r="A164" s="66" t="s">
        <v>990</v>
      </c>
      <c r="B164" s="96"/>
      <c r="F164" s="93"/>
      <c r="G164" s="93"/>
    </row>
    <row r="165" spans="1:7" outlineLevel="1" x14ac:dyDescent="0.25">
      <c r="A165" s="66" t="s">
        <v>991</v>
      </c>
      <c r="B165" s="96"/>
      <c r="F165" s="93"/>
      <c r="G165" s="93"/>
    </row>
    <row r="166" spans="1:7" outlineLevel="1" x14ac:dyDescent="0.25">
      <c r="A166" s="66" t="s">
        <v>992</v>
      </c>
      <c r="B166" s="96"/>
      <c r="F166" s="93"/>
      <c r="G166" s="93"/>
    </row>
    <row r="167" spans="1:7" ht="15" customHeight="1" x14ac:dyDescent="0.25">
      <c r="A167" s="85"/>
      <c r="B167" s="86" t="s">
        <v>993</v>
      </c>
      <c r="C167" s="85" t="s">
        <v>503</v>
      </c>
      <c r="D167" s="85" t="s">
        <v>504</v>
      </c>
      <c r="E167" s="87"/>
      <c r="F167" s="85" t="s">
        <v>847</v>
      </c>
      <c r="G167" s="85" t="s">
        <v>505</v>
      </c>
    </row>
    <row r="168" spans="1:7" x14ac:dyDescent="0.25">
      <c r="A168" s="66" t="s">
        <v>994</v>
      </c>
      <c r="B168" s="66" t="s">
        <v>518</v>
      </c>
      <c r="C168" s="123" t="s">
        <v>117</v>
      </c>
      <c r="G168" s="66"/>
    </row>
    <row r="169" spans="1:7" x14ac:dyDescent="0.25">
      <c r="G169" s="66"/>
    </row>
    <row r="170" spans="1:7" x14ac:dyDescent="0.25">
      <c r="B170" s="83" t="s">
        <v>519</v>
      </c>
      <c r="G170" s="66"/>
    </row>
    <row r="171" spans="1:7" x14ac:dyDescent="0.25">
      <c r="A171" s="66" t="s">
        <v>995</v>
      </c>
      <c r="B171" s="66" t="s">
        <v>521</v>
      </c>
      <c r="C171" s="66" t="s">
        <v>117</v>
      </c>
      <c r="D171" s="66" t="s">
        <v>117</v>
      </c>
      <c r="F171" s="93" t="str">
        <f>IF($C$179=0,"",IF(C171="[Mark as ND1 if not relevant]","",C171/$C$179))</f>
        <v/>
      </c>
      <c r="G171" s="93" t="str">
        <f>IF($D$179=0,"",IF(D171="[Mark as ND1 if not relevant]","",D171/$D$179))</f>
        <v/>
      </c>
    </row>
    <row r="172" spans="1:7" x14ac:dyDescent="0.25">
      <c r="A172" s="66" t="s">
        <v>996</v>
      </c>
      <c r="B172" s="66" t="s">
        <v>523</v>
      </c>
      <c r="C172" s="66" t="s">
        <v>117</v>
      </c>
      <c r="D172" s="66" t="s">
        <v>117</v>
      </c>
      <c r="F172" s="93" t="str">
        <f t="shared" ref="F172:F178" si="4">IF($C$179=0,"",IF(C172="[Mark as ND1 if not relevant]","",C172/$C$179))</f>
        <v/>
      </c>
      <c r="G172" s="93" t="str">
        <f t="shared" ref="G172:G178" si="5">IF($D$179=0,"",IF(D172="[Mark as ND1 if not relevant]","",D172/$D$179))</f>
        <v/>
      </c>
    </row>
    <row r="173" spans="1:7" x14ac:dyDescent="0.25">
      <c r="A173" s="66" t="s">
        <v>997</v>
      </c>
      <c r="B173" s="66" t="s">
        <v>525</v>
      </c>
      <c r="C173" s="66" t="s">
        <v>117</v>
      </c>
      <c r="D173" s="66" t="s">
        <v>117</v>
      </c>
      <c r="F173" s="93" t="str">
        <f t="shared" si="4"/>
        <v/>
      </c>
      <c r="G173" s="93" t="str">
        <f t="shared" si="5"/>
        <v/>
      </c>
    </row>
    <row r="174" spans="1:7" x14ac:dyDescent="0.25">
      <c r="A174" s="66" t="s">
        <v>998</v>
      </c>
      <c r="B174" s="66" t="s">
        <v>527</v>
      </c>
      <c r="C174" s="66" t="s">
        <v>117</v>
      </c>
      <c r="D174" s="66" t="s">
        <v>117</v>
      </c>
      <c r="F174" s="93" t="str">
        <f t="shared" si="4"/>
        <v/>
      </c>
      <c r="G174" s="93" t="str">
        <f t="shared" si="5"/>
        <v/>
      </c>
    </row>
    <row r="175" spans="1:7" x14ac:dyDescent="0.25">
      <c r="A175" s="66" t="s">
        <v>999</v>
      </c>
      <c r="B175" s="66" t="s">
        <v>529</v>
      </c>
      <c r="C175" s="66" t="s">
        <v>117</v>
      </c>
      <c r="D175" s="66" t="s">
        <v>117</v>
      </c>
      <c r="F175" s="93" t="str">
        <f t="shared" si="4"/>
        <v/>
      </c>
      <c r="G175" s="93" t="str">
        <f t="shared" si="5"/>
        <v/>
      </c>
    </row>
    <row r="176" spans="1:7" x14ac:dyDescent="0.25">
      <c r="A176" s="66" t="s">
        <v>1000</v>
      </c>
      <c r="B176" s="66" t="s">
        <v>531</v>
      </c>
      <c r="C176" s="66" t="s">
        <v>117</v>
      </c>
      <c r="D176" s="66" t="s">
        <v>117</v>
      </c>
      <c r="F176" s="93" t="str">
        <f t="shared" si="4"/>
        <v/>
      </c>
      <c r="G176" s="93" t="str">
        <f t="shared" si="5"/>
        <v/>
      </c>
    </row>
    <row r="177" spans="1:7" x14ac:dyDescent="0.25">
      <c r="A177" s="66" t="s">
        <v>1001</v>
      </c>
      <c r="B177" s="66" t="s">
        <v>533</v>
      </c>
      <c r="C177" s="66" t="s">
        <v>117</v>
      </c>
      <c r="D177" s="66" t="s">
        <v>117</v>
      </c>
      <c r="F177" s="93" t="str">
        <f t="shared" si="4"/>
        <v/>
      </c>
      <c r="G177" s="93" t="str">
        <f t="shared" si="5"/>
        <v/>
      </c>
    </row>
    <row r="178" spans="1:7" x14ac:dyDescent="0.25">
      <c r="A178" s="66" t="s">
        <v>1002</v>
      </c>
      <c r="B178" s="66" t="s">
        <v>535</v>
      </c>
      <c r="C178" s="66" t="s">
        <v>117</v>
      </c>
      <c r="D178" s="66" t="s">
        <v>117</v>
      </c>
      <c r="F178" s="93" t="str">
        <f t="shared" si="4"/>
        <v/>
      </c>
      <c r="G178" s="93" t="str">
        <f t="shared" si="5"/>
        <v/>
      </c>
    </row>
    <row r="179" spans="1:7" x14ac:dyDescent="0.25">
      <c r="A179" s="66" t="s">
        <v>1003</v>
      </c>
      <c r="B179" s="94" t="s">
        <v>142</v>
      </c>
      <c r="C179" s="66">
        <f>SUM(C171:C178)</f>
        <v>0</v>
      </c>
      <c r="D179" s="66">
        <f>SUM(D171:D178)</f>
        <v>0</v>
      </c>
      <c r="F179" s="103">
        <f>SUM(F171:F178)</f>
        <v>0</v>
      </c>
      <c r="G179" s="103">
        <f>SUM(G171:G178)</f>
        <v>0</v>
      </c>
    </row>
    <row r="180" spans="1:7" outlineLevel="1" x14ac:dyDescent="0.25">
      <c r="A180" s="66" t="s">
        <v>1004</v>
      </c>
      <c r="B180" s="96" t="s">
        <v>537</v>
      </c>
      <c r="F180" s="93" t="str">
        <f t="shared" ref="F180:F185" si="6">IF($C$179=0,"",IF(C180="[for completion]","",C180/$C$179))</f>
        <v/>
      </c>
      <c r="G180" s="93" t="str">
        <f t="shared" ref="G180:G185" si="7">IF($D$179=0,"",IF(D180="[for completion]","",D180/$D$179))</f>
        <v/>
      </c>
    </row>
    <row r="181" spans="1:7" outlineLevel="1" x14ac:dyDescent="0.25">
      <c r="A181" s="66" t="s">
        <v>1005</v>
      </c>
      <c r="B181" s="96" t="s">
        <v>538</v>
      </c>
      <c r="F181" s="93" t="str">
        <f t="shared" si="6"/>
        <v/>
      </c>
      <c r="G181" s="93" t="str">
        <f t="shared" si="7"/>
        <v/>
      </c>
    </row>
    <row r="182" spans="1:7" outlineLevel="1" x14ac:dyDescent="0.25">
      <c r="A182" s="66" t="s">
        <v>1006</v>
      </c>
      <c r="B182" s="96" t="s">
        <v>539</v>
      </c>
      <c r="F182" s="93" t="str">
        <f t="shared" si="6"/>
        <v/>
      </c>
      <c r="G182" s="93" t="str">
        <f t="shared" si="7"/>
        <v/>
      </c>
    </row>
    <row r="183" spans="1:7" outlineLevel="1" x14ac:dyDescent="0.25">
      <c r="A183" s="66" t="s">
        <v>1007</v>
      </c>
      <c r="B183" s="96" t="s">
        <v>540</v>
      </c>
      <c r="F183" s="93" t="str">
        <f t="shared" si="6"/>
        <v/>
      </c>
      <c r="G183" s="93" t="str">
        <f t="shared" si="7"/>
        <v/>
      </c>
    </row>
    <row r="184" spans="1:7" outlineLevel="1" x14ac:dyDescent="0.25">
      <c r="A184" s="66" t="s">
        <v>1008</v>
      </c>
      <c r="B184" s="96" t="s">
        <v>541</v>
      </c>
      <c r="F184" s="93" t="str">
        <f t="shared" si="6"/>
        <v/>
      </c>
      <c r="G184" s="93" t="str">
        <f t="shared" si="7"/>
        <v/>
      </c>
    </row>
    <row r="185" spans="1:7" outlineLevel="1" x14ac:dyDescent="0.25">
      <c r="A185" s="66" t="s">
        <v>1009</v>
      </c>
      <c r="B185" s="96" t="s">
        <v>542</v>
      </c>
      <c r="F185" s="93" t="str">
        <f t="shared" si="6"/>
        <v/>
      </c>
      <c r="G185" s="93" t="str">
        <f t="shared" si="7"/>
        <v/>
      </c>
    </row>
    <row r="186" spans="1:7" outlineLevel="1" x14ac:dyDescent="0.25">
      <c r="A186" s="66" t="s">
        <v>1010</v>
      </c>
      <c r="B186" s="96"/>
      <c r="F186" s="93"/>
      <c r="G186" s="93"/>
    </row>
    <row r="187" spans="1:7" outlineLevel="1" x14ac:dyDescent="0.25">
      <c r="A187" s="66" t="s">
        <v>1011</v>
      </c>
      <c r="B187" s="96"/>
      <c r="F187" s="93"/>
      <c r="G187" s="93"/>
    </row>
    <row r="188" spans="1:7" outlineLevel="1" x14ac:dyDescent="0.25">
      <c r="A188" s="66" t="s">
        <v>1012</v>
      </c>
      <c r="B188" s="96"/>
      <c r="F188" s="93"/>
      <c r="G188" s="93"/>
    </row>
    <row r="189" spans="1:7" ht="15" customHeight="1" x14ac:dyDescent="0.25">
      <c r="A189" s="85"/>
      <c r="B189" s="86" t="s">
        <v>1013</v>
      </c>
      <c r="C189" s="85" t="s">
        <v>847</v>
      </c>
      <c r="D189" s="85"/>
      <c r="E189" s="87"/>
      <c r="F189" s="85"/>
      <c r="G189" s="85"/>
    </row>
    <row r="190" spans="1:7" x14ac:dyDescent="0.25">
      <c r="A190" s="66" t="s">
        <v>1014</v>
      </c>
      <c r="B190" s="83" t="s">
        <v>467</v>
      </c>
      <c r="C190" s="66" t="s">
        <v>95</v>
      </c>
      <c r="E190" s="103"/>
      <c r="F190" s="103"/>
      <c r="G190" s="103"/>
    </row>
    <row r="191" spans="1:7" x14ac:dyDescent="0.25">
      <c r="A191" s="66" t="s">
        <v>1015</v>
      </c>
      <c r="B191" s="83" t="s">
        <v>467</v>
      </c>
      <c r="C191" s="66" t="s">
        <v>95</v>
      </c>
      <c r="E191" s="103"/>
      <c r="F191" s="103"/>
      <c r="G191" s="103"/>
    </row>
    <row r="192" spans="1:7" x14ac:dyDescent="0.25">
      <c r="A192" s="66" t="s">
        <v>1016</v>
      </c>
      <c r="B192" s="83" t="s">
        <v>467</v>
      </c>
      <c r="C192" s="66" t="s">
        <v>95</v>
      </c>
      <c r="E192" s="103"/>
      <c r="F192" s="103"/>
      <c r="G192" s="103"/>
    </row>
    <row r="193" spans="1:7" x14ac:dyDescent="0.25">
      <c r="A193" s="66" t="s">
        <v>1017</v>
      </c>
      <c r="B193" s="83" t="s">
        <v>467</v>
      </c>
      <c r="C193" s="66" t="s">
        <v>95</v>
      </c>
      <c r="E193" s="103"/>
      <c r="F193" s="103"/>
      <c r="G193" s="103"/>
    </row>
    <row r="194" spans="1:7" x14ac:dyDescent="0.25">
      <c r="A194" s="66" t="s">
        <v>1018</v>
      </c>
      <c r="B194" s="83" t="s">
        <v>467</v>
      </c>
      <c r="C194" s="66" t="s">
        <v>95</v>
      </c>
      <c r="E194" s="103"/>
      <c r="F194" s="103"/>
      <c r="G194" s="103"/>
    </row>
    <row r="195" spans="1:7" x14ac:dyDescent="0.25">
      <c r="A195" s="66" t="s">
        <v>1019</v>
      </c>
      <c r="B195" s="83" t="s">
        <v>467</v>
      </c>
      <c r="C195" s="66" t="s">
        <v>95</v>
      </c>
      <c r="E195" s="103"/>
      <c r="F195" s="103"/>
      <c r="G195" s="103"/>
    </row>
    <row r="196" spans="1:7" x14ac:dyDescent="0.25">
      <c r="A196" s="66" t="s">
        <v>1020</v>
      </c>
      <c r="B196" s="83" t="s">
        <v>467</v>
      </c>
      <c r="C196" s="66" t="s">
        <v>95</v>
      </c>
      <c r="E196" s="103"/>
      <c r="F196" s="103"/>
      <c r="G196" s="103"/>
    </row>
    <row r="197" spans="1:7" x14ac:dyDescent="0.25">
      <c r="A197" s="66" t="s">
        <v>1021</v>
      </c>
      <c r="B197" s="83" t="s">
        <v>467</v>
      </c>
      <c r="C197" s="66" t="s">
        <v>95</v>
      </c>
      <c r="E197" s="103"/>
      <c r="F197" s="103"/>
    </row>
    <row r="198" spans="1:7" x14ac:dyDescent="0.25">
      <c r="A198" s="66" t="s">
        <v>1022</v>
      </c>
      <c r="B198" s="83" t="s">
        <v>467</v>
      </c>
      <c r="C198" s="66" t="s">
        <v>95</v>
      </c>
      <c r="E198" s="103"/>
      <c r="F198" s="103"/>
    </row>
    <row r="199" spans="1:7" x14ac:dyDescent="0.25">
      <c r="A199" s="66" t="s">
        <v>1023</v>
      </c>
      <c r="B199" s="83" t="s">
        <v>467</v>
      </c>
      <c r="C199" s="66" t="s">
        <v>95</v>
      </c>
      <c r="E199" s="103"/>
      <c r="F199" s="103"/>
    </row>
    <row r="200" spans="1:7" x14ac:dyDescent="0.25">
      <c r="A200" s="66" t="s">
        <v>1024</v>
      </c>
      <c r="B200" s="83" t="s">
        <v>467</v>
      </c>
      <c r="C200" s="66" t="s">
        <v>95</v>
      </c>
      <c r="E200" s="103"/>
      <c r="F200" s="103"/>
    </row>
    <row r="201" spans="1:7" x14ac:dyDescent="0.25">
      <c r="A201" s="66" t="s">
        <v>1025</v>
      </c>
      <c r="B201" s="83" t="s">
        <v>467</v>
      </c>
      <c r="C201" s="66" t="s">
        <v>95</v>
      </c>
      <c r="E201" s="103"/>
      <c r="F201" s="103"/>
    </row>
    <row r="202" spans="1:7" x14ac:dyDescent="0.25">
      <c r="A202" s="66" t="s">
        <v>1026</v>
      </c>
      <c r="B202" s="83" t="s">
        <v>467</v>
      </c>
      <c r="C202" s="66" t="s">
        <v>95</v>
      </c>
    </row>
    <row r="203" spans="1:7" x14ac:dyDescent="0.25">
      <c r="A203" s="66" t="s">
        <v>1027</v>
      </c>
      <c r="B203" s="83" t="s">
        <v>467</v>
      </c>
      <c r="C203" s="66" t="s">
        <v>95</v>
      </c>
    </row>
    <row r="204" spans="1:7" x14ac:dyDescent="0.25">
      <c r="A204" s="66" t="s">
        <v>1028</v>
      </c>
      <c r="B204" s="83" t="s">
        <v>467</v>
      </c>
      <c r="C204" s="66" t="s">
        <v>95</v>
      </c>
    </row>
    <row r="205" spans="1:7" x14ac:dyDescent="0.25">
      <c r="A205" s="66" t="s">
        <v>1029</v>
      </c>
      <c r="B205" s="83" t="s">
        <v>467</v>
      </c>
      <c r="C205" s="66" t="s">
        <v>95</v>
      </c>
    </row>
    <row r="206" spans="1:7" x14ac:dyDescent="0.25">
      <c r="A206" s="66" t="s">
        <v>1030</v>
      </c>
      <c r="B206" s="83" t="s">
        <v>467</v>
      </c>
      <c r="C206" s="66" t="s">
        <v>95</v>
      </c>
    </row>
    <row r="207" spans="1:7" outlineLevel="1" x14ac:dyDescent="0.25">
      <c r="A207" s="66" t="s">
        <v>1031</v>
      </c>
    </row>
    <row r="208" spans="1:7" outlineLevel="1" x14ac:dyDescent="0.25">
      <c r="A208" s="66" t="s">
        <v>1032</v>
      </c>
    </row>
    <row r="209" spans="1:1" outlineLevel="1" x14ac:dyDescent="0.25">
      <c r="A209" s="66" t="s">
        <v>1033</v>
      </c>
    </row>
    <row r="210" spans="1:1" outlineLevel="1" x14ac:dyDescent="0.25">
      <c r="A210" s="66" t="s">
        <v>1034</v>
      </c>
    </row>
    <row r="211" spans="1:1" outlineLevel="1" x14ac:dyDescent="0.25">
      <c r="A211" s="66" t="s">
        <v>1035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1036</v>
      </c>
      <c r="B1" s="63"/>
      <c r="C1" s="64"/>
    </row>
    <row r="2" spans="1:3" x14ac:dyDescent="0.25">
      <c r="B2" s="64"/>
      <c r="C2" s="64"/>
    </row>
    <row r="3" spans="1:3" x14ac:dyDescent="0.25">
      <c r="A3" s="128" t="s">
        <v>1037</v>
      </c>
      <c r="B3" s="129"/>
      <c r="C3" s="64"/>
    </row>
    <row r="4" spans="1:3" x14ac:dyDescent="0.25">
      <c r="C4" s="64"/>
    </row>
    <row r="5" spans="1:3" ht="37.5" x14ac:dyDescent="0.25">
      <c r="A5" s="77" t="s">
        <v>93</v>
      </c>
      <c r="B5" s="77" t="s">
        <v>1038</v>
      </c>
      <c r="C5" s="130" t="s">
        <v>1039</v>
      </c>
    </row>
    <row r="6" spans="1:3" x14ac:dyDescent="0.25">
      <c r="A6" s="1" t="s">
        <v>1040</v>
      </c>
      <c r="B6" s="80" t="s">
        <v>1041</v>
      </c>
      <c r="C6" s="148" t="s">
        <v>1286</v>
      </c>
    </row>
    <row r="7" spans="1:3" x14ac:dyDescent="0.25">
      <c r="A7" s="1" t="s">
        <v>1042</v>
      </c>
      <c r="B7" s="80" t="s">
        <v>1043</v>
      </c>
      <c r="C7" s="149" t="s">
        <v>1287</v>
      </c>
    </row>
    <row r="8" spans="1:3" x14ac:dyDescent="0.25">
      <c r="A8" s="1" t="s">
        <v>1044</v>
      </c>
      <c r="B8" s="80" t="s">
        <v>1045</v>
      </c>
      <c r="C8" s="150" t="s">
        <v>1079</v>
      </c>
    </row>
    <row r="9" spans="1:3" ht="409.5" customHeight="1" x14ac:dyDescent="0.25">
      <c r="A9" s="1" t="s">
        <v>1046</v>
      </c>
      <c r="B9" s="80" t="s">
        <v>1047</v>
      </c>
      <c r="C9" s="151" t="s">
        <v>1308</v>
      </c>
    </row>
    <row r="10" spans="1:3" ht="44.25" customHeight="1" x14ac:dyDescent="0.25">
      <c r="A10" s="1" t="s">
        <v>1048</v>
      </c>
      <c r="B10" s="80" t="s">
        <v>1049</v>
      </c>
      <c r="C10" s="152" t="s">
        <v>1288</v>
      </c>
    </row>
    <row r="11" spans="1:3" ht="75" x14ac:dyDescent="0.25">
      <c r="A11" s="1" t="s">
        <v>1050</v>
      </c>
      <c r="B11" s="80" t="s">
        <v>1051</v>
      </c>
      <c r="C11" s="153" t="s">
        <v>1303</v>
      </c>
    </row>
    <row r="12" spans="1:3" ht="30" x14ac:dyDescent="0.25">
      <c r="A12" s="1" t="s">
        <v>1052</v>
      </c>
      <c r="B12" s="80" t="s">
        <v>1053</v>
      </c>
      <c r="C12" s="154" t="s">
        <v>1289</v>
      </c>
    </row>
    <row r="13" spans="1:3" x14ac:dyDescent="0.25">
      <c r="A13" s="1" t="s">
        <v>1054</v>
      </c>
      <c r="B13" s="80" t="s">
        <v>1055</v>
      </c>
      <c r="C13" s="164" t="s">
        <v>1304</v>
      </c>
    </row>
    <row r="14" spans="1:3" ht="30" x14ac:dyDescent="0.25">
      <c r="A14" s="1" t="s">
        <v>1056</v>
      </c>
      <c r="B14" s="80" t="s">
        <v>1057</v>
      </c>
      <c r="C14" s="164" t="s">
        <v>1305</v>
      </c>
    </row>
    <row r="15" spans="1:3" x14ac:dyDescent="0.25">
      <c r="A15" s="1" t="s">
        <v>1058</v>
      </c>
      <c r="B15" s="80" t="s">
        <v>1059</v>
      </c>
      <c r="C15" s="156" t="s">
        <v>1290</v>
      </c>
    </row>
    <row r="16" spans="1:3" ht="30" x14ac:dyDescent="0.25">
      <c r="A16" s="1" t="s">
        <v>1060</v>
      </c>
      <c r="B16" s="84" t="s">
        <v>1061</v>
      </c>
      <c r="C16" s="155" t="s">
        <v>1291</v>
      </c>
    </row>
    <row r="17" spans="1:3" ht="30" customHeight="1" x14ac:dyDescent="0.25">
      <c r="A17" s="1" t="s">
        <v>1062</v>
      </c>
      <c r="B17" s="84" t="s">
        <v>1063</v>
      </c>
      <c r="C17" s="164" t="s">
        <v>1306</v>
      </c>
    </row>
    <row r="18" spans="1:3" ht="30" x14ac:dyDescent="0.25">
      <c r="A18" s="1" t="s">
        <v>1064</v>
      </c>
      <c r="B18" s="84" t="s">
        <v>1065</v>
      </c>
      <c r="C18" s="164" t="s">
        <v>1307</v>
      </c>
    </row>
    <row r="19" spans="1:3" outlineLevel="1" x14ac:dyDescent="0.25">
      <c r="A19" s="1" t="s">
        <v>1066</v>
      </c>
      <c r="B19" s="84" t="s">
        <v>1067</v>
      </c>
      <c r="C19" s="157" t="s">
        <v>1076</v>
      </c>
    </row>
    <row r="20" spans="1:3" outlineLevel="1" x14ac:dyDescent="0.25">
      <c r="A20" s="1" t="s">
        <v>1068</v>
      </c>
      <c r="B20" s="122"/>
      <c r="C20" s="66"/>
    </row>
    <row r="21" spans="1:3" outlineLevel="1" x14ac:dyDescent="0.25">
      <c r="A21" s="1" t="s">
        <v>1069</v>
      </c>
      <c r="B21" s="122"/>
      <c r="C21" s="66"/>
    </row>
    <row r="22" spans="1:3" outlineLevel="1" x14ac:dyDescent="0.25">
      <c r="A22" s="1" t="s">
        <v>1070</v>
      </c>
      <c r="B22" s="122"/>
      <c r="C22" s="66"/>
    </row>
    <row r="23" spans="1:3" outlineLevel="1" x14ac:dyDescent="0.25">
      <c r="A23" s="1" t="s">
        <v>1071</v>
      </c>
      <c r="B23" s="122"/>
      <c r="C23" s="66"/>
    </row>
    <row r="24" spans="1:3" ht="18.75" x14ac:dyDescent="0.25">
      <c r="A24" s="77"/>
      <c r="B24" s="77" t="s">
        <v>1072</v>
      </c>
      <c r="C24" s="130" t="s">
        <v>1073</v>
      </c>
    </row>
    <row r="25" spans="1:3" x14ac:dyDescent="0.25">
      <c r="A25" s="1" t="s">
        <v>1074</v>
      </c>
      <c r="B25" s="84" t="s">
        <v>1075</v>
      </c>
      <c r="C25" s="66" t="s">
        <v>1076</v>
      </c>
    </row>
    <row r="26" spans="1:3" x14ac:dyDescent="0.25">
      <c r="A26" s="1" t="s">
        <v>1077</v>
      </c>
      <c r="B26" s="84" t="s">
        <v>1078</v>
      </c>
      <c r="C26" s="66" t="s">
        <v>1079</v>
      </c>
    </row>
    <row r="27" spans="1:3" x14ac:dyDescent="0.25">
      <c r="A27" s="1" t="s">
        <v>1080</v>
      </c>
      <c r="B27" s="84" t="s">
        <v>1081</v>
      </c>
      <c r="C27" s="66" t="s">
        <v>1082</v>
      </c>
    </row>
    <row r="28" spans="1:3" outlineLevel="1" x14ac:dyDescent="0.25">
      <c r="A28" s="1" t="s">
        <v>1074</v>
      </c>
      <c r="B28" s="83"/>
      <c r="C28" s="66"/>
    </row>
    <row r="29" spans="1:3" outlineLevel="1" x14ac:dyDescent="0.25">
      <c r="A29" s="1" t="s">
        <v>1083</v>
      </c>
      <c r="B29" s="83"/>
      <c r="C29" s="66"/>
    </row>
    <row r="30" spans="1:3" outlineLevel="1" x14ac:dyDescent="0.25">
      <c r="A30" s="1" t="s">
        <v>1084</v>
      </c>
      <c r="B30" s="84"/>
      <c r="C30" s="66"/>
    </row>
    <row r="31" spans="1:3" ht="18.75" x14ac:dyDescent="0.25">
      <c r="A31" s="77"/>
      <c r="B31" s="77" t="s">
        <v>1085</v>
      </c>
      <c r="C31" s="130" t="s">
        <v>1039</v>
      </c>
    </row>
    <row r="32" spans="1:3" x14ac:dyDescent="0.25">
      <c r="A32" s="1" t="s">
        <v>1086</v>
      </c>
      <c r="B32" s="80" t="s">
        <v>1087</v>
      </c>
      <c r="C32" s="66" t="s">
        <v>95</v>
      </c>
    </row>
    <row r="33" spans="1:2" x14ac:dyDescent="0.25">
      <c r="A33" s="1" t="s">
        <v>1088</v>
      </c>
      <c r="B33" s="83"/>
    </row>
    <row r="34" spans="1:2" x14ac:dyDescent="0.25">
      <c r="A34" s="1" t="s">
        <v>1089</v>
      </c>
      <c r="B34" s="83"/>
    </row>
    <row r="35" spans="1:2" x14ac:dyDescent="0.25">
      <c r="A35" s="1" t="s">
        <v>1090</v>
      </c>
      <c r="B35" s="83"/>
    </row>
    <row r="36" spans="1:2" x14ac:dyDescent="0.25">
      <c r="A36" s="1" t="s">
        <v>1091</v>
      </c>
      <c r="B36" s="83"/>
    </row>
    <row r="37" spans="1:2" x14ac:dyDescent="0.25">
      <c r="A37" s="1" t="s">
        <v>1092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63" t="s">
        <v>1093</v>
      </c>
    </row>
    <row r="3" spans="1:1" x14ac:dyDescent="0.25">
      <c r="A3" s="133"/>
    </row>
    <row r="4" spans="1:1" ht="34.5" x14ac:dyDescent="0.25">
      <c r="A4" s="134" t="s">
        <v>1094</v>
      </c>
    </row>
    <row r="5" spans="1:1" ht="34.5" x14ac:dyDescent="0.25">
      <c r="A5" s="134" t="s">
        <v>1095</v>
      </c>
    </row>
    <row r="6" spans="1:1" ht="34.5" x14ac:dyDescent="0.25">
      <c r="A6" s="134" t="s">
        <v>1096</v>
      </c>
    </row>
    <row r="7" spans="1:1" ht="17.25" x14ac:dyDescent="0.25">
      <c r="A7" s="134"/>
    </row>
    <row r="8" spans="1:1" ht="18.75" x14ac:dyDescent="0.25">
      <c r="A8" s="135" t="s">
        <v>1097</v>
      </c>
    </row>
    <row r="9" spans="1:1" ht="34.5" x14ac:dyDescent="0.3">
      <c r="A9" s="144" t="s">
        <v>1260</v>
      </c>
    </row>
    <row r="10" spans="1:1" ht="69" x14ac:dyDescent="0.25">
      <c r="A10" s="137" t="s">
        <v>1098</v>
      </c>
    </row>
    <row r="11" spans="1:1" ht="34.5" x14ac:dyDescent="0.25">
      <c r="A11" s="137" t="s">
        <v>1099</v>
      </c>
    </row>
    <row r="12" spans="1:1" ht="17.25" x14ac:dyDescent="0.25">
      <c r="A12" s="137" t="s">
        <v>1100</v>
      </c>
    </row>
    <row r="13" spans="1:1" ht="17.25" x14ac:dyDescent="0.25">
      <c r="A13" s="137" t="s">
        <v>1101</v>
      </c>
    </row>
    <row r="14" spans="1:1" ht="34.5" x14ac:dyDescent="0.25">
      <c r="A14" s="137" t="s">
        <v>1102</v>
      </c>
    </row>
    <row r="15" spans="1:1" ht="17.25" x14ac:dyDescent="0.25">
      <c r="A15" s="137"/>
    </row>
    <row r="16" spans="1:1" ht="18.75" x14ac:dyDescent="0.25">
      <c r="A16" s="135" t="s">
        <v>1103</v>
      </c>
    </row>
    <row r="17" spans="1:1" ht="17.25" x14ac:dyDescent="0.25">
      <c r="A17" s="138" t="s">
        <v>1104</v>
      </c>
    </row>
    <row r="18" spans="1:1" ht="34.5" x14ac:dyDescent="0.25">
      <c r="A18" s="139" t="s">
        <v>1105</v>
      </c>
    </row>
    <row r="19" spans="1:1" ht="34.5" x14ac:dyDescent="0.25">
      <c r="A19" s="139" t="s">
        <v>1106</v>
      </c>
    </row>
    <row r="20" spans="1:1" ht="51.75" x14ac:dyDescent="0.25">
      <c r="A20" s="139" t="s">
        <v>1107</v>
      </c>
    </row>
    <row r="21" spans="1:1" ht="86.25" x14ac:dyDescent="0.25">
      <c r="A21" s="139" t="s">
        <v>1108</v>
      </c>
    </row>
    <row r="22" spans="1:1" ht="51.75" x14ac:dyDescent="0.25">
      <c r="A22" s="139" t="s">
        <v>1109</v>
      </c>
    </row>
    <row r="23" spans="1:1" ht="34.5" x14ac:dyDescent="0.25">
      <c r="A23" s="139" t="s">
        <v>1110</v>
      </c>
    </row>
    <row r="24" spans="1:1" ht="17.25" x14ac:dyDescent="0.25">
      <c r="A24" s="139" t="s">
        <v>1111</v>
      </c>
    </row>
    <row r="25" spans="1:1" ht="17.25" x14ac:dyDescent="0.25">
      <c r="A25" s="138" t="s">
        <v>1112</v>
      </c>
    </row>
    <row r="26" spans="1:1" ht="51.75" x14ac:dyDescent="0.3">
      <c r="A26" s="140" t="s">
        <v>1113</v>
      </c>
    </row>
    <row r="27" spans="1:1" ht="17.25" x14ac:dyDescent="0.3">
      <c r="A27" s="140" t="s">
        <v>1114</v>
      </c>
    </row>
    <row r="28" spans="1:1" ht="17.25" x14ac:dyDescent="0.25">
      <c r="A28" s="138" t="s">
        <v>1115</v>
      </c>
    </row>
    <row r="29" spans="1:1" ht="34.5" x14ac:dyDescent="0.25">
      <c r="A29" s="139" t="s">
        <v>1116</v>
      </c>
    </row>
    <row r="30" spans="1:1" ht="34.5" x14ac:dyDescent="0.25">
      <c r="A30" s="139" t="s">
        <v>1117</v>
      </c>
    </row>
    <row r="31" spans="1:1" ht="34.5" x14ac:dyDescent="0.25">
      <c r="A31" s="139" t="s">
        <v>1118</v>
      </c>
    </row>
    <row r="32" spans="1:1" ht="34.5" x14ac:dyDescent="0.25">
      <c r="A32" s="139" t="s">
        <v>1119</v>
      </c>
    </row>
    <row r="33" spans="1:1" ht="17.25" x14ac:dyDescent="0.25">
      <c r="A33" s="139"/>
    </row>
    <row r="34" spans="1:1" ht="18.75" x14ac:dyDescent="0.25">
      <c r="A34" s="135" t="s">
        <v>1120</v>
      </c>
    </row>
    <row r="35" spans="1:1" ht="17.25" x14ac:dyDescent="0.25">
      <c r="A35" s="138" t="s">
        <v>1121</v>
      </c>
    </row>
    <row r="36" spans="1:1" ht="34.5" x14ac:dyDescent="0.25">
      <c r="A36" s="139" t="s">
        <v>1122</v>
      </c>
    </row>
    <row r="37" spans="1:1" ht="34.5" x14ac:dyDescent="0.25">
      <c r="A37" s="139" t="s">
        <v>1123</v>
      </c>
    </row>
    <row r="38" spans="1:1" ht="34.5" x14ac:dyDescent="0.25">
      <c r="A38" s="139" t="s">
        <v>1124</v>
      </c>
    </row>
    <row r="39" spans="1:1" ht="17.25" x14ac:dyDescent="0.25">
      <c r="A39" s="139" t="s">
        <v>1125</v>
      </c>
    </row>
    <row r="40" spans="1:1" ht="34.5" x14ac:dyDescent="0.25">
      <c r="A40" s="139" t="s">
        <v>1126</v>
      </c>
    </row>
    <row r="41" spans="1:1" ht="17.25" x14ac:dyDescent="0.25">
      <c r="A41" s="138" t="s">
        <v>1127</v>
      </c>
    </row>
    <row r="42" spans="1:1" ht="17.25" x14ac:dyDescent="0.25">
      <c r="A42" s="139" t="s">
        <v>1128</v>
      </c>
    </row>
    <row r="43" spans="1:1" ht="17.25" x14ac:dyDescent="0.3">
      <c r="A43" s="140" t="s">
        <v>1129</v>
      </c>
    </row>
    <row r="44" spans="1:1" ht="17.25" x14ac:dyDescent="0.25">
      <c r="A44" s="138" t="s">
        <v>1130</v>
      </c>
    </row>
    <row r="45" spans="1:1" ht="34.5" x14ac:dyDescent="0.3">
      <c r="A45" s="140" t="s">
        <v>1131</v>
      </c>
    </row>
    <row r="46" spans="1:1" ht="34.5" x14ac:dyDescent="0.25">
      <c r="A46" s="139" t="s">
        <v>1132</v>
      </c>
    </row>
    <row r="47" spans="1:1" ht="34.5" x14ac:dyDescent="0.25">
      <c r="A47" s="139" t="s">
        <v>1133</v>
      </c>
    </row>
    <row r="48" spans="1:1" ht="17.25" x14ac:dyDescent="0.25">
      <c r="A48" s="139" t="s">
        <v>1134</v>
      </c>
    </row>
    <row r="49" spans="1:1" ht="17.25" x14ac:dyDescent="0.3">
      <c r="A49" s="140" t="s">
        <v>1135</v>
      </c>
    </row>
    <row r="50" spans="1:1" ht="17.25" x14ac:dyDescent="0.25">
      <c r="A50" s="138" t="s">
        <v>1136</v>
      </c>
    </row>
    <row r="51" spans="1:1" ht="34.5" x14ac:dyDescent="0.3">
      <c r="A51" s="140" t="s">
        <v>1137</v>
      </c>
    </row>
    <row r="52" spans="1:1" ht="17.25" x14ac:dyDescent="0.25">
      <c r="A52" s="139" t="s">
        <v>1138</v>
      </c>
    </row>
    <row r="53" spans="1:1" ht="34.5" x14ac:dyDescent="0.3">
      <c r="A53" s="140" t="s">
        <v>1139</v>
      </c>
    </row>
    <row r="54" spans="1:1" ht="17.25" x14ac:dyDescent="0.25">
      <c r="A54" s="138" t="s">
        <v>1140</v>
      </c>
    </row>
    <row r="55" spans="1:1" ht="17.25" x14ac:dyDescent="0.3">
      <c r="A55" s="140" t="s">
        <v>1141</v>
      </c>
    </row>
    <row r="56" spans="1:1" ht="34.5" x14ac:dyDescent="0.25">
      <c r="A56" s="139" t="s">
        <v>1142</v>
      </c>
    </row>
    <row r="57" spans="1:1" ht="17.25" x14ac:dyDescent="0.25">
      <c r="A57" s="139" t="s">
        <v>1143</v>
      </c>
    </row>
    <row r="58" spans="1:1" ht="17.25" x14ac:dyDescent="0.25">
      <c r="A58" s="139" t="s">
        <v>1144</v>
      </c>
    </row>
    <row r="59" spans="1:1" ht="17.25" x14ac:dyDescent="0.25">
      <c r="A59" s="138" t="s">
        <v>1145</v>
      </c>
    </row>
    <row r="60" spans="1:1" ht="34.5" x14ac:dyDescent="0.25">
      <c r="A60" s="139" t="s">
        <v>1146</v>
      </c>
    </row>
    <row r="61" spans="1:1" ht="17.25" x14ac:dyDescent="0.25">
      <c r="A61" s="141"/>
    </row>
    <row r="62" spans="1:1" ht="18.75" x14ac:dyDescent="0.25">
      <c r="A62" s="135" t="s">
        <v>1147</v>
      </c>
    </row>
    <row r="63" spans="1:1" ht="17.25" x14ac:dyDescent="0.25">
      <c r="A63" s="138" t="s">
        <v>1148</v>
      </c>
    </row>
    <row r="64" spans="1:1" ht="34.5" x14ac:dyDescent="0.25">
      <c r="A64" s="139" t="s">
        <v>1149</v>
      </c>
    </row>
    <row r="65" spans="1:1" ht="17.25" x14ac:dyDescent="0.25">
      <c r="A65" s="139" t="s">
        <v>1150</v>
      </c>
    </row>
    <row r="66" spans="1:1" ht="34.5" x14ac:dyDescent="0.25">
      <c r="A66" s="137" t="s">
        <v>1151</v>
      </c>
    </row>
    <row r="67" spans="1:1" ht="34.5" x14ac:dyDescent="0.25">
      <c r="A67" s="137" t="s">
        <v>1152</v>
      </c>
    </row>
    <row r="68" spans="1:1" ht="34.5" x14ac:dyDescent="0.25">
      <c r="A68" s="137" t="s">
        <v>1153</v>
      </c>
    </row>
    <row r="69" spans="1:1" ht="17.25" x14ac:dyDescent="0.25">
      <c r="A69" s="142" t="s">
        <v>1154</v>
      </c>
    </row>
    <row r="70" spans="1:1" ht="51.75" x14ac:dyDescent="0.25">
      <c r="A70" s="137" t="s">
        <v>1155</v>
      </c>
    </row>
    <row r="71" spans="1:1" ht="17.25" x14ac:dyDescent="0.25">
      <c r="A71" s="137" t="s">
        <v>1156</v>
      </c>
    </row>
    <row r="72" spans="1:1" ht="17.25" x14ac:dyDescent="0.25">
      <c r="A72" s="142" t="s">
        <v>1157</v>
      </c>
    </row>
    <row r="73" spans="1:1" ht="17.25" x14ac:dyDescent="0.25">
      <c r="A73" s="137" t="s">
        <v>1158</v>
      </c>
    </row>
    <row r="74" spans="1:1" ht="17.25" x14ac:dyDescent="0.25">
      <c r="A74" s="142" t="s">
        <v>1159</v>
      </c>
    </row>
    <row r="75" spans="1:1" ht="34.5" x14ac:dyDescent="0.25">
      <c r="A75" s="137" t="s">
        <v>1160</v>
      </c>
    </row>
    <row r="76" spans="1:1" ht="17.25" x14ac:dyDescent="0.25">
      <c r="A76" s="137" t="s">
        <v>1161</v>
      </c>
    </row>
    <row r="77" spans="1:1" ht="51.75" x14ac:dyDescent="0.25">
      <c r="A77" s="137" t="s">
        <v>1162</v>
      </c>
    </row>
    <row r="78" spans="1:1" ht="17.25" x14ac:dyDescent="0.25">
      <c r="A78" s="142" t="s">
        <v>1163</v>
      </c>
    </row>
    <row r="79" spans="1:1" ht="17.25" x14ac:dyDescent="0.3">
      <c r="A79" s="136" t="s">
        <v>1164</v>
      </c>
    </row>
    <row r="80" spans="1:1" ht="17.25" x14ac:dyDescent="0.25">
      <c r="A80" s="142" t="s">
        <v>1165</v>
      </c>
    </row>
    <row r="81" spans="1:1" ht="34.5" x14ac:dyDescent="0.25">
      <c r="A81" s="137" t="s">
        <v>1166</v>
      </c>
    </row>
    <row r="82" spans="1:1" ht="34.5" x14ac:dyDescent="0.25">
      <c r="A82" s="137" t="s">
        <v>1167</v>
      </c>
    </row>
    <row r="83" spans="1:1" ht="34.5" x14ac:dyDescent="0.25">
      <c r="A83" s="137" t="s">
        <v>1168</v>
      </c>
    </row>
    <row r="84" spans="1:1" ht="34.5" x14ac:dyDescent="0.25">
      <c r="A84" s="137" t="s">
        <v>1169</v>
      </c>
    </row>
    <row r="85" spans="1:1" ht="34.5" x14ac:dyDescent="0.25">
      <c r="A85" s="137" t="s">
        <v>1170</v>
      </c>
    </row>
    <row r="86" spans="1:1" ht="17.25" x14ac:dyDescent="0.25">
      <c r="A86" s="142" t="s">
        <v>1171</v>
      </c>
    </row>
    <row r="87" spans="1:1" ht="17.25" x14ac:dyDescent="0.25">
      <c r="A87" s="137" t="s">
        <v>1172</v>
      </c>
    </row>
    <row r="88" spans="1:1" ht="34.5" x14ac:dyDescent="0.25">
      <c r="A88" s="137" t="s">
        <v>1173</v>
      </c>
    </row>
    <row r="89" spans="1:1" ht="17.25" x14ac:dyDescent="0.25">
      <c r="A89" s="142" t="s">
        <v>1174</v>
      </c>
    </row>
    <row r="90" spans="1:1" ht="34.5" x14ac:dyDescent="0.25">
      <c r="A90" s="137" t="s">
        <v>1175</v>
      </c>
    </row>
    <row r="91" spans="1:1" ht="17.25" x14ac:dyDescent="0.25">
      <c r="A91" s="142" t="s">
        <v>1176</v>
      </c>
    </row>
    <row r="92" spans="1:1" ht="17.25" x14ac:dyDescent="0.3">
      <c r="A92" s="136" t="s">
        <v>1177</v>
      </c>
    </row>
    <row r="93" spans="1:1" ht="17.25" x14ac:dyDescent="0.25">
      <c r="A93" s="137" t="s">
        <v>1178</v>
      </c>
    </row>
    <row r="94" spans="1:1" ht="17.25" x14ac:dyDescent="0.25">
      <c r="A94" s="137"/>
    </row>
    <row r="95" spans="1:1" ht="18.75" x14ac:dyDescent="0.25">
      <c r="A95" s="135" t="s">
        <v>1179</v>
      </c>
    </row>
    <row r="96" spans="1:1" ht="34.5" x14ac:dyDescent="0.3">
      <c r="A96" s="136" t="s">
        <v>1180</v>
      </c>
    </row>
    <row r="97" spans="1:1" ht="17.25" x14ac:dyDescent="0.3">
      <c r="A97" s="136" t="s">
        <v>1181</v>
      </c>
    </row>
    <row r="98" spans="1:1" ht="17.25" x14ac:dyDescent="0.25">
      <c r="A98" s="142" t="s">
        <v>1182</v>
      </c>
    </row>
    <row r="99" spans="1:1" ht="17.25" x14ac:dyDescent="0.25">
      <c r="A99" s="134" t="s">
        <v>1183</v>
      </c>
    </row>
    <row r="100" spans="1:1" ht="17.25" x14ac:dyDescent="0.25">
      <c r="A100" s="137" t="s">
        <v>1184</v>
      </c>
    </row>
    <row r="101" spans="1:1" ht="17.25" x14ac:dyDescent="0.25">
      <c r="A101" s="137" t="s">
        <v>1185</v>
      </c>
    </row>
    <row r="102" spans="1:1" ht="17.25" x14ac:dyDescent="0.25">
      <c r="A102" s="137" t="s">
        <v>1186</v>
      </c>
    </row>
    <row r="103" spans="1:1" ht="17.25" x14ac:dyDescent="0.25">
      <c r="A103" s="137" t="s">
        <v>1187</v>
      </c>
    </row>
    <row r="104" spans="1:1" ht="34.5" x14ac:dyDescent="0.25">
      <c r="A104" s="137" t="s">
        <v>1188</v>
      </c>
    </row>
    <row r="105" spans="1:1" ht="17.25" x14ac:dyDescent="0.25">
      <c r="A105" s="134" t="s">
        <v>1189</v>
      </c>
    </row>
    <row r="106" spans="1:1" ht="17.25" x14ac:dyDescent="0.25">
      <c r="A106" s="137" t="s">
        <v>1190</v>
      </c>
    </row>
    <row r="107" spans="1:1" ht="17.25" x14ac:dyDescent="0.25">
      <c r="A107" s="137" t="s">
        <v>1191</v>
      </c>
    </row>
    <row r="108" spans="1:1" ht="17.25" x14ac:dyDescent="0.25">
      <c r="A108" s="137" t="s">
        <v>1192</v>
      </c>
    </row>
    <row r="109" spans="1:1" ht="17.25" x14ac:dyDescent="0.25">
      <c r="A109" s="137" t="s">
        <v>1193</v>
      </c>
    </row>
    <row r="110" spans="1:1" ht="17.25" x14ac:dyDescent="0.25">
      <c r="A110" s="137" t="s">
        <v>1194</v>
      </c>
    </row>
    <row r="111" spans="1:1" ht="17.25" x14ac:dyDescent="0.25">
      <c r="A111" s="137" t="s">
        <v>1195</v>
      </c>
    </row>
    <row r="112" spans="1:1" ht="17.25" x14ac:dyDescent="0.25">
      <c r="A112" s="142" t="s">
        <v>1196</v>
      </c>
    </row>
    <row r="113" spans="1:1" ht="17.25" x14ac:dyDescent="0.25">
      <c r="A113" s="137" t="s">
        <v>1197</v>
      </c>
    </row>
    <row r="114" spans="1:1" ht="17.25" x14ac:dyDescent="0.25">
      <c r="A114" s="134" t="s">
        <v>1198</v>
      </c>
    </row>
    <row r="115" spans="1:1" ht="17.25" x14ac:dyDescent="0.25">
      <c r="A115" s="137" t="s">
        <v>1199</v>
      </c>
    </row>
    <row r="116" spans="1:1" ht="17.25" x14ac:dyDescent="0.25">
      <c r="A116" s="137" t="s">
        <v>1200</v>
      </c>
    </row>
    <row r="117" spans="1:1" ht="17.25" x14ac:dyDescent="0.25">
      <c r="A117" s="134" t="s">
        <v>1201</v>
      </c>
    </row>
    <row r="118" spans="1:1" ht="17.25" x14ac:dyDescent="0.25">
      <c r="A118" s="137" t="s">
        <v>1202</v>
      </c>
    </row>
    <row r="119" spans="1:1" ht="17.25" x14ac:dyDescent="0.25">
      <c r="A119" s="137" t="s">
        <v>1203</v>
      </c>
    </row>
    <row r="120" spans="1:1" ht="17.25" x14ac:dyDescent="0.25">
      <c r="A120" s="137" t="s">
        <v>1204</v>
      </c>
    </row>
    <row r="121" spans="1:1" ht="17.25" x14ac:dyDescent="0.25">
      <c r="A121" s="142" t="s">
        <v>1205</v>
      </c>
    </row>
    <row r="122" spans="1:1" ht="17.25" x14ac:dyDescent="0.25">
      <c r="A122" s="134" t="s">
        <v>1206</v>
      </c>
    </row>
    <row r="123" spans="1:1" ht="17.25" x14ac:dyDescent="0.25">
      <c r="A123" s="134" t="s">
        <v>1207</v>
      </c>
    </row>
    <row r="124" spans="1:1" ht="17.25" x14ac:dyDescent="0.25">
      <c r="A124" s="137" t="s">
        <v>1208</v>
      </c>
    </row>
    <row r="125" spans="1:1" ht="17.25" x14ac:dyDescent="0.25">
      <c r="A125" s="137" t="s">
        <v>1209</v>
      </c>
    </row>
    <row r="126" spans="1:1" ht="17.25" x14ac:dyDescent="0.25">
      <c r="A126" s="137" t="s">
        <v>1210</v>
      </c>
    </row>
    <row r="127" spans="1:1" ht="17.25" x14ac:dyDescent="0.25">
      <c r="A127" s="137" t="s">
        <v>1211</v>
      </c>
    </row>
    <row r="128" spans="1:1" ht="17.25" x14ac:dyDescent="0.25">
      <c r="A128" s="137" t="s">
        <v>1212</v>
      </c>
    </row>
    <row r="129" spans="1:1" ht="17.25" x14ac:dyDescent="0.25">
      <c r="A129" s="142" t="s">
        <v>1213</v>
      </c>
    </row>
    <row r="130" spans="1:1" ht="34.5" x14ac:dyDescent="0.25">
      <c r="A130" s="137" t="s">
        <v>1214</v>
      </c>
    </row>
    <row r="131" spans="1:1" ht="69" x14ac:dyDescent="0.25">
      <c r="A131" s="137" t="s">
        <v>1215</v>
      </c>
    </row>
    <row r="132" spans="1:1" ht="34.5" x14ac:dyDescent="0.25">
      <c r="A132" s="137" t="s">
        <v>1216</v>
      </c>
    </row>
    <row r="133" spans="1:1" ht="17.25" x14ac:dyDescent="0.25">
      <c r="A133" s="142" t="s">
        <v>1217</v>
      </c>
    </row>
    <row r="134" spans="1:1" ht="34.5" x14ac:dyDescent="0.25">
      <c r="A134" s="134" t="s">
        <v>1218</v>
      </c>
    </row>
    <row r="135" spans="1:1" ht="17.25" x14ac:dyDescent="0.25">
      <c r="A135" s="134"/>
    </row>
    <row r="136" spans="1:1" ht="18.75" x14ac:dyDescent="0.25">
      <c r="A136" s="135" t="s">
        <v>1219</v>
      </c>
    </row>
    <row r="137" spans="1:1" ht="17.25" x14ac:dyDescent="0.25">
      <c r="A137" s="137" t="s">
        <v>1220</v>
      </c>
    </row>
    <row r="138" spans="1:1" ht="34.5" x14ac:dyDescent="0.25">
      <c r="A138" s="139" t="s">
        <v>1221</v>
      </c>
    </row>
    <row r="139" spans="1:1" ht="34.5" x14ac:dyDescent="0.25">
      <c r="A139" s="139" t="s">
        <v>1222</v>
      </c>
    </row>
    <row r="140" spans="1:1" ht="17.25" x14ac:dyDescent="0.25">
      <c r="A140" s="138" t="s">
        <v>1223</v>
      </c>
    </row>
    <row r="141" spans="1:1" ht="17.25" x14ac:dyDescent="0.25">
      <c r="A141" s="143" t="s">
        <v>1224</v>
      </c>
    </row>
    <row r="142" spans="1:1" ht="34.5" x14ac:dyDescent="0.3">
      <c r="A142" s="140" t="s">
        <v>1225</v>
      </c>
    </row>
    <row r="143" spans="1:1" ht="17.25" x14ac:dyDescent="0.25">
      <c r="A143" s="139" t="s">
        <v>1226</v>
      </c>
    </row>
    <row r="144" spans="1:1" ht="17.25" x14ac:dyDescent="0.25">
      <c r="A144" s="139" t="s">
        <v>1227</v>
      </c>
    </row>
    <row r="145" spans="1:1" ht="17.25" x14ac:dyDescent="0.25">
      <c r="A145" s="143" t="s">
        <v>1228</v>
      </c>
    </row>
    <row r="146" spans="1:1" ht="17.25" x14ac:dyDescent="0.25">
      <c r="A146" s="138" t="s">
        <v>1229</v>
      </c>
    </row>
    <row r="147" spans="1:1" ht="17.25" x14ac:dyDescent="0.25">
      <c r="A147" s="143" t="s">
        <v>1230</v>
      </c>
    </row>
    <row r="148" spans="1:1" ht="17.25" x14ac:dyDescent="0.25">
      <c r="A148" s="139" t="s">
        <v>1231</v>
      </c>
    </row>
    <row r="149" spans="1:1" ht="17.25" x14ac:dyDescent="0.25">
      <c r="A149" s="139" t="s">
        <v>1232</v>
      </c>
    </row>
    <row r="150" spans="1:1" ht="17.25" x14ac:dyDescent="0.25">
      <c r="A150" s="139" t="s">
        <v>1233</v>
      </c>
    </row>
    <row r="151" spans="1:1" ht="34.5" x14ac:dyDescent="0.25">
      <c r="A151" s="143" t="s">
        <v>1234</v>
      </c>
    </row>
    <row r="152" spans="1:1" ht="17.25" x14ac:dyDescent="0.25">
      <c r="A152" s="138" t="s">
        <v>1235</v>
      </c>
    </row>
    <row r="153" spans="1:1" ht="17.25" x14ac:dyDescent="0.25">
      <c r="A153" s="139" t="s">
        <v>1236</v>
      </c>
    </row>
    <row r="154" spans="1:1" ht="17.25" x14ac:dyDescent="0.25">
      <c r="A154" s="139" t="s">
        <v>1237</v>
      </c>
    </row>
    <row r="155" spans="1:1" ht="17.25" x14ac:dyDescent="0.25">
      <c r="A155" s="139" t="s">
        <v>1238</v>
      </c>
    </row>
    <row r="156" spans="1:1" ht="17.25" x14ac:dyDescent="0.25">
      <c r="A156" s="139" t="s">
        <v>1239</v>
      </c>
    </row>
    <row r="157" spans="1:1" ht="34.5" x14ac:dyDescent="0.25">
      <c r="A157" s="139" t="s">
        <v>1240</v>
      </c>
    </row>
    <row r="158" spans="1:1" ht="34.5" x14ac:dyDescent="0.25">
      <c r="A158" s="139" t="s">
        <v>1241</v>
      </c>
    </row>
    <row r="159" spans="1:1" ht="17.25" x14ac:dyDescent="0.25">
      <c r="A159" s="138" t="s">
        <v>1242</v>
      </c>
    </row>
    <row r="160" spans="1:1" ht="34.5" x14ac:dyDescent="0.25">
      <c r="A160" s="139" t="s">
        <v>1243</v>
      </c>
    </row>
    <row r="161" spans="1:1" ht="34.5" x14ac:dyDescent="0.25">
      <c r="A161" s="139" t="s">
        <v>1244</v>
      </c>
    </row>
    <row r="162" spans="1:1" ht="17.25" x14ac:dyDescent="0.25">
      <c r="A162" s="139" t="s">
        <v>1245</v>
      </c>
    </row>
    <row r="163" spans="1:1" ht="17.25" x14ac:dyDescent="0.25">
      <c r="A163" s="138" t="s">
        <v>1246</v>
      </c>
    </row>
    <row r="164" spans="1:1" ht="34.5" x14ac:dyDescent="0.3">
      <c r="A164" s="145" t="s">
        <v>1261</v>
      </c>
    </row>
    <row r="165" spans="1:1" ht="34.5" x14ac:dyDescent="0.25">
      <c r="A165" s="139" t="s">
        <v>1247</v>
      </c>
    </row>
    <row r="166" spans="1:1" ht="17.25" x14ac:dyDescent="0.25">
      <c r="A166" s="138" t="s">
        <v>1248</v>
      </c>
    </row>
    <row r="167" spans="1:1" ht="17.25" x14ac:dyDescent="0.25">
      <c r="A167" s="139" t="s">
        <v>1249</v>
      </c>
    </row>
    <row r="168" spans="1:1" ht="17.25" x14ac:dyDescent="0.25">
      <c r="A168" s="138" t="s">
        <v>1250</v>
      </c>
    </row>
    <row r="169" spans="1:1" ht="17.25" x14ac:dyDescent="0.3">
      <c r="A169" s="140" t="s">
        <v>1251</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19</vt:i4>
      </vt:variant>
    </vt:vector>
  </HeadingPairs>
  <TitlesOfParts>
    <vt:vector size="4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NTT 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lpstr>Contents!Udskriftsområde</vt:lpstr>
      <vt:lpstr>'D. NTT Frontpage'!Udskriftsområde</vt:lpstr>
      <vt:lpstr>'Table 4 - LTV'!Udskriftsområde</vt:lpstr>
      <vt:lpstr>'Table 6-8 - Lending by loan'!Udskriftsområde</vt:lpstr>
      <vt:lpstr>'Table 9-13 - Lending'!Udskriftsområde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2018-08-16T07:33:58Z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