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15" windowWidth="28590" windowHeight="14295" firstSheet="4" activeTab="12"/>
  </bookViews>
  <sheets>
    <sheet name="Introduction" sheetId="5" r:id="rId1"/>
    <sheet name="Completion Instructions" sheetId="6" state="hidden" r:id="rId2"/>
    <sheet name="FAQ" sheetId="7" state="hidden" r:id="rId3"/>
    <sheet name="A. HTT General" sheetId="8" r:id="rId4"/>
    <sheet name="B1. HTT Mortgage Assets" sheetId="9" r:id="rId5"/>
    <sheet name="B2. HTT Public Sector Assets" sheetId="10" state="hidden" r:id="rId6"/>
    <sheet name="B3. HTT Shipping Assets" sheetId="11" state="hidden" r:id="rId7"/>
    <sheet name="C. HTT Harmonised Glossary" sheetId="12" r:id="rId8"/>
    <sheet name="Disclaimer" sheetId="13" r:id="rId9"/>
    <sheet name="D. NTT Frontpage" sheetId="17" r:id="rId10"/>
    <sheet name="Contents" sheetId="18" r:id="rId11"/>
    <sheet name="Tabel A - General Issuer Detail" sheetId="19" r:id="rId12"/>
    <sheet name="G1-G4 - Cover pool inform." sheetId="20" r:id="rId13"/>
    <sheet name="Table 1-3 - Lending" sheetId="21" r:id="rId14"/>
    <sheet name="Table 4 - LTV" sheetId="22" r:id="rId15"/>
    <sheet name="Table 5 - Region" sheetId="23" r:id="rId16"/>
    <sheet name="Table 6-8 - Lending by loan" sheetId="24" r:id="rId17"/>
    <sheet name="Table 9-13 - Lending" sheetId="25" r:id="rId18"/>
    <sheet name="X1-2 Key Concepts" sheetId="26" r:id="rId19"/>
    <sheet name="X3 - General explanation" sheetId="27" r:id="rId20"/>
    <sheet name="E. Optional ECB-ECAIs data" sheetId="16" r:id="rId21"/>
  </sheets>
  <definedNames>
    <definedName name="_xlnm._FilterDatabase" localSheetId="4" hidden="1">'B1. HTT Mortgage Assets'!$A$11:$D$95</definedName>
    <definedName name="acceptable_use_policy" localSheetId="8">Disclaimer!#REF!</definedName>
    <definedName name="general_tc" localSheetId="8">Disclaimer!$A$61</definedName>
    <definedName name="Print_Area" localSheetId="3">'A. HTT General'!$A$1:$G$181</definedName>
    <definedName name="Print_Area" localSheetId="4">'B1. HTT Mortgage Assets'!$A$1:$G$212</definedName>
    <definedName name="Print_Area" localSheetId="5">'B2. HTT Public Sector Assets'!$A$1:$G$179</definedName>
    <definedName name="Print_Area" localSheetId="6">'B3. HTT Shipping Assets'!$A$1:$G$211</definedName>
    <definedName name="Print_Area" localSheetId="7">'C. HTT Harmonised Glossary'!$A$1:$C$37</definedName>
    <definedName name="Print_Area" localSheetId="1">'Completion Instructions'!$B$2:$J$60</definedName>
    <definedName name="Print_Area" localSheetId="8">Disclaimer!$A$1:$A$170</definedName>
    <definedName name="Print_Area" localSheetId="20">'E. Optional ECB-ECAIs data'!$A$1:$G$50</definedName>
    <definedName name="Print_Area" localSheetId="2">FAQ!$A$1:$C$28</definedName>
    <definedName name="Print_Area" localSheetId="0">Introduction!$B$2:$J$39</definedName>
    <definedName name="Print_Titles" localSheetId="8">Disclaimer!$2:$2</definedName>
    <definedName name="Print_Titles" localSheetId="2">FAQ!$4:$4</definedName>
    <definedName name="privacy_policy" localSheetId="8">Disclaimer!$A$136</definedName>
    <definedName name="_xlnm.Print_Area" localSheetId="10">Contents!$A$1:$F$56</definedName>
    <definedName name="_xlnm.Print_Area" localSheetId="9">'D. NTT Frontpage'!$A$1:$F$37</definedName>
    <definedName name="_xlnm.Print_Area" localSheetId="14">'Table 4 - LTV'!$A$1:$O$92</definedName>
    <definedName name="_xlnm.Print_Area" localSheetId="16">'Table 6-8 - Lending by loan'!$B$1:$M$60</definedName>
    <definedName name="_xlnm.Print_Area" localSheetId="17">'Table 9-13 - Lending'!$B$1:$M$82</definedName>
  </definedNames>
  <calcPr calcId="145621"/>
</workbook>
</file>

<file path=xl/calcChain.xml><?xml version="1.0" encoding="utf-8"?>
<calcChain xmlns="http://schemas.openxmlformats.org/spreadsheetml/2006/main">
  <c r="M72" i="25" l="1"/>
  <c r="G14" i="20" l="1"/>
  <c r="G13" i="20"/>
  <c r="L29" i="25" l="1"/>
  <c r="K29" i="25"/>
  <c r="J29" i="25"/>
  <c r="I29" i="25"/>
  <c r="H29" i="25"/>
  <c r="G29" i="25"/>
  <c r="F29" i="25"/>
  <c r="E29" i="25"/>
  <c r="D29" i="25"/>
  <c r="C29" i="25"/>
  <c r="M28" i="25"/>
  <c r="M27" i="25"/>
  <c r="M26" i="25"/>
  <c r="M25" i="25"/>
  <c r="M24" i="25"/>
  <c r="M23" i="25"/>
  <c r="M29" i="25" s="1"/>
  <c r="L14" i="25"/>
  <c r="K14" i="25"/>
  <c r="J14" i="25"/>
  <c r="I14" i="25"/>
  <c r="H14" i="25"/>
  <c r="G14" i="25"/>
  <c r="F14" i="25"/>
  <c r="E14" i="25"/>
  <c r="D14" i="25"/>
  <c r="C14" i="25"/>
  <c r="M13" i="25"/>
  <c r="M12" i="25"/>
  <c r="M11" i="25"/>
  <c r="M10" i="25"/>
  <c r="M9" i="25"/>
  <c r="M14" i="25" s="1"/>
  <c r="L4" i="25"/>
  <c r="L60" i="24"/>
  <c r="K60" i="24"/>
  <c r="J60" i="24"/>
  <c r="I60" i="24"/>
  <c r="H60" i="24"/>
  <c r="G60" i="24"/>
  <c r="F60" i="24"/>
  <c r="E60" i="24"/>
  <c r="D60" i="24"/>
  <c r="C60" i="24"/>
  <c r="M59" i="24"/>
  <c r="M58" i="24"/>
  <c r="M57" i="24"/>
  <c r="M56" i="24"/>
  <c r="M60" i="24" s="1"/>
  <c r="M55" i="24"/>
  <c r="M54" i="24"/>
  <c r="M53" i="24"/>
  <c r="M52" i="24"/>
  <c r="M51" i="24"/>
  <c r="M50" i="24"/>
  <c r="M49" i="24"/>
  <c r="L40" i="24"/>
  <c r="K40" i="24"/>
  <c r="J40" i="24"/>
  <c r="I40" i="24"/>
  <c r="H40" i="24"/>
  <c r="G40" i="24"/>
  <c r="F40" i="24"/>
  <c r="E40" i="24"/>
  <c r="D40" i="24"/>
  <c r="C40" i="24"/>
  <c r="M39" i="24"/>
  <c r="M38" i="24"/>
  <c r="M37" i="24"/>
  <c r="M36" i="24"/>
  <c r="M35" i="24"/>
  <c r="M34" i="24"/>
  <c r="M33" i="24"/>
  <c r="M32" i="24"/>
  <c r="M31" i="24"/>
  <c r="M30" i="24"/>
  <c r="M29" i="24"/>
  <c r="M40" i="24" s="1"/>
  <c r="L20" i="24"/>
  <c r="K20" i="24"/>
  <c r="J20" i="24"/>
  <c r="I20" i="24"/>
  <c r="H20" i="24"/>
  <c r="G20" i="24"/>
  <c r="F20" i="24"/>
  <c r="E20" i="24"/>
  <c r="D20" i="24"/>
  <c r="C20" i="24"/>
  <c r="M19" i="24"/>
  <c r="M18" i="24"/>
  <c r="M17" i="24"/>
  <c r="M16" i="24"/>
  <c r="M20" i="24" s="1"/>
  <c r="M15" i="24"/>
  <c r="M14" i="24"/>
  <c r="M13" i="24"/>
  <c r="M12" i="24"/>
  <c r="M11" i="24"/>
  <c r="M10" i="24"/>
  <c r="M9" i="24"/>
  <c r="L4" i="24"/>
  <c r="H22" i="23"/>
  <c r="G22" i="23"/>
  <c r="F22" i="23"/>
  <c r="E22" i="23"/>
  <c r="D22" i="23"/>
  <c r="C22" i="23"/>
  <c r="I20" i="23"/>
  <c r="I19" i="23"/>
  <c r="I18" i="23"/>
  <c r="I17" i="23"/>
  <c r="I16" i="23"/>
  <c r="I15" i="23"/>
  <c r="I14" i="23"/>
  <c r="I13" i="23"/>
  <c r="I12" i="23"/>
  <c r="I11" i="23"/>
  <c r="I22" i="23" s="1"/>
  <c r="H4" i="23"/>
  <c r="N88" i="22"/>
  <c r="N86" i="22"/>
  <c r="L86" i="22"/>
  <c r="K86" i="22"/>
  <c r="J86" i="22"/>
  <c r="I86" i="22"/>
  <c r="H86" i="22"/>
  <c r="G86" i="22"/>
  <c r="F86" i="22"/>
  <c r="E86" i="22"/>
  <c r="D86" i="22"/>
  <c r="C86" i="22"/>
  <c r="N85" i="22"/>
  <c r="L85" i="22"/>
  <c r="K85" i="22"/>
  <c r="J85" i="22"/>
  <c r="I85" i="22"/>
  <c r="H85" i="22"/>
  <c r="G85" i="22"/>
  <c r="F85" i="22"/>
  <c r="E85" i="22"/>
  <c r="D85" i="22"/>
  <c r="C85" i="22"/>
  <c r="N84" i="22"/>
  <c r="L84" i="22"/>
  <c r="K84" i="22"/>
  <c r="J84" i="22"/>
  <c r="I84" i="22"/>
  <c r="H84" i="22"/>
  <c r="G84" i="22"/>
  <c r="F84" i="22"/>
  <c r="E84" i="22"/>
  <c r="D84" i="22"/>
  <c r="C84" i="22"/>
  <c r="N83" i="22"/>
  <c r="L83" i="22"/>
  <c r="K83" i="22"/>
  <c r="J83" i="22"/>
  <c r="I83" i="22"/>
  <c r="H83" i="22"/>
  <c r="G83" i="22"/>
  <c r="F83" i="22"/>
  <c r="E83" i="22"/>
  <c r="D83" i="22"/>
  <c r="C83" i="22"/>
  <c r="N82" i="22"/>
  <c r="L82" i="22"/>
  <c r="J82" i="22"/>
  <c r="I82" i="22"/>
  <c r="H82" i="22"/>
  <c r="G82" i="22"/>
  <c r="F82" i="22"/>
  <c r="E82" i="22"/>
  <c r="D82" i="22"/>
  <c r="C82" i="22"/>
  <c r="N81" i="22"/>
  <c r="L81" i="22"/>
  <c r="K81" i="22"/>
  <c r="J81" i="22"/>
  <c r="I81" i="22"/>
  <c r="H81" i="22"/>
  <c r="G81" i="22"/>
  <c r="F81" i="22"/>
  <c r="E81" i="22"/>
  <c r="D81" i="22"/>
  <c r="C81" i="22"/>
  <c r="N80" i="22"/>
  <c r="L80" i="22"/>
  <c r="K80" i="22"/>
  <c r="J80" i="22"/>
  <c r="I80" i="22"/>
  <c r="H80" i="22"/>
  <c r="G80" i="22"/>
  <c r="F80" i="22"/>
  <c r="E80" i="22"/>
  <c r="D80" i="22"/>
  <c r="C80" i="22"/>
  <c r="N79" i="22"/>
  <c r="L79" i="22"/>
  <c r="K79" i="22"/>
  <c r="J79" i="22"/>
  <c r="I79" i="22"/>
  <c r="H79" i="22"/>
  <c r="G79" i="22"/>
  <c r="F79" i="22"/>
  <c r="E79" i="22"/>
  <c r="D79" i="22"/>
  <c r="C79" i="22"/>
  <c r="N78" i="22"/>
  <c r="N77" i="22"/>
  <c r="L77" i="22"/>
  <c r="K77" i="22"/>
  <c r="J77" i="22"/>
  <c r="I77" i="22"/>
  <c r="H77" i="22"/>
  <c r="G77" i="22"/>
  <c r="F77" i="22"/>
  <c r="E77" i="22"/>
  <c r="D77" i="22"/>
  <c r="C77" i="22"/>
  <c r="L66" i="22"/>
  <c r="L88" i="22" s="1"/>
  <c r="K66" i="22"/>
  <c r="K88" i="22" s="1"/>
  <c r="J66" i="22"/>
  <c r="J88" i="22" s="1"/>
  <c r="I66" i="22"/>
  <c r="I88" i="22" s="1"/>
  <c r="H66" i="22"/>
  <c r="H88" i="22" s="1"/>
  <c r="G66" i="22"/>
  <c r="G88" i="22" s="1"/>
  <c r="F66" i="22"/>
  <c r="F88" i="22" s="1"/>
  <c r="E66" i="22"/>
  <c r="E88" i="22" s="1"/>
  <c r="D66" i="22"/>
  <c r="D88" i="22" s="1"/>
  <c r="C66" i="22"/>
  <c r="C88" i="22" s="1"/>
  <c r="L42" i="22"/>
  <c r="K42" i="22"/>
  <c r="J42" i="22"/>
  <c r="I42" i="22"/>
  <c r="H42" i="22"/>
  <c r="G42" i="22"/>
  <c r="F42" i="22"/>
  <c r="E42" i="22"/>
  <c r="D42" i="22"/>
  <c r="C42" i="22"/>
  <c r="L41" i="22"/>
  <c r="K41" i="22"/>
  <c r="J41" i="22"/>
  <c r="I41" i="22"/>
  <c r="H41" i="22"/>
  <c r="G41" i="22"/>
  <c r="F41" i="22"/>
  <c r="E41" i="22"/>
  <c r="D41" i="22"/>
  <c r="C41" i="22"/>
  <c r="L40" i="22"/>
  <c r="K40" i="22"/>
  <c r="J40" i="22"/>
  <c r="I40" i="22"/>
  <c r="H40" i="22"/>
  <c r="G40" i="22"/>
  <c r="F40" i="22"/>
  <c r="E40" i="22"/>
  <c r="D40" i="22"/>
  <c r="C40" i="22"/>
  <c r="L39" i="22"/>
  <c r="K39" i="22"/>
  <c r="J39" i="22"/>
  <c r="I39" i="22"/>
  <c r="H39" i="22"/>
  <c r="G39" i="22"/>
  <c r="F39" i="22"/>
  <c r="E39" i="22"/>
  <c r="D39" i="22"/>
  <c r="C39" i="22"/>
  <c r="L38" i="22"/>
  <c r="K38" i="22"/>
  <c r="J38" i="22"/>
  <c r="I38" i="22"/>
  <c r="H38" i="22"/>
  <c r="G38" i="22"/>
  <c r="F38" i="22"/>
  <c r="E38" i="22"/>
  <c r="D38" i="22"/>
  <c r="C38" i="22"/>
  <c r="L37" i="22"/>
  <c r="K37" i="22"/>
  <c r="J37" i="22"/>
  <c r="I37" i="22"/>
  <c r="H37" i="22"/>
  <c r="G37" i="22"/>
  <c r="F37" i="22"/>
  <c r="E37" i="22"/>
  <c r="D37" i="22"/>
  <c r="C37" i="22"/>
  <c r="L36" i="22"/>
  <c r="K36" i="22"/>
  <c r="J36" i="22"/>
  <c r="I36" i="22"/>
  <c r="H36" i="22"/>
  <c r="G36" i="22"/>
  <c r="F36" i="22"/>
  <c r="E36" i="22"/>
  <c r="D36" i="22"/>
  <c r="C36" i="22"/>
  <c r="L35" i="22"/>
  <c r="K35" i="22"/>
  <c r="J35" i="22"/>
  <c r="I35" i="22"/>
  <c r="H35" i="22"/>
  <c r="G35" i="22"/>
  <c r="F35" i="22"/>
  <c r="E35" i="22"/>
  <c r="D35" i="22"/>
  <c r="C35" i="22"/>
  <c r="L33" i="22"/>
  <c r="K33" i="22"/>
  <c r="J33" i="22"/>
  <c r="I33" i="22"/>
  <c r="H33" i="22"/>
  <c r="G33" i="22"/>
  <c r="F33" i="22"/>
  <c r="E33" i="22"/>
  <c r="D33" i="22"/>
  <c r="C33" i="22"/>
  <c r="L22" i="22"/>
  <c r="L44" i="22" s="1"/>
  <c r="K22" i="22"/>
  <c r="K44" i="22" s="1"/>
  <c r="J22" i="22"/>
  <c r="J44" i="22" s="1"/>
  <c r="I22" i="22"/>
  <c r="I44" i="22" s="1"/>
  <c r="H22" i="22"/>
  <c r="H44" i="22" s="1"/>
  <c r="G22" i="22"/>
  <c r="G44" i="22" s="1"/>
  <c r="F22" i="22"/>
  <c r="F44" i="22" s="1"/>
  <c r="E22" i="22"/>
  <c r="E44" i="22" s="1"/>
  <c r="D22" i="22"/>
  <c r="D44" i="22" s="1"/>
  <c r="C22" i="22"/>
  <c r="C44" i="22" s="1"/>
  <c r="K4" i="22"/>
  <c r="G27" i="21"/>
  <c r="C27" i="21"/>
  <c r="I26" i="21"/>
  <c r="H27" i="21" s="1"/>
  <c r="K19" i="21"/>
  <c r="G19" i="21"/>
  <c r="C19" i="21"/>
  <c r="M18" i="21"/>
  <c r="L19" i="21" s="1"/>
  <c r="K12" i="21"/>
  <c r="G12" i="21"/>
  <c r="C12" i="21"/>
  <c r="M11" i="21"/>
  <c r="L12" i="21" s="1"/>
  <c r="F40" i="19"/>
  <c r="E40" i="19"/>
  <c r="D40" i="19"/>
  <c r="C40" i="19"/>
  <c r="F24" i="19"/>
  <c r="E24" i="19"/>
  <c r="D24" i="19"/>
  <c r="C24" i="19"/>
  <c r="E12" i="21" l="1"/>
  <c r="I12" i="21"/>
  <c r="M12" i="21"/>
  <c r="E19" i="21"/>
  <c r="I19" i="21"/>
  <c r="M19" i="21"/>
  <c r="E27" i="21"/>
  <c r="I27" i="21"/>
  <c r="F12" i="21"/>
  <c r="J12" i="21"/>
  <c r="F19" i="21"/>
  <c r="J19" i="21"/>
  <c r="F27" i="21"/>
  <c r="D12" i="21"/>
  <c r="H12" i="21"/>
  <c r="D19" i="21"/>
  <c r="H19" i="21"/>
  <c r="D27" i="21"/>
  <c r="C170" i="8" l="1"/>
  <c r="F17" i="9" l="1"/>
  <c r="C158" i="8"/>
  <c r="D161" i="8" l="1"/>
  <c r="D160" i="8"/>
  <c r="C160" i="8"/>
  <c r="C113" i="8" l="1"/>
  <c r="C156" i="8"/>
  <c r="D106" i="8"/>
  <c r="G105" i="8" l="1"/>
  <c r="G104" i="8"/>
  <c r="G103" i="8"/>
  <c r="D179" i="11"/>
  <c r="G175" i="11" s="1"/>
  <c r="C179" i="11"/>
  <c r="F175" i="11" s="1"/>
  <c r="D157" i="11"/>
  <c r="G153" i="11" s="1"/>
  <c r="C157" i="11"/>
  <c r="F149" i="11" s="1"/>
  <c r="D144" i="11"/>
  <c r="G134" i="11" s="1"/>
  <c r="C144" i="11"/>
  <c r="F142" i="11" s="1"/>
  <c r="C59" i="11"/>
  <c r="C55" i="11"/>
  <c r="C26" i="11"/>
  <c r="C152" i="10"/>
  <c r="F164" i="10" s="1"/>
  <c r="C82" i="10"/>
  <c r="C78" i="10"/>
  <c r="C49" i="10"/>
  <c r="C42" i="10"/>
  <c r="F41" i="10" s="1"/>
  <c r="D37" i="10"/>
  <c r="G22" i="10" s="1"/>
  <c r="C37" i="10"/>
  <c r="F36" i="10" s="1"/>
  <c r="C189" i="9"/>
  <c r="F190" i="9" s="1"/>
  <c r="D163" i="9"/>
  <c r="C163" i="9"/>
  <c r="C130" i="9"/>
  <c r="F133" i="9" s="1"/>
  <c r="D104" i="9"/>
  <c r="C104" i="9"/>
  <c r="F54" i="9"/>
  <c r="D54" i="9"/>
  <c r="C54" i="9"/>
  <c r="F50" i="9"/>
  <c r="D50" i="9"/>
  <c r="C50" i="9"/>
  <c r="F21" i="9"/>
  <c r="D21" i="9"/>
  <c r="C21" i="9"/>
  <c r="C15" i="9"/>
  <c r="D168" i="8"/>
  <c r="C168" i="8"/>
  <c r="C167" i="8"/>
  <c r="C166" i="8"/>
  <c r="C165" i="8"/>
  <c r="C164" i="8"/>
  <c r="C163" i="8"/>
  <c r="C162" i="8"/>
  <c r="F161" i="8"/>
  <c r="C161" i="8"/>
  <c r="F160" i="8"/>
  <c r="C159" i="8"/>
  <c r="D158" i="8"/>
  <c r="C157" i="8"/>
  <c r="C143" i="8"/>
  <c r="C138" i="8"/>
  <c r="F121" i="8"/>
  <c r="F119" i="8"/>
  <c r="F117" i="8"/>
  <c r="F115" i="8"/>
  <c r="F120" i="8"/>
  <c r="F112" i="8"/>
  <c r="F109" i="8"/>
  <c r="F108" i="8"/>
  <c r="C106" i="8"/>
  <c r="F104" i="8" s="1"/>
  <c r="D101" i="8"/>
  <c r="C101" i="8"/>
  <c r="F99" i="8" s="1"/>
  <c r="D84" i="8"/>
  <c r="C84" i="8"/>
  <c r="D67" i="8"/>
  <c r="C67" i="8"/>
  <c r="D54" i="8"/>
  <c r="C54" i="8"/>
  <c r="C41" i="8"/>
  <c r="G50" i="8" l="1"/>
  <c r="F50" i="8"/>
  <c r="F47" i="8"/>
  <c r="F88" i="8"/>
  <c r="G48" i="8"/>
  <c r="G89" i="8"/>
  <c r="G90" i="8"/>
  <c r="F90" i="8"/>
  <c r="G88" i="8"/>
  <c r="G87" i="8"/>
  <c r="G103" i="9"/>
  <c r="G72" i="8"/>
  <c r="F70" i="8"/>
  <c r="G130" i="11"/>
  <c r="G140" i="8"/>
  <c r="G70" i="8"/>
  <c r="F130" i="11"/>
  <c r="G132" i="11"/>
  <c r="F72" i="8"/>
  <c r="F132" i="11"/>
  <c r="G128" i="11"/>
  <c r="F128" i="11"/>
  <c r="G126" i="11"/>
  <c r="G96" i="8"/>
  <c r="F126" i="11"/>
  <c r="G95" i="8"/>
  <c r="G124" i="11"/>
  <c r="F95" i="8"/>
  <c r="F124" i="11"/>
  <c r="G94" i="8"/>
  <c r="G122" i="11"/>
  <c r="G93" i="8"/>
  <c r="F122" i="11"/>
  <c r="F93" i="8"/>
  <c r="G120" i="11"/>
  <c r="G92" i="8"/>
  <c r="F120" i="11"/>
  <c r="G91" i="8"/>
  <c r="F153" i="11"/>
  <c r="G149" i="11"/>
  <c r="F103" i="8"/>
  <c r="G34" i="10"/>
  <c r="G171" i="11"/>
  <c r="F66" i="8"/>
  <c r="G28" i="10"/>
  <c r="F29" i="10"/>
  <c r="F60" i="8"/>
  <c r="G86" i="8"/>
  <c r="F86" i="8"/>
  <c r="G27" i="10"/>
  <c r="G142" i="11"/>
  <c r="G140" i="11"/>
  <c r="F140" i="11"/>
  <c r="G138" i="11"/>
  <c r="G35" i="10"/>
  <c r="F35" i="10"/>
  <c r="F33" i="10"/>
  <c r="F138" i="11"/>
  <c r="G136" i="11"/>
  <c r="F136" i="11"/>
  <c r="G36" i="10"/>
  <c r="F40" i="8"/>
  <c r="G33" i="10"/>
  <c r="F39" i="8"/>
  <c r="G32" i="10"/>
  <c r="G31" i="10"/>
  <c r="G63" i="8"/>
  <c r="F105" i="8"/>
  <c r="G30" i="10"/>
  <c r="F63" i="8"/>
  <c r="G29" i="10"/>
  <c r="G61" i="8"/>
  <c r="F27" i="10"/>
  <c r="G26" i="10"/>
  <c r="G25" i="10"/>
  <c r="F149" i="10"/>
  <c r="F80" i="8"/>
  <c r="G100" i="8"/>
  <c r="F25" i="10"/>
  <c r="F148" i="10"/>
  <c r="F78" i="8"/>
  <c r="G99" i="8"/>
  <c r="G102" i="9"/>
  <c r="G24" i="10"/>
  <c r="F53" i="8"/>
  <c r="F76" i="8"/>
  <c r="G98" i="8"/>
  <c r="G99" i="9"/>
  <c r="G23" i="10"/>
  <c r="G52" i="8"/>
  <c r="F74" i="8"/>
  <c r="G97" i="8"/>
  <c r="G98" i="9"/>
  <c r="F23" i="10"/>
  <c r="F171" i="11"/>
  <c r="G65" i="8"/>
  <c r="F31" i="10"/>
  <c r="F97" i="8"/>
  <c r="F134" i="11"/>
  <c r="F71" i="8"/>
  <c r="F75" i="8"/>
  <c r="F83" i="8"/>
  <c r="F141" i="8"/>
  <c r="F150" i="10"/>
  <c r="F154" i="10"/>
  <c r="G74" i="8"/>
  <c r="F69" i="8"/>
  <c r="F73" i="8"/>
  <c r="F77" i="8"/>
  <c r="F79" i="8"/>
  <c r="F48" i="8"/>
  <c r="F51" i="8"/>
  <c r="F61" i="8"/>
  <c r="F64" i="8"/>
  <c r="G69" i="8"/>
  <c r="G71" i="8"/>
  <c r="G73" i="8"/>
  <c r="G75" i="8"/>
  <c r="G77" i="8"/>
  <c r="G79" i="8"/>
  <c r="G83" i="8"/>
  <c r="F87" i="8"/>
  <c r="F89" i="8"/>
  <c r="F91" i="8"/>
  <c r="G141" i="8"/>
  <c r="G100" i="9"/>
  <c r="F22" i="10"/>
  <c r="F24" i="10"/>
  <c r="F26" i="10"/>
  <c r="F28" i="10"/>
  <c r="F30" i="10"/>
  <c r="F32" i="10"/>
  <c r="F34" i="10"/>
  <c r="F151" i="10"/>
  <c r="F157" i="10"/>
  <c r="G142" i="8"/>
  <c r="F158" i="10"/>
  <c r="G76" i="8"/>
  <c r="G78" i="8"/>
  <c r="G80" i="8"/>
  <c r="F153" i="10"/>
  <c r="F165" i="10"/>
  <c r="G157" i="9"/>
  <c r="F181" i="9"/>
  <c r="G161" i="9"/>
  <c r="F183" i="9"/>
  <c r="F103" i="9"/>
  <c r="F126" i="9"/>
  <c r="F157" i="9"/>
  <c r="F187" i="9"/>
  <c r="F194" i="9"/>
  <c r="F101" i="9"/>
  <c r="F122" i="9"/>
  <c r="F99" i="9"/>
  <c r="G101" i="9"/>
  <c r="G159" i="9"/>
  <c r="F185" i="9"/>
  <c r="G106" i="8"/>
  <c r="F14" i="9"/>
  <c r="F12" i="9"/>
  <c r="F136" i="8"/>
  <c r="F132" i="8"/>
  <c r="F128" i="8"/>
  <c r="F124" i="8"/>
  <c r="F135" i="8"/>
  <c r="F131" i="8"/>
  <c r="F127" i="8"/>
  <c r="F123" i="8"/>
  <c r="F134" i="8"/>
  <c r="F130" i="8"/>
  <c r="F126" i="8"/>
  <c r="F125" i="8"/>
  <c r="F129" i="8"/>
  <c r="F162" i="9"/>
  <c r="F160" i="9"/>
  <c r="F158" i="9"/>
  <c r="F159" i="9"/>
  <c r="F37" i="8"/>
  <c r="F36" i="8"/>
  <c r="F49" i="8"/>
  <c r="F52" i="8"/>
  <c r="G53" i="8"/>
  <c r="G51" i="8"/>
  <c r="G49" i="8"/>
  <c r="G47" i="8"/>
  <c r="F62" i="8"/>
  <c r="F65" i="8"/>
  <c r="G66" i="8"/>
  <c r="G64" i="8"/>
  <c r="G62" i="8"/>
  <c r="G60" i="8"/>
  <c r="F92" i="8"/>
  <c r="F94" i="8"/>
  <c r="F96" i="8"/>
  <c r="F98" i="8"/>
  <c r="F100" i="8"/>
  <c r="F133" i="8"/>
  <c r="F136" i="9"/>
  <c r="F134" i="9"/>
  <c r="F132" i="9"/>
  <c r="F129" i="9"/>
  <c r="F127" i="9"/>
  <c r="F125" i="9"/>
  <c r="F123" i="9"/>
  <c r="F135" i="9"/>
  <c r="F131" i="9"/>
  <c r="F128" i="9"/>
  <c r="F124" i="9"/>
  <c r="F161" i="9"/>
  <c r="F163" i="11"/>
  <c r="F161" i="11"/>
  <c r="F159" i="11"/>
  <c r="F156" i="11"/>
  <c r="F154" i="11"/>
  <c r="F152" i="11"/>
  <c r="F150" i="11"/>
  <c r="F160" i="11"/>
  <c r="F185" i="11"/>
  <c r="F183" i="11"/>
  <c r="F181" i="11"/>
  <c r="F178" i="11"/>
  <c r="F176" i="11"/>
  <c r="F174" i="11"/>
  <c r="F172" i="11"/>
  <c r="F182" i="11"/>
  <c r="F111" i="8"/>
  <c r="F113" i="8" s="1"/>
  <c r="F114" i="8"/>
  <c r="F118" i="8"/>
  <c r="F140" i="8"/>
  <c r="F142" i="8"/>
  <c r="F13" i="9"/>
  <c r="F98" i="9"/>
  <c r="F100" i="9"/>
  <c r="F102" i="9"/>
  <c r="G162" i="9"/>
  <c r="G160" i="9"/>
  <c r="G158" i="9"/>
  <c r="F40" i="10"/>
  <c r="F39" i="10"/>
  <c r="G163" i="11"/>
  <c r="G161" i="11"/>
  <c r="G159" i="11"/>
  <c r="G156" i="11"/>
  <c r="G154" i="11"/>
  <c r="G152" i="11"/>
  <c r="G150" i="11"/>
  <c r="G160" i="11"/>
  <c r="G185" i="11"/>
  <c r="G183" i="11"/>
  <c r="G181" i="11"/>
  <c r="G178" i="11"/>
  <c r="G176" i="11"/>
  <c r="G174" i="11"/>
  <c r="G172" i="11"/>
  <c r="G182" i="11"/>
  <c r="F195" i="9"/>
  <c r="F193" i="9"/>
  <c r="F191" i="9"/>
  <c r="F188" i="9"/>
  <c r="F186" i="9"/>
  <c r="F184" i="9"/>
  <c r="F182" i="9"/>
  <c r="F192" i="9"/>
  <c r="F143" i="11"/>
  <c r="F141" i="11"/>
  <c r="F139" i="11"/>
  <c r="F137" i="11"/>
  <c r="F135" i="11"/>
  <c r="F133" i="11"/>
  <c r="F131" i="11"/>
  <c r="F129" i="11"/>
  <c r="F127" i="11"/>
  <c r="F125" i="11"/>
  <c r="F123" i="11"/>
  <c r="F121" i="11"/>
  <c r="F151" i="11"/>
  <c r="F155" i="11"/>
  <c r="F158" i="11"/>
  <c r="F162" i="11"/>
  <c r="F173" i="11"/>
  <c r="F177" i="11"/>
  <c r="F180" i="11"/>
  <c r="F184" i="11"/>
  <c r="F116" i="8"/>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3" i="8" l="1"/>
  <c r="G101" i="8"/>
  <c r="F106" i="8"/>
  <c r="G104" i="9"/>
  <c r="F152" i="10"/>
  <c r="G37" i="10"/>
  <c r="F101" i="8"/>
  <c r="G144" i="11"/>
  <c r="F67" i="8"/>
  <c r="F42" i="10"/>
  <c r="F144" i="11"/>
  <c r="G157" i="11"/>
  <c r="F179" i="11"/>
  <c r="F157" i="11"/>
  <c r="F84" i="8"/>
  <c r="G179" i="11"/>
  <c r="F41" i="8"/>
  <c r="G84" i="8"/>
  <c r="G67" i="8"/>
  <c r="F37" i="10"/>
  <c r="G163" i="9"/>
  <c r="F15" i="9"/>
  <c r="F130" i="9"/>
  <c r="F163" i="9"/>
  <c r="F189" i="9"/>
  <c r="G54" i="8"/>
  <c r="F54" i="8"/>
  <c r="F143" i="8"/>
  <c r="F138" i="8"/>
  <c r="F104" i="9"/>
</calcChain>
</file>

<file path=xl/sharedStrings.xml><?xml version="1.0" encoding="utf-8"?>
<sst xmlns="http://schemas.openxmlformats.org/spreadsheetml/2006/main" count="3286" uniqueCount="1828">
  <si>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</si>
  <si>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</si>
  <si>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</si>
  <si>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</si>
  <si>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</si>
  <si>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</si>
  <si>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</si>
  <si>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</si>
  <si>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</si>
  <si>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</si>
  <si>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</si>
  <si>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</si>
  <si>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</si>
  <si>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</si>
  <si>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</si>
  <si>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</si>
  <si>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</si>
  <si>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</si>
  <si>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</si>
  <si>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</si>
  <si>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</si>
  <si>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</si>
  <si>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</si>
  <si>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</si>
  <si>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</si>
  <si>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1. Please complete all the cells that include "[For completion]" and "[Mark as ND if not relevant]"</t>
  </si>
  <si>
    <t>2. The  "[For completion]" or "[Mark as ND if not relevant]" cells could be filled with:</t>
  </si>
  <si>
    <t>2.A Numbers: Please insert the appropriate data</t>
  </si>
  <si>
    <t>2.B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</si>
  <si>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</si>
  <si>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</si>
  <si>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</si>
  <si>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3. Please note that the percentage cells will be automatically completed by the spreadsheet.</t>
  </si>
  <si>
    <t xml:space="preserve">4.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</si>
  <si>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</si>
  <si>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</si>
  <si>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5. Please delete tab D (Insert National Transparency Template) and the example tabs if unused.</t>
  </si>
  <si>
    <t>Please update the introduction Tab accordingly.</t>
  </si>
  <si>
    <t>6. Should you make references to external documents or cells in this document, please insert the hyperlink.</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</si>
  <si>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</si>
  <si>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</si>
  <si>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</si>
  <si>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</si>
  <si>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</si>
  <si>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</si>
  <si>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</si>
  <si>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</si>
  <si>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</si>
  <si>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</si>
  <si>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</si>
  <si>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</si>
  <si>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</si>
  <si>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</si>
  <si>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If a jurisdiction wishes to only use the HTT, it can do so. Otherwise, the HTT will be an add-on to the existing NTT. While the HTT is based on an international agreement, the NTT section will remain under the discretion of the jurisdiction.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</si>
  <si>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</si>
  <si>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</si>
  <si>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</si>
  <si>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</si>
  <si>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</si>
  <si>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</si>
  <si>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</si>
  <si>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</si>
  <si>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</si>
  <si>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</si>
  <si>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</si>
  <si>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</si>
  <si>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</si>
  <si>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</si>
  <si>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</si>
  <si>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</si>
  <si>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</si>
  <si>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</si>
  <si>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</si>
  <si>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</si>
  <si>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</si>
  <si>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</si>
  <si>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Question 10: How should the "expected" and "contratual"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</si>
  <si>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</si>
  <si>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</si>
  <si>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</si>
  <si>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</si>
  <si>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</si>
  <si>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A. Harmonised Transparency Template - General Information</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</si>
  <si>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</si>
  <si>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</si>
  <si>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</si>
  <si>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</si>
  <si>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</si>
  <si>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</si>
  <si>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</si>
  <si>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</si>
  <si>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</si>
  <si>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</si>
  <si>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</si>
  <si>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</si>
  <si>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</si>
  <si>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</si>
  <si>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</si>
  <si>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</si>
  <si>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</si>
  <si>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</si>
  <si>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</si>
  <si>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</si>
  <si>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OG.1.1.2</t>
  </si>
  <si>
    <t>OG.1.1.3</t>
  </si>
  <si>
    <t>G.2.1.1</t>
  </si>
  <si>
    <t>UCITS Compliance (Y/N)</t>
  </si>
  <si>
    <t>G.2.1.2</t>
  </si>
  <si>
    <t>CRR Compliance (Y/N)</t>
  </si>
  <si>
    <t>G.2.1.3</t>
  </si>
  <si>
    <t>LCR status</t>
  </si>
  <si>
    <t>1.General Information</t>
  </si>
  <si>
    <t>Nominal (mn)</t>
  </si>
  <si>
    <t>G.3.1.2</t>
  </si>
  <si>
    <t>Outstanding Covered Bonds</t>
  </si>
  <si>
    <t>OG.3.1.1</t>
  </si>
  <si>
    <t>Cover Pool Size [NPV] (mn)</t>
  </si>
  <si>
    <t>[Mark as ND1 if not relevant]</t>
  </si>
  <si>
    <t>OG.3.1.2</t>
  </si>
  <si>
    <t>Outstanding Covered Bonds [NPV] (mn)</t>
  </si>
  <si>
    <t xml:space="preserve">2. Over-collateralisation (OC) </t>
  </si>
  <si>
    <t>Actual</t>
  </si>
  <si>
    <t>Minimum Committed</t>
  </si>
  <si>
    <t>Purpose</t>
  </si>
  <si>
    <t>OC (%)</t>
  </si>
  <si>
    <t>OG.3.2.1</t>
  </si>
  <si>
    <t>Optional information e.g. Asset Coverage Test (ACT)</t>
  </si>
  <si>
    <t>OG.3.2.2</t>
  </si>
  <si>
    <t>Optional information e.g. OC (NPV basis)</t>
  </si>
  <si>
    <t>3. Cover Pool Composition</t>
  </si>
  <si>
    <t>% Cover Pool</t>
  </si>
  <si>
    <t>G.3.3.1</t>
  </si>
  <si>
    <t>Mortgages</t>
  </si>
  <si>
    <t>G.3.3.2</t>
  </si>
  <si>
    <t xml:space="preserve">Public Sector </t>
  </si>
  <si>
    <t>G.3.3.3</t>
  </si>
  <si>
    <t>Shipping</t>
  </si>
  <si>
    <t>G.3.3.4</t>
  </si>
  <si>
    <t>Substitute Assets</t>
  </si>
  <si>
    <t>G.3.3.5</t>
  </si>
  <si>
    <t>Other</t>
  </si>
  <si>
    <t>G.3.3.6</t>
  </si>
  <si>
    <t>Total</t>
  </si>
  <si>
    <t>o/w [If relevant, please specify]</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</si>
  <si>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</si>
  <si>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</si>
  <si>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</si>
  <si>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</si>
  <si>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</si>
  <si>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</si>
  <si>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</si>
  <si>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</si>
  <si>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</si>
  <si>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</si>
  <si>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</si>
  <si>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</si>
  <si>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</si>
  <si>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</si>
  <si>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</si>
  <si>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</si>
  <si>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</si>
  <si>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</si>
  <si>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</si>
  <si>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</si>
  <si>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</si>
  <si>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5. Maturity of Covered Bonds</t>
  </si>
  <si>
    <t xml:space="preserve">% Total Initial Maturity </t>
  </si>
  <si>
    <t>% Total Extended Maturity</t>
  </si>
  <si>
    <t>G.3.5.1</t>
  </si>
  <si>
    <t>G.3.5.2</t>
  </si>
  <si>
    <t>G.3.5.3</t>
  </si>
  <si>
    <t>G.3.5.4</t>
  </si>
  <si>
    <t>G.3.5.5</t>
  </si>
  <si>
    <t>G.3.5.6</t>
  </si>
  <si>
    <t>G.3.5.7</t>
  </si>
  <si>
    <t>G.3.5.8</t>
  </si>
  <si>
    <t>G.3.5.9</t>
  </si>
  <si>
    <t>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</si>
  <si>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</si>
  <si>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</si>
  <si>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</si>
  <si>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</si>
  <si>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</si>
  <si>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</si>
  <si>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</si>
  <si>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</si>
  <si>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</si>
  <si>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</si>
  <si>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</si>
  <si>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</si>
  <si>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</si>
  <si>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</si>
  <si>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</si>
  <si>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</si>
  <si>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</si>
  <si>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</si>
  <si>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</si>
  <si>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</si>
  <si>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</si>
  <si>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</si>
  <si>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</si>
  <si>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</si>
  <si>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</si>
  <si>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</si>
  <si>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</si>
  <si>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</si>
  <si>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</si>
  <si>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</si>
  <si>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</si>
  <si>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</si>
  <si>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</si>
  <si>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</si>
  <si>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</si>
  <si>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 xml:space="preserve">7. Covered Bonds - Currency </t>
  </si>
  <si>
    <t>G.3.7.1</t>
  </si>
  <si>
    <t>G.3.7.2</t>
  </si>
  <si>
    <t>G.3.7.3</t>
  </si>
  <si>
    <t>G.3.7.4</t>
  </si>
  <si>
    <t>G.3.7.5</t>
  </si>
  <si>
    <t>G.3.7.6</t>
  </si>
  <si>
    <t>G.3.7.7</t>
  </si>
  <si>
    <t>G.3.7.8</t>
  </si>
  <si>
    <t>G.3.7.9</t>
  </si>
  <si>
    <t>G.3.7.10</t>
  </si>
  <si>
    <t>G.3.7.11</t>
  </si>
  <si>
    <t>G.3.7.12</t>
  </si>
  <si>
    <t>G.3.7.13</t>
  </si>
  <si>
    <t>G.3.7.14</t>
  </si>
  <si>
    <t>G.3.7.15</t>
  </si>
  <si>
    <t>G.3.7.16</t>
  </si>
  <si>
    <t xml:space="preserve">8. Covered Bonds - Breakdown by interest rate </t>
  </si>
  <si>
    <t>% Covered Bonds</t>
  </si>
  <si>
    <t>G.3.8.1</t>
  </si>
  <si>
    <t>Fixed coupon</t>
  </si>
  <si>
    <t>G.3.8.2</t>
  </si>
  <si>
    <t>Floating coupon</t>
  </si>
  <si>
    <t>G.3.8.3</t>
  </si>
  <si>
    <t>G.3.8.4</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</si>
  <si>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</si>
  <si>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</si>
  <si>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</si>
  <si>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</si>
  <si>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</si>
  <si>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</si>
  <si>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</si>
  <si>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</si>
  <si>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</si>
  <si>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</si>
  <si>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</si>
  <si>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</si>
  <si>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</si>
  <si>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</si>
  <si>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</si>
  <si>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</si>
  <si>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</si>
  <si>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</si>
  <si>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</si>
  <si>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</si>
  <si>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</si>
  <si>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</si>
  <si>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</si>
  <si>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</si>
  <si>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</si>
  <si>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</si>
  <si>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</si>
  <si>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</si>
  <si>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</si>
  <si>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</si>
  <si>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</si>
  <si>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</si>
  <si>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</si>
  <si>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</si>
  <si>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</si>
  <si>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</si>
  <si>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</si>
  <si>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</si>
  <si>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</si>
  <si>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</si>
  <si>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</si>
  <si>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</si>
  <si>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</si>
  <si>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</si>
  <si>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</si>
  <si>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</si>
  <si>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</si>
  <si>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</si>
  <si>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</si>
  <si>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</si>
  <si>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</si>
  <si>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</si>
  <si>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</si>
  <si>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</si>
  <si>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</si>
  <si>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 xml:space="preserve">11. Liquid Assets </t>
  </si>
  <si>
    <t>G.3.11.1</t>
  </si>
  <si>
    <t>Substitute and other marketable assets</t>
  </si>
  <si>
    <t>G.3.11.2</t>
  </si>
  <si>
    <t>Central bank eligible assets</t>
  </si>
  <si>
    <t>G.3.11.3</t>
  </si>
  <si>
    <t>G.3.11.4</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</si>
  <si>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</si>
  <si>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</si>
  <si>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</si>
  <si>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</si>
  <si>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</si>
  <si>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</si>
  <si>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</si>
  <si>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</si>
  <si>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</si>
  <si>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</si>
  <si>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</si>
  <si>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</si>
  <si>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</si>
  <si>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</si>
  <si>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</si>
  <si>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</si>
  <si>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</si>
  <si>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</si>
  <si>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</si>
  <si>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</si>
  <si>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</si>
  <si>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</si>
  <si>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</si>
  <si>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</si>
  <si>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</si>
  <si>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</si>
  <si>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</si>
  <si>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</si>
  <si>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</si>
  <si>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</si>
  <si>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</si>
  <si>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</si>
  <si>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</si>
  <si>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</si>
  <si>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</si>
  <si>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</si>
  <si>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</si>
  <si>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</si>
  <si>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</si>
  <si>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</si>
  <si>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</si>
  <si>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</si>
  <si>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</si>
  <si>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Exposure to credit institute credit quality step 1 &amp; 2</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</si>
  <si>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</si>
  <si>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</si>
  <si>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</si>
  <si>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</si>
  <si>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</si>
  <si>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</si>
  <si>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</si>
  <si>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</si>
  <si>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</si>
  <si>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</si>
  <si>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</si>
  <si>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</si>
  <si>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</si>
  <si>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</si>
  <si>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</si>
  <si>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</si>
  <si>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</si>
  <si>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</si>
  <si>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</si>
  <si>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</si>
  <si>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</si>
  <si>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</si>
  <si>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</si>
  <si>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</si>
  <si>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</si>
  <si>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</si>
  <si>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</si>
  <si>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</si>
  <si>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</si>
  <si>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</si>
  <si>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</si>
  <si>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</si>
  <si>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2. General Information</t>
  </si>
  <si>
    <t>Residential Loans</t>
  </si>
  <si>
    <t>Commercial Loans</t>
  </si>
  <si>
    <t>Total Mortgages</t>
  </si>
  <si>
    <t>M.7.2.1</t>
  </si>
  <si>
    <t>Number of mortgage loans</t>
  </si>
  <si>
    <t>Optional information eg, Number of borrowers</t>
  </si>
  <si>
    <t>Optional information eg, Number of guarantors</t>
  </si>
  <si>
    <t>3. Concentration Risks</t>
  </si>
  <si>
    <t>% Residential Loans</t>
  </si>
  <si>
    <t>% Commercial Loans</t>
  </si>
  <si>
    <t>M.7.3.1</t>
  </si>
  <si>
    <t xml:space="preserve">10 largest exposures </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</si>
  <si>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</si>
  <si>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</si>
  <si>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</si>
  <si>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</si>
  <si>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</si>
  <si>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</si>
  <si>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</si>
  <si>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</si>
  <si>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</si>
  <si>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</si>
  <si>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</si>
  <si>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</si>
  <si>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</si>
  <si>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</si>
  <si>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</si>
  <si>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</si>
  <si>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</si>
  <si>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</si>
  <si>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</si>
  <si>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</si>
  <si>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</si>
  <si>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</si>
  <si>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</si>
  <si>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</si>
  <si>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</si>
  <si>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</si>
  <si>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</si>
  <si>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</si>
  <si>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</si>
  <si>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</si>
  <si>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</si>
  <si>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</si>
  <si>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</si>
  <si>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</si>
  <si>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</si>
  <si>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</si>
  <si>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</si>
  <si>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</si>
  <si>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</si>
  <si>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</si>
  <si>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</si>
  <si>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</si>
  <si>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</si>
  <si>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</si>
  <si>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</si>
  <si>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</si>
  <si>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</si>
  <si>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</si>
  <si>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</si>
  <si>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</si>
  <si>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</si>
  <si>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</si>
  <si>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</si>
  <si>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</si>
  <si>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</si>
  <si>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</si>
  <si>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</si>
  <si>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</si>
  <si>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</si>
  <si>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</si>
  <si>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</si>
  <si>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</si>
  <si>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</si>
  <si>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</si>
  <si>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</si>
  <si>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</si>
  <si>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</si>
  <si>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</si>
  <si>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</si>
  <si>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</si>
  <si>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</si>
  <si>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</si>
  <si>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</si>
  <si>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</si>
  <si>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</si>
  <si>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</si>
  <si>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5. Breakdown by domestic regions</t>
  </si>
  <si>
    <t>M.7.5.1</t>
  </si>
  <si>
    <t>TBC at a country level</t>
  </si>
  <si>
    <t>M.7.5.2</t>
  </si>
  <si>
    <t>M.7.5.3</t>
  </si>
  <si>
    <t>M.7.5.4</t>
  </si>
  <si>
    <t>M.7.5.5</t>
  </si>
  <si>
    <t>6. Breakdown by Interest Rate</t>
  </si>
  <si>
    <t>M.7.6.1</t>
  </si>
  <si>
    <t>Fixed rate</t>
  </si>
  <si>
    <t>M.7.6.2</t>
  </si>
  <si>
    <t>Floating rate</t>
  </si>
  <si>
    <t>M.7.6.3</t>
  </si>
  <si>
    <t>OM.7.6.1</t>
  </si>
  <si>
    <t>OM.7.6.2</t>
  </si>
  <si>
    <t>OM.7.6.3</t>
  </si>
  <si>
    <t>OM.7.6.4</t>
  </si>
  <si>
    <t>7. Breakdown by Repayment Type</t>
  </si>
  <si>
    <t>M.7.7.1</t>
  </si>
  <si>
    <t>Bullet / interest only</t>
  </si>
  <si>
    <t>M.7.7.2</t>
  </si>
  <si>
    <t>Amortising</t>
  </si>
  <si>
    <t>M.7.7.3</t>
  </si>
  <si>
    <t xml:space="preserve">8. Loan Seasoning </t>
  </si>
  <si>
    <t>M.7.8.1</t>
  </si>
  <si>
    <t>Up to 12months</t>
  </si>
  <si>
    <t>M.7.8.2</t>
  </si>
  <si>
    <t>≥  12 - ≤ 24 months</t>
  </si>
  <si>
    <t>M.7.8.3</t>
  </si>
  <si>
    <t>≥ 24 - ≤ 36 months</t>
  </si>
  <si>
    <t>M.7.8.4</t>
  </si>
  <si>
    <t>≥ 36 - ≤ 60 months</t>
  </si>
  <si>
    <t>M.7.8.5</t>
  </si>
  <si>
    <t>≥ 60 months</t>
  </si>
  <si>
    <t>9. Non-Performing Loans (NPLs)</t>
  </si>
  <si>
    <t>M.7.9.1</t>
  </si>
  <si>
    <t>% NPLs</t>
  </si>
  <si>
    <t>10. Loan Size Information</t>
  </si>
  <si>
    <t>Nominal</t>
  </si>
  <si>
    <t>Number of Loans</t>
  </si>
  <si>
    <t>% No. of Loans</t>
  </si>
  <si>
    <t>M.7A.10.1</t>
  </si>
  <si>
    <t>Average loan size (000s)</t>
  </si>
  <si>
    <t>By buckets (mn):</t>
  </si>
  <si>
    <t>M.7A.10.2</t>
  </si>
  <si>
    <t>M.7A.10.3</t>
  </si>
  <si>
    <t>M.7A.10.4</t>
  </si>
  <si>
    <t>M.7A.10.5</t>
  </si>
  <si>
    <t>M.7A.10.6</t>
  </si>
  <si>
    <t>M.7A.10.7</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</si>
  <si>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</si>
  <si>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</si>
  <si>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</si>
  <si>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</si>
  <si>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</si>
  <si>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</si>
  <si>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</si>
  <si>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</si>
  <si>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</si>
  <si>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</si>
  <si>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</si>
  <si>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</si>
  <si>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</si>
  <si>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</si>
  <si>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</si>
  <si>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</si>
  <si>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</si>
  <si>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</si>
  <si>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</si>
  <si>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</si>
  <si>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</si>
  <si>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</si>
  <si>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o/w &gt;100 - &lt;=110 %</t>
  </si>
  <si>
    <t>o/w &gt;110 - &lt;=120 %</t>
  </si>
  <si>
    <t>o/w &gt;120 - &lt;=130 %</t>
  </si>
  <si>
    <t>o/w &gt;130 - &lt;=140 %</t>
  </si>
  <si>
    <t>o/w &gt;140 - &lt;=150 %</t>
  </si>
  <si>
    <t>o/w &gt;150 %</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</si>
  <si>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</si>
  <si>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</si>
  <si>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</si>
  <si>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</si>
  <si>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</si>
  <si>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</si>
  <si>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</si>
  <si>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</si>
  <si>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</si>
  <si>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</si>
  <si>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</si>
  <si>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</si>
  <si>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</si>
  <si>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</si>
  <si>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</si>
  <si>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</si>
  <si>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</si>
  <si>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</si>
  <si>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</si>
  <si>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</si>
  <si>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</si>
  <si>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</si>
  <si>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</si>
  <si>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</si>
  <si>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</si>
  <si>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</si>
  <si>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</si>
  <si>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</si>
  <si>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</si>
  <si>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</si>
  <si>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OM.7A.13.4</t>
  </si>
  <si>
    <t xml:space="preserve">o/w Buildings under construction </t>
  </si>
  <si>
    <t>OM.7A.13.5</t>
  </si>
  <si>
    <t>o/w Buildings land</t>
  </si>
  <si>
    <t>14. Loan by Ranking</t>
  </si>
  <si>
    <t>M.7A.14.2</t>
  </si>
  <si>
    <t>Guaranteed</t>
  </si>
  <si>
    <t>M.7A.14.3</t>
  </si>
  <si>
    <t>7B Commercial Cover Pool</t>
  </si>
  <si>
    <t>15. Loan Size Information</t>
  </si>
  <si>
    <t>M.7B.15.1</t>
  </si>
  <si>
    <t>M.7B.15.2</t>
  </si>
  <si>
    <t>M.7B.15.3</t>
  </si>
  <si>
    <t>M.7B.15.4</t>
  </si>
  <si>
    <t>M.7B.15.5</t>
  </si>
  <si>
    <t>M.7B.15.6</t>
  </si>
  <si>
    <t>M.7B.15.7</t>
  </si>
  <si>
    <t>M.7B.15.26</t>
  </si>
  <si>
    <t xml:space="preserve">16. Loan to Value (LTV) Information - UNINDEXED </t>
  </si>
  <si>
    <t>M.7B.16.1</t>
  </si>
  <si>
    <t>M.7B.16.2</t>
  </si>
  <si>
    <t>M.7B.16.3</t>
  </si>
  <si>
    <t>M.7B.16.4</t>
  </si>
  <si>
    <t>M.7B.16.5</t>
  </si>
  <si>
    <t>M.7B.16.6</t>
  </si>
  <si>
    <t>M.7B.16.7</t>
  </si>
  <si>
    <t>M.7B.16.8</t>
  </si>
  <si>
    <t>M.7B.16.9</t>
  </si>
  <si>
    <t>M.7B.16.10</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</si>
  <si>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</si>
  <si>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</si>
  <si>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</si>
  <si>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</si>
  <si>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</si>
  <si>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</si>
  <si>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</si>
  <si>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</si>
  <si>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</si>
  <si>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</si>
  <si>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</si>
  <si>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</si>
  <si>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</si>
  <si>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</si>
  <si>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</si>
  <si>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</si>
  <si>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</si>
  <si>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</si>
  <si>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</si>
  <si>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</si>
  <si>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</si>
  <si>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</si>
  <si>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</si>
  <si>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</si>
  <si>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</si>
  <si>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</si>
  <si>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</si>
  <si>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</si>
  <si>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</si>
  <si>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</si>
  <si>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</si>
  <si>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</si>
  <si>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</si>
  <si>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</si>
  <si>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</si>
  <si>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</si>
  <si>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</si>
  <si>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</si>
  <si>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</si>
  <si>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</si>
  <si>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</si>
  <si>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</si>
  <si>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</si>
  <si>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</si>
  <si>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</si>
  <si>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</si>
  <si>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</si>
  <si>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</si>
  <si>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</si>
  <si>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</si>
  <si>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</si>
  <si>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</si>
  <si>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</si>
  <si>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</si>
  <si>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</si>
  <si>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</si>
  <si>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</si>
  <si>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</si>
  <si>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</si>
  <si>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</si>
  <si>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</si>
  <si>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</si>
  <si>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</si>
  <si>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</si>
  <si>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</si>
  <si>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</si>
  <si>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</si>
  <si>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</si>
  <si>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</si>
  <si>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</si>
  <si>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</si>
  <si>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</si>
  <si>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</si>
  <si>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</si>
  <si>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</si>
  <si>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</si>
  <si>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</si>
  <si>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</si>
  <si>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</si>
  <si>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</si>
  <si>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</si>
  <si>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</si>
  <si>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</si>
  <si>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</si>
  <si>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</si>
  <si>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</si>
  <si>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</si>
  <si>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</si>
  <si>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</si>
  <si>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</si>
  <si>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</si>
  <si>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</si>
  <si>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</si>
  <si>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</si>
  <si>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</si>
  <si>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</si>
  <si>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</si>
  <si>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</si>
  <si>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</si>
  <si>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</si>
  <si>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</si>
  <si>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</si>
  <si>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</si>
  <si>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</si>
  <si>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</si>
  <si>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</si>
  <si>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</si>
  <si>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</si>
  <si>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</si>
  <si>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</si>
  <si>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</si>
  <si>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</si>
  <si>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</si>
  <si>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</si>
  <si>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</si>
  <si>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</si>
  <si>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</si>
  <si>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</si>
  <si>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</si>
  <si>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</si>
  <si>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</si>
  <si>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</si>
  <si>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</si>
  <si>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</si>
  <si>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</si>
  <si>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</si>
  <si>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</si>
  <si>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</si>
  <si>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</si>
  <si>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</si>
  <si>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</si>
  <si>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</si>
  <si>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</si>
  <si>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</si>
  <si>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</si>
  <si>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</si>
  <si>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</si>
  <si>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</si>
  <si>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</si>
  <si>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</si>
  <si>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</si>
  <si>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</si>
  <si>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</si>
  <si>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</si>
  <si>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</si>
  <si>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</si>
  <si>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</si>
  <si>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</si>
  <si>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</si>
  <si>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</si>
  <si>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</si>
  <si>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</si>
  <si>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</si>
  <si>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</si>
  <si>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</si>
  <si>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</si>
  <si>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</si>
  <si>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</si>
  <si>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</si>
  <si>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</si>
  <si>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</si>
  <si>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</si>
  <si>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</si>
  <si>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</si>
  <si>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</si>
  <si>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</si>
  <si>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</si>
  <si>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</si>
  <si>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</si>
  <si>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</si>
  <si>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</si>
  <si>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</si>
  <si>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</si>
  <si>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</si>
  <si>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</si>
  <si>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</si>
  <si>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</si>
  <si>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</si>
  <si>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</si>
  <si>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</si>
  <si>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</si>
  <si>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</si>
  <si>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</si>
  <si>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</si>
  <si>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</si>
  <si>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</si>
  <si>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</si>
  <si>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</si>
  <si>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</si>
  <si>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</si>
  <si>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</si>
  <si>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</si>
  <si>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</si>
  <si>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</si>
  <si>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</si>
  <si>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</si>
  <si>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</si>
  <si>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</si>
  <si>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</si>
  <si>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</si>
  <si>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</si>
  <si>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</si>
  <si>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</si>
  <si>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</si>
  <si>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</si>
  <si>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</si>
  <si>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</si>
  <si>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</si>
  <si>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</si>
  <si>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</si>
  <si>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</si>
  <si>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</si>
  <si>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</si>
  <si>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</si>
  <si>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</si>
  <si>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</si>
  <si>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</si>
  <si>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</si>
  <si>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</si>
  <si>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</si>
  <si>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</si>
  <si>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</si>
  <si>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</si>
  <si>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</si>
  <si>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</si>
  <si>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</si>
  <si>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</si>
  <si>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</si>
  <si>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</si>
  <si>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</si>
  <si>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</si>
  <si>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</si>
  <si>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</si>
  <si>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</si>
  <si>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</si>
  <si>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</si>
  <si>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</si>
  <si>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</si>
  <si>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</si>
  <si>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</si>
  <si>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</si>
  <si>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</si>
  <si>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</si>
  <si>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</si>
  <si>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</si>
  <si>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</si>
  <si>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</si>
  <si>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</si>
  <si>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</si>
  <si>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</si>
  <si>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</si>
  <si>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</si>
  <si>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</si>
  <si>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</si>
  <si>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</si>
  <si>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</si>
  <si>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</si>
  <si>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</si>
  <si>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</si>
  <si>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</si>
  <si>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</si>
  <si>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</si>
  <si>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</si>
  <si>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</si>
  <si>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</si>
  <si>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</si>
  <si>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</si>
  <si>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</si>
  <si>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</si>
  <si>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</si>
  <si>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</si>
  <si>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</si>
  <si>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</si>
  <si>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</si>
  <si>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</si>
  <si>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</si>
  <si>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</si>
  <si>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</si>
  <si>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</si>
  <si>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</si>
  <si>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</si>
  <si>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</si>
  <si>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</si>
  <si>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</si>
  <si>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</si>
  <si>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</si>
  <si>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</si>
  <si>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</si>
  <si>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</si>
  <si>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</si>
  <si>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</si>
  <si>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</si>
  <si>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</si>
  <si>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</si>
  <si>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</si>
  <si>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</si>
  <si>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</si>
  <si>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</si>
  <si>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</si>
  <si>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</si>
  <si>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</si>
  <si>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</si>
  <si>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</si>
  <si>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</si>
  <si>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</si>
  <si>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</si>
  <si>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</si>
  <si>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</si>
  <si>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</si>
  <si>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</si>
  <si>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</si>
  <si>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</si>
  <si>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</si>
  <si>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</si>
  <si>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</si>
  <si>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</si>
  <si>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</si>
  <si>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</si>
  <si>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</si>
  <si>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</si>
  <si>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</si>
  <si>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</si>
  <si>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</si>
  <si>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</si>
  <si>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</si>
  <si>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</si>
  <si>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</si>
  <si>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</si>
  <si>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</si>
  <si>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</si>
  <si>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</si>
  <si>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</si>
  <si>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</si>
  <si>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</si>
  <si>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</si>
  <si>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</si>
  <si>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</si>
  <si>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</si>
  <si>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</si>
  <si>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</si>
  <si>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</si>
  <si>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</si>
  <si>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</si>
  <si>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</si>
  <si>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</si>
  <si>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</si>
  <si>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</si>
  <si>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</si>
  <si>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</si>
  <si>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</si>
  <si>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</si>
  <si>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</si>
  <si>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</si>
  <si>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</si>
  <si>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</si>
  <si>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</si>
  <si>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</si>
  <si>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</si>
  <si>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</si>
  <si>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</si>
  <si>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</si>
  <si>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</si>
  <si>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</si>
  <si>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</si>
  <si>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</si>
  <si>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</si>
  <si>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</si>
  <si>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</si>
  <si>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</si>
  <si>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</si>
  <si>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</si>
  <si>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</si>
  <si>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</si>
  <si>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</si>
  <si>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</si>
  <si>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</si>
  <si>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</si>
  <si>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</si>
  <si>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</si>
  <si>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</si>
  <si>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</si>
  <si>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</si>
  <si>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</si>
  <si>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</si>
  <si>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</si>
  <si>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</si>
  <si>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</si>
  <si>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</si>
  <si>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</si>
  <si>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</si>
  <si>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</si>
  <si>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</si>
  <si>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</si>
  <si>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</si>
  <si>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</si>
  <si>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</si>
  <si>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</si>
  <si>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</si>
  <si>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</si>
  <si>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</si>
  <si>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</si>
  <si>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</si>
  <si>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</si>
  <si>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</si>
  <si>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</si>
  <si>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</si>
  <si>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</si>
  <si>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</si>
  <si>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</si>
  <si>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</si>
  <si>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</si>
  <si>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</si>
  <si>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</si>
  <si>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</si>
  <si>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</si>
  <si>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</si>
  <si>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</si>
  <si>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</si>
  <si>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</si>
  <si>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</si>
  <si>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</si>
  <si>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</si>
  <si>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</si>
  <si>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</si>
  <si>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</si>
  <si>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</si>
  <si>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</si>
  <si>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</si>
  <si>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</si>
  <si>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</si>
  <si>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</si>
  <si>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</si>
  <si>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</si>
  <si>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</si>
  <si>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</si>
  <si>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</si>
  <si>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</si>
  <si>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</si>
  <si>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</si>
  <si>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</si>
  <si>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</si>
  <si>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</si>
  <si>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</si>
  <si>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</si>
  <si>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</si>
  <si>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</si>
  <si>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</si>
  <si>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Maturity Buckets of Cover assets [i.e. how is the contractual and/or expected maturity defined? What assumptions eg, in terms of prepayments? etc.]</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</si>
  <si>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</si>
  <si>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</si>
  <si>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</si>
  <si>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</si>
  <si>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</si>
  <si>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</si>
  <si>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</si>
  <si>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</si>
  <si>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</si>
  <si>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</si>
  <si>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</si>
  <si>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</si>
  <si>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</si>
  <si>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</si>
  <si>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</si>
  <si>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</si>
  <si>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</si>
  <si>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</si>
  <si>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</si>
  <si>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</si>
  <si>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</si>
  <si>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</si>
  <si>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</si>
  <si>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</si>
  <si>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</si>
  <si>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</si>
  <si>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</si>
  <si>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</si>
  <si>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</si>
  <si>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</si>
  <si>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</si>
  <si>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</si>
  <si>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</si>
  <si>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</si>
  <si>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</si>
  <si>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</si>
  <si>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</si>
  <si>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</si>
  <si>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</si>
  <si>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</si>
  <si>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</si>
  <si>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</si>
  <si>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</si>
  <si>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</si>
  <si>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</si>
  <si>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</si>
  <si>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</si>
  <si>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</si>
  <si>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</si>
  <si>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</si>
  <si>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</si>
  <si>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</si>
  <si>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</si>
  <si>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</si>
  <si>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</si>
  <si>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</si>
  <si>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</si>
  <si>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</si>
  <si>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</si>
  <si>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</si>
  <si>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</si>
  <si>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</si>
  <si>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</si>
  <si>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</si>
  <si>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</si>
  <si>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</si>
  <si>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</si>
  <si>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</si>
  <si>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</si>
  <si>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</si>
  <si>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</si>
  <si>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</si>
  <si>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</si>
  <si>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</si>
  <si>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</si>
  <si>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</si>
  <si>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</si>
  <si>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</si>
  <si>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</si>
  <si>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</si>
  <si>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</si>
  <si>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</si>
  <si>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</si>
  <si>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</si>
  <si>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</si>
  <si>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</si>
  <si>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</si>
  <si>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</si>
  <si>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</si>
  <si>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</si>
  <si>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</si>
  <si>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</si>
  <si>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</si>
  <si>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</si>
  <si>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</si>
  <si>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</si>
  <si>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</si>
  <si>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</si>
  <si>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</si>
  <si>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</si>
  <si>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</si>
  <si>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</si>
  <si>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</si>
  <si>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</si>
  <si>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</si>
  <si>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</si>
  <si>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</si>
  <si>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</si>
  <si>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</si>
  <si>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</si>
  <si>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</si>
  <si>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</si>
  <si>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</si>
  <si>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</si>
  <si>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</si>
  <si>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</si>
  <si>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</si>
  <si>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</si>
  <si>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</si>
  <si>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</si>
  <si>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</si>
  <si>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</si>
  <si>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</si>
  <si>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</si>
  <si>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</si>
  <si>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</si>
  <si>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</si>
  <si>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</si>
  <si>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</si>
  <si>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</si>
  <si>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</si>
  <si>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</si>
  <si>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</si>
  <si>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</si>
  <si>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</si>
  <si>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</si>
  <si>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</si>
  <si>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</si>
  <si>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</si>
  <si>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</si>
  <si>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</si>
  <si>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</si>
  <si>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</si>
  <si>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</si>
  <si>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</si>
  <si>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</si>
  <si>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</si>
  <si>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</si>
  <si>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</si>
  <si>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</si>
  <si>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</si>
  <si>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</si>
  <si>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</si>
  <si>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</si>
  <si>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</si>
  <si>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</si>
  <si>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</si>
  <si>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</si>
  <si>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</si>
  <si>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</si>
  <si>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</si>
  <si>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</si>
  <si>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</si>
  <si>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</si>
  <si>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</si>
  <si>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</si>
  <si>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</si>
  <si>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</si>
  <si>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</si>
  <si>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</si>
  <si>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</si>
  <si>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</si>
  <si>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</si>
  <si>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</si>
  <si>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</si>
  <si>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</si>
  <si>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</si>
  <si>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</si>
  <si>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</si>
  <si>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</si>
  <si>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</si>
  <si>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</si>
  <si>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</si>
  <si>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</si>
  <si>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</si>
  <si>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</si>
  <si>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</si>
  <si>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</si>
  <si>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</si>
  <si>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</si>
  <si>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</si>
  <si>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</si>
  <si>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</si>
  <si>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</si>
  <si>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</si>
  <si>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</si>
  <si>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</si>
  <si>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</si>
  <si>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</si>
  <si>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</si>
  <si>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</si>
  <si>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</si>
  <si>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</si>
  <si>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</si>
  <si>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</si>
  <si>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</si>
  <si>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</si>
  <si>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</si>
  <si>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</si>
  <si>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</si>
  <si>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</si>
  <si>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</si>
  <si>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</si>
  <si>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</si>
  <si>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</si>
  <si>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</si>
  <si>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</si>
  <si>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o/w Greenland</t>
  </si>
  <si>
    <t>o/w Faroe Islands</t>
  </si>
  <si>
    <t>Greater Copenhagen area (Region Hovedstaden)</t>
  </si>
  <si>
    <t>Remaining Zealand &amp; Bornholm (Region Sjælland)</t>
  </si>
  <si>
    <t>Northern Jutland (Region Nordjylland)</t>
  </si>
  <si>
    <t>Eastern Jutland (Region Midtjylland)</t>
  </si>
  <si>
    <t>Southern Jutland &amp; Funen (Region Syddanmark)</t>
  </si>
  <si>
    <t>o/w Index loans</t>
  </si>
  <si>
    <t>o/w Adjustable Rate Mortgages</t>
  </si>
  <si>
    <t>o/w Money market based loans</t>
  </si>
  <si>
    <t xml:space="preserve">o/w Non capped floaters </t>
  </si>
  <si>
    <t>DKK 0 - 2m</t>
  </si>
  <si>
    <t>DKK 2 - 5m</t>
  </si>
  <si>
    <t>DKK 5 - 20m</t>
  </si>
  <si>
    <t>DKK 20 - 50m</t>
  </si>
  <si>
    <t>&gt; DKK 100m</t>
  </si>
  <si>
    <t>o/w Cooperative Housing</t>
  </si>
  <si>
    <t>o/w Manufacturing and Manual Industries</t>
  </si>
  <si>
    <t>o/w Agricultutal properties</t>
  </si>
  <si>
    <t>Total value of cover pool subtracted nominal value of covered bonds</t>
  </si>
  <si>
    <t>Minimum legal required OC of RWA</t>
  </si>
  <si>
    <t>Only contratual maturity is relevant and reported. Early repayments happens at borrowes discretion is among other thing depending on interest rate developments and cannot be anticipated by issuer.</t>
  </si>
  <si>
    <t xml:space="preserve">LTV is reportet continuously. The loans are distributed from the start ltv of the loan to the marginal ltv. This means that, if the loan is first rank, it is distributed proportionaly by bracket size from 0 to the marginal </t>
  </si>
  <si>
    <t>Minimum once pr. year for commercial properties. Minimum once every third year for owner occupied.</t>
  </si>
  <si>
    <t xml:space="preserve">The Danish FSA sets guidelines for the grouping of property in categories. Property type is determined by its primary use. </t>
  </si>
  <si>
    <t xml:space="preserve">o/w coorperative housing </t>
  </si>
  <si>
    <t>DLR Kredit A/S</t>
  </si>
  <si>
    <t>www.dlr.dk</t>
  </si>
  <si>
    <t>Cover pool</t>
  </si>
  <si>
    <t>Capital Centre B</t>
  </si>
  <si>
    <t>Contact name</t>
  </si>
  <si>
    <t>Pernille Lohmann, Head of IR &amp; Rating</t>
  </si>
  <si>
    <t>Contact details</t>
  </si>
  <si>
    <t>pel@dlr.dk</t>
  </si>
  <si>
    <t>Y</t>
  </si>
  <si>
    <t>https://coveredbondlabel.com/issuer/4/</t>
  </si>
  <si>
    <t>Only contratual maturity is relevant and reported. Early repayments happens at borrowes discretion is among other thing depending on interest rate developments and cannot be anticipated by issuer.
If the maturity of a covered bond is shorter than the maturity of the underlying mortgage loan, the bond is comprised by statutory maturity extension in case of insufficient number of buyers at refinancing, or - for bonds with a maturity of up to 2 years - in case of an interest rate increase of more than 5% .</t>
  </si>
  <si>
    <t>Updated market value</t>
  </si>
  <si>
    <t>Property valuation is made by independent valuation officers, eighter as on-site audits or as manual reassessment of the property value.</t>
  </si>
  <si>
    <t>Due to the Danish balance principle and  match funding structure, there are no interest rate or currency risk on the mortgage assets.</t>
  </si>
  <si>
    <t xml:space="preserve">A loan is categorised as non-performing when a borrower has neglected a payment more than 90 days after the due date, failing to pay instalments and / or interests </t>
  </si>
  <si>
    <r>
      <rPr>
        <b/>
        <sz val="9"/>
        <rFont val="Calibri"/>
        <family val="2"/>
        <scheme val="minor"/>
      </rPr>
      <t xml:space="preserve">Index Loans: </t>
    </r>
    <r>
      <rPr>
        <sz val="9"/>
        <rFont val="Calibri"/>
        <family val="2"/>
        <scheme val="minor"/>
      </rPr>
      <t xml:space="preserve">
These are loans where instalments and outstanding debt are adjusted with the development of an index which typically reflects trends in consumer prices. The loan type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r>
    <r>
      <rPr>
        <b/>
        <sz val="9"/>
        <rFont val="Calibri"/>
        <family val="2"/>
        <scheme val="minor"/>
      </rPr>
      <t>Fixed-rate loans:</t>
    </r>
    <r>
      <rPr>
        <sz val="9"/>
        <rFont val="Calibri"/>
        <family val="2"/>
        <scheme val="minor"/>
      </rPr>
      <t xml:space="preserve">
The long-term – typically 30-year – fixed-rate, callable loan is considered the most traditional mortgage loan in the Danish market.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 
</t>
    </r>
    <r>
      <rPr>
        <b/>
        <sz val="9"/>
        <rFont val="Calibri"/>
        <family val="2"/>
        <scheme val="minor"/>
      </rPr>
      <t xml:space="preserve">Adjustable Rate Mortgages: </t>
    </r>
    <r>
      <rPr>
        <sz val="9"/>
        <rFont val="Calibri"/>
        <family val="2"/>
        <scheme val="minor"/>
      </rPr>
      <t xml:space="preserve">
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
</t>
    </r>
    <r>
      <rPr>
        <b/>
        <sz val="9"/>
        <rFont val="Calibri"/>
        <family val="2"/>
        <scheme val="minor"/>
      </rPr>
      <t xml:space="preserve">Money market based loans: </t>
    </r>
    <r>
      <rPr>
        <sz val="9"/>
        <rFont val="Calibri"/>
        <family val="2"/>
        <scheme val="minor"/>
      </rPr>
      <t xml:space="preserve">
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NASDAQ.  This loan type is also offered with interest-only periods. 
</t>
    </r>
    <r>
      <rPr>
        <b/>
        <sz val="9"/>
        <rFont val="Calibri"/>
        <family val="2"/>
        <scheme val="minor"/>
      </rPr>
      <t>Non Capped floaters:</t>
    </r>
    <r>
      <rPr>
        <sz val="9"/>
        <rFont val="Calibri"/>
        <family val="2"/>
        <scheme val="minor"/>
      </rPr>
      <t xml:space="preserve">
These are loans where the rate changes at generally three or six months. The reference rate of DKK-denominated loans is CIBOR (Copenhagen Interbank Offered Rate) or CITA (Copenhagen Interbank Tomorrow/Next Average ), an interest rate which is quoted daily by NASDAQ.
Capped floaters:  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 
</t>
    </r>
    <r>
      <rPr>
        <b/>
        <sz val="9"/>
        <rFont val="Calibri"/>
        <family val="2"/>
        <scheme val="minor"/>
      </rPr>
      <t xml:space="preserve">Other: </t>
    </r>
    <r>
      <rPr>
        <sz val="9"/>
        <rFont val="Calibri"/>
        <family val="2"/>
        <scheme val="minor"/>
      </rPr>
      <t xml:space="preserve">
Any other loan types, which not comply with the above mentioned. </t>
    </r>
  </si>
  <si>
    <t>o/w Office and Retail</t>
  </si>
  <si>
    <t>Danske Bank, Nordea, Jyske Bank</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</si>
  <si>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</si>
  <si>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</si>
  <si>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</si>
  <si>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</si>
  <si>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</si>
  <si>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</si>
  <si>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</si>
  <si>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</si>
  <si>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</si>
  <si>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</si>
  <si>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</si>
  <si>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</si>
  <si>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</si>
  <si>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</si>
  <si>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</si>
  <si>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</si>
  <si>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</si>
  <si>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</si>
  <si>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</si>
  <si>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</si>
  <si>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</si>
  <si>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</si>
  <si>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</si>
  <si>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</si>
  <si>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</si>
  <si>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</si>
  <si>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</si>
  <si>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</si>
  <si>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</si>
  <si>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</si>
  <si>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</si>
  <si>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</si>
  <si>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</si>
  <si>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</si>
  <si>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</si>
  <si>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</si>
  <si>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</si>
  <si>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</si>
  <si>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</si>
  <si>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</si>
  <si>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</si>
  <si>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</si>
  <si>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</si>
  <si>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</si>
  <si>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</si>
  <si>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</si>
  <si>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</si>
  <si>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</si>
  <si>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</si>
  <si>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</si>
  <si>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</si>
  <si>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</si>
  <si>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</si>
  <si>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</si>
  <si>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</si>
  <si>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</si>
  <si>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</si>
  <si>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</si>
  <si>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</si>
  <si>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</si>
  <si>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</si>
  <si>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</si>
  <si>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</si>
  <si>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Total Assets</t>
  </si>
  <si>
    <t>E.3.1.1</t>
  </si>
  <si>
    <t>Weighted Average Seasoning (months)</t>
  </si>
  <si>
    <t>E.3.1.2</t>
  </si>
  <si>
    <t>Weighted Average Maturity (months)**</t>
  </si>
  <si>
    <t>2. Arrears</t>
  </si>
  <si>
    <t>% Total Loans</t>
  </si>
  <si>
    <t>E.3.2.1</t>
  </si>
  <si>
    <t>&lt;30 days</t>
  </si>
  <si>
    <t>E.3.2.2</t>
  </si>
  <si>
    <t>30-&lt;60 days</t>
  </si>
  <si>
    <t>E.3.2.3</t>
  </si>
  <si>
    <t>60-&lt;90 days</t>
  </si>
  <si>
    <t>E.3.2.4</t>
  </si>
  <si>
    <t>90-&lt;180 days</t>
  </si>
  <si>
    <t>E.3.2.5</t>
  </si>
  <si>
    <t>&gt;= 180 days</t>
  </si>
  <si>
    <t>DLR Kredit</t>
  </si>
  <si>
    <t>Danske Bank, Nordea, Jyske Bank, Sydbank</t>
  </si>
  <si>
    <t>MAES062Z21Q4RZ2U7M96</t>
  </si>
  <si>
    <t>Reporting date: 08/11/17</t>
  </si>
  <si>
    <t>Cut-off date: 30/09/17</t>
  </si>
  <si>
    <t>30/09/17</t>
  </si>
  <si>
    <t>ja</t>
  </si>
  <si>
    <t>ECBC Label Template : Contents</t>
  </si>
  <si>
    <t>As of</t>
  </si>
  <si>
    <t>Specialised mortgage banks</t>
  </si>
  <si>
    <t>General Issuer Detail</t>
  </si>
  <si>
    <t>A</t>
  </si>
  <si>
    <t>Cover Pool Information</t>
  </si>
  <si>
    <t>G1.1</t>
  </si>
  <si>
    <t xml:space="preserve">General cover pool information </t>
  </si>
  <si>
    <t>G2</t>
  </si>
  <si>
    <t>Outstanding CBs</t>
  </si>
  <si>
    <t>G2.1a-f</t>
  </si>
  <si>
    <t>Cover assets and maturity structure</t>
  </si>
  <si>
    <t>G2.2</t>
  </si>
  <si>
    <t>Interest and currency risk</t>
  </si>
  <si>
    <t>G3</t>
  </si>
  <si>
    <t>Legal ALM (balance principle) adherence</t>
  </si>
  <si>
    <t>G4</t>
  </si>
  <si>
    <t>Additional characteristics of ALM business model for issued CBs</t>
  </si>
  <si>
    <t>M1</t>
  </si>
  <si>
    <t>Number of loans by property category</t>
  </si>
  <si>
    <t>M2</t>
  </si>
  <si>
    <t>Lending by property category, DKKbn</t>
  </si>
  <si>
    <t>M3</t>
  </si>
  <si>
    <t>Lending, by loan size, DKKbn</t>
  </si>
  <si>
    <t>M4a</t>
  </si>
  <si>
    <t>Lending, by-loan to-value (LTV), current property value, DKKbn</t>
  </si>
  <si>
    <t>M4b</t>
  </si>
  <si>
    <t>Lending, by-loan to-value (LTV), current property value, Per cent</t>
  </si>
  <si>
    <t>M4c</t>
  </si>
  <si>
    <t>Lending, by-loan to-value (LTV), current property value, DKKbn ("Sidste krone")</t>
  </si>
  <si>
    <t>M4d</t>
  </si>
  <si>
    <t>Lending, by-loan to-value (LTV), current property value, Per cent ("Sidste krone")</t>
  </si>
  <si>
    <t>M5</t>
  </si>
  <si>
    <t>Lending by region, DKKbn</t>
  </si>
  <si>
    <t>M6</t>
  </si>
  <si>
    <t>Lending by loan type - IO Loans, DKKbn</t>
  </si>
  <si>
    <t>M7</t>
  </si>
  <si>
    <t>Lending by loan type - Repayment Loans / Amortizing Loans, DKKbn</t>
  </si>
  <si>
    <t>M8</t>
  </si>
  <si>
    <t>Lending by loan type - All loans, DKKbn</t>
  </si>
  <si>
    <t>M9</t>
  </si>
  <si>
    <t>Lending by Seasoning, DKKbn (Seasoning defined by duration of customer relationship)</t>
  </si>
  <si>
    <t>M10</t>
  </si>
  <si>
    <t>Lending by remaining maturity, DKKbn</t>
  </si>
  <si>
    <t>M11</t>
  </si>
  <si>
    <t>90 day Non-performing loans by property type, as percentage of instalments payments, %</t>
  </si>
  <si>
    <t>M11a</t>
  </si>
  <si>
    <t>90 day Non-performing loans by property type, as percentage of lending, %</t>
  </si>
  <si>
    <t>M11b</t>
  </si>
  <si>
    <t>90 day Non-performing loans by property type, as percentage of lending, by continous LTV bracket, %</t>
  </si>
  <si>
    <t>M12</t>
  </si>
  <si>
    <t>Realised losses (DKKm)</t>
  </si>
  <si>
    <t>M12a</t>
  </si>
  <si>
    <t>Realised losses (%)</t>
  </si>
  <si>
    <t>Key Concepts</t>
  </si>
  <si>
    <t>X1/X2</t>
  </si>
  <si>
    <t>Key Concepts Explanation</t>
  </si>
  <si>
    <t>X3</t>
  </si>
  <si>
    <t>General explanation</t>
  </si>
  <si>
    <t xml:space="preserve">Table A.    General Issuer Detail </t>
  </si>
  <si>
    <t xml:space="preserve">Key information regarding issuers' balance sheet </t>
  </si>
  <si>
    <t>(DKKbn – except Tier 1 and Solvency Ratio)</t>
  </si>
  <si>
    <t>Q3 2017</t>
  </si>
  <si>
    <t>Q2 2017</t>
  </si>
  <si>
    <t>Q1 2017</t>
  </si>
  <si>
    <t>Q4 2016</t>
  </si>
  <si>
    <t>Total Balance Sheet Assets</t>
  </si>
  <si>
    <t>Total Customer Loans (fair value)</t>
  </si>
  <si>
    <t>of which: Used/registered for covered bond collateral pool</t>
  </si>
  <si>
    <t>Tier 1 Ratio (%)</t>
  </si>
  <si>
    <t>Solvency Ratio (%)</t>
  </si>
  <si>
    <t>Outstanding Covered Bonds (fair value)</t>
  </si>
  <si>
    <t>Outstanding Senior Unsecured Liabilities</t>
  </si>
  <si>
    <t>Senior Secured Bonds (Sec. 15 bonds)</t>
  </si>
  <si>
    <t xml:space="preserve">Guarantees (e.g. provided by states, municipals, banks) </t>
  </si>
  <si>
    <t>Net loan losses (Net loan losses and net loan loss provisions)</t>
  </si>
  <si>
    <t>Value of acquired properties / ships (temporary possessions, end quarter)</t>
  </si>
  <si>
    <t>Customer loans (mortgage) (DKKbn)</t>
  </si>
  <si>
    <t>Total customer loans (market value)</t>
  </si>
  <si>
    <t xml:space="preserve">Composition by </t>
  </si>
  <si>
    <t>Maturity</t>
  </si>
  <si>
    <t>-       0 &lt;= 1 year</t>
  </si>
  <si>
    <t>-       &lt; 1 &lt;= 5 years</t>
  </si>
  <si>
    <t>-       over 5 years</t>
  </si>
  <si>
    <t>Currency</t>
  </si>
  <si>
    <t>-       DKK</t>
  </si>
  <si>
    <t>-       EUR</t>
  </si>
  <si>
    <t>-       USD</t>
  </si>
  <si>
    <t>-       Other</t>
  </si>
  <si>
    <t>Customer type</t>
  </si>
  <si>
    <t>-        Residential (owner-occ., private rental, corporate housing, holiday houses)</t>
  </si>
  <si>
    <t>-        Commercial (office and business, industry, agriculture, manufacture, social and cultural, ships)</t>
  </si>
  <si>
    <t>-       Subsidised</t>
  </si>
  <si>
    <t>Eligibility as covered bond collateral</t>
  </si>
  <si>
    <t>Non-performing loans (See definition in table X1)</t>
  </si>
  <si>
    <t>Loan loss provisions (sum of total individual and group wise loan loss provisions, end of quarter)</t>
  </si>
  <si>
    <t>To Contents</t>
  </si>
  <si>
    <r>
      <t>Table G1.1 – DLR Capital Centre B, General cover pool information</t>
    </r>
    <r>
      <rPr>
        <b/>
        <sz val="12"/>
        <color theme="1"/>
        <rFont val="Calibri"/>
        <family val="2"/>
        <scheme val="minor"/>
      </rPr>
      <t xml:space="preserve"> </t>
    </r>
  </si>
  <si>
    <t>DKKbn / Percentage of nominal outstanding CBs</t>
  </si>
  <si>
    <t>Nominal cover pool (total value)</t>
  </si>
  <si>
    <t>Transmission or liquidation proceeds to CB holders</t>
  </si>
  <si>
    <t>Overcollateralisation after correction</t>
  </si>
  <si>
    <t>Overcollateralisation ratio, %</t>
  </si>
  <si>
    <t>Total (% of nom. value of outstanding CBs)</t>
  </si>
  <si>
    <t>Mandatory (% of RWA, general, by law)</t>
  </si>
  <si>
    <t>Nominal value of outstanding CBs</t>
  </si>
  <si>
    <t>– hereof  amount maturing 0-1 day</t>
  </si>
  <si>
    <t>Proceeds from senior secured debt</t>
  </si>
  <si>
    <t>Proceeds from senior unsecured debt</t>
  </si>
  <si>
    <t>Tier 2 capital</t>
  </si>
  <si>
    <t>Additional tier 1 capital (e.g. hybrid core capital)</t>
  </si>
  <si>
    <t>Core tier 1 capital invested in gilt-edged securities</t>
  </si>
  <si>
    <t>Total  capital coverage (rating compliant capital)</t>
  </si>
  <si>
    <t>Loan loss provisions (cover pool level - shown in Table A on issuer level) - Optional on cover pool level</t>
  </si>
  <si>
    <t>Table G2 – DLR Capital Centre B, Outstanding CBs</t>
  </si>
  <si>
    <t>Fair value of outstanding CBs (marked value)</t>
  </si>
  <si>
    <t>Maturity of issued CBs</t>
  </si>
  <si>
    <t>0-1 day</t>
  </si>
  <si>
    <t>1 day – &lt; 1 year</t>
  </si>
  <si>
    <t>1 year</t>
  </si>
  <si>
    <r>
      <t xml:space="preserve">&gt; 1 and </t>
    </r>
    <r>
      <rPr>
        <sz val="11"/>
        <color theme="1"/>
        <rFont val="Calibri"/>
        <family val="2"/>
      </rPr>
      <t>≤ 2 years</t>
    </r>
  </si>
  <si>
    <r>
      <t xml:space="preserve">&gt; 2 and </t>
    </r>
    <r>
      <rPr>
        <sz val="11"/>
        <color theme="1"/>
        <rFont val="Calibri"/>
        <family val="2"/>
      </rPr>
      <t>≤ 3 years</t>
    </r>
  </si>
  <si>
    <r>
      <t xml:space="preserve">&gt; 3 and </t>
    </r>
    <r>
      <rPr>
        <sz val="11"/>
        <color theme="1"/>
        <rFont val="Calibri"/>
        <family val="2"/>
      </rPr>
      <t>≤ 4 years</t>
    </r>
  </si>
  <si>
    <r>
      <t xml:space="preserve">&gt; 4 and </t>
    </r>
    <r>
      <rPr>
        <sz val="11"/>
        <color theme="1"/>
        <rFont val="Calibri"/>
        <family val="2"/>
      </rPr>
      <t>≤ 5 years</t>
    </r>
  </si>
  <si>
    <t>5-10 years</t>
  </si>
  <si>
    <t>10-20 years</t>
  </si>
  <si>
    <t>&gt;  20 years</t>
  </si>
  <si>
    <t>Amortisation profile of issued CBs</t>
  </si>
  <si>
    <t>Bullet</t>
  </si>
  <si>
    <t>51.0%</t>
  </si>
  <si>
    <t>55.8%</t>
  </si>
  <si>
    <t>53.6%</t>
  </si>
  <si>
    <t>56.2%</t>
  </si>
  <si>
    <t>Annuity</t>
  </si>
  <si>
    <t>49.0%</t>
  </si>
  <si>
    <t>44.2%</t>
  </si>
  <si>
    <t>46.4%</t>
  </si>
  <si>
    <t>43.8%</t>
  </si>
  <si>
    <t>Serial</t>
  </si>
  <si>
    <t>0.00%</t>
  </si>
  <si>
    <t>Interest rate profile of issued CBs</t>
  </si>
  <si>
    <t>Fixed rate (Fixed rate constant for more than 1 year)</t>
  </si>
  <si>
    <t>69.0%</t>
  </si>
  <si>
    <t>72.6%</t>
  </si>
  <si>
    <t>71.3%</t>
  </si>
  <si>
    <t>73.3%</t>
  </si>
  <si>
    <t>Floating rate ( Floating rate constant for less than 1 year)</t>
  </si>
  <si>
    <t>31.0%</t>
  </si>
  <si>
    <t>27.4%</t>
  </si>
  <si>
    <t>28.7%</t>
  </si>
  <si>
    <t>26.7%</t>
  </si>
  <si>
    <t>Capped floating rate</t>
  </si>
  <si>
    <t>Currency denomination profile of issued CBs</t>
  </si>
  <si>
    <t>96.0%</t>
  </si>
  <si>
    <t>94.5%</t>
  </si>
  <si>
    <t>94.8%</t>
  </si>
  <si>
    <t>91.9%</t>
  </si>
  <si>
    <t>4.00%</t>
  </si>
  <si>
    <t>5.53%</t>
  </si>
  <si>
    <t>5.21%</t>
  </si>
  <si>
    <t>8.11%</t>
  </si>
  <si>
    <t>CHF</t>
  </si>
  <si>
    <t>USD</t>
  </si>
  <si>
    <t>UCITS compliant</t>
  </si>
  <si>
    <t>CRD compliant</t>
  </si>
  <si>
    <t>Eligible for central bank repo</t>
  </si>
  <si>
    <t>Rating</t>
  </si>
  <si>
    <t>Moody’s</t>
  </si>
  <si>
    <t>-</t>
  </si>
  <si>
    <t>S&amp;P</t>
  </si>
  <si>
    <t>AAA</t>
  </si>
  <si>
    <t>Fitch</t>
  </si>
  <si>
    <t>Table G2.1a-f – Cover assets and maturity structure</t>
  </si>
  <si>
    <t xml:space="preserve">Table G2.1a - Assets other than the loan portfolio in the cover pool  </t>
  </si>
  <si>
    <t>Rating/maturity</t>
  </si>
  <si>
    <t>AA+</t>
  </si>
  <si>
    <t>AA</t>
  </si>
  <si>
    <t xml:space="preserve">AA- </t>
  </si>
  <si>
    <t>A+</t>
  </si>
  <si>
    <t xml:space="preserve">A </t>
  </si>
  <si>
    <t xml:space="preserve">A- </t>
  </si>
  <si>
    <t>etc.</t>
  </si>
  <si>
    <t>Not rated</t>
  </si>
  <si>
    <t>Gilt-edged secutities / rating compliant capital</t>
  </si>
  <si>
    <r>
      <t>0-</t>
    </r>
    <r>
      <rPr>
        <u/>
        <sz val="11"/>
        <color theme="1"/>
        <rFont val="Calibri"/>
        <family val="2"/>
        <scheme val="minor"/>
      </rPr>
      <t>&lt;</t>
    </r>
    <r>
      <rPr>
        <sz val="11"/>
        <color theme="1"/>
        <rFont val="Calibri"/>
        <family val="2"/>
        <scheme val="minor"/>
      </rPr>
      <t>1 year</t>
    </r>
  </si>
  <si>
    <r>
      <t xml:space="preserve">&gt;1- </t>
    </r>
    <r>
      <rPr>
        <u/>
        <sz val="11"/>
        <color theme="1"/>
        <rFont val="Calibri"/>
        <family val="2"/>
        <scheme val="minor"/>
      </rPr>
      <t xml:space="preserve">&lt; </t>
    </r>
    <r>
      <rPr>
        <sz val="11"/>
        <color theme="1"/>
        <rFont val="Calibri"/>
        <family val="2"/>
        <scheme val="minor"/>
      </rPr>
      <t>5 years</t>
    </r>
  </si>
  <si>
    <t>&gt; 5  years</t>
  </si>
  <si>
    <t xml:space="preserve">Table G2.1b - Assets other than the loan portfolio in the cover pool  </t>
  </si>
  <si>
    <t>Rating/type of cover asset</t>
  </si>
  <si>
    <t>Exposures to/guaranteed by govenments etc. in EU</t>
  </si>
  <si>
    <t>Exposures to/guaranteed by govenments etc. third countries</t>
  </si>
  <si>
    <t>Exposure to credit institute credit quality step 1</t>
  </si>
  <si>
    <t>Exposure to credit institute credit quality step 2</t>
  </si>
  <si>
    <t xml:space="preserve">Table G2.1c - Assets other than the loan portfolio in the cover pool  </t>
  </si>
  <si>
    <t>Maturity structure/Type of cover asset</t>
  </si>
  <si>
    <t xml:space="preserve">Table G2.1d - Assets other than the loan portfolio in the cover pool  </t>
  </si>
  <si>
    <t>Other assets, total (distributed pro rata after total assets in credit institution and cover pool)</t>
  </si>
  <si>
    <t>Table G2.1e - Derivatives at programme level (not subordinated / pari passu with covered bonds)</t>
  </si>
  <si>
    <r>
      <t>0-</t>
    </r>
    <r>
      <rPr>
        <u/>
        <sz val="11"/>
        <rFont val="Calibri"/>
        <family val="2"/>
        <scheme val="minor"/>
      </rPr>
      <t>&lt;</t>
    </r>
    <r>
      <rPr>
        <sz val="11"/>
        <rFont val="Calibri"/>
        <family val="2"/>
        <scheme val="minor"/>
      </rPr>
      <t>1 year</t>
    </r>
  </si>
  <si>
    <r>
      <t xml:space="preserve">&gt;1- </t>
    </r>
    <r>
      <rPr>
        <u/>
        <sz val="11"/>
        <rFont val="Calibri"/>
        <family val="2"/>
        <scheme val="minor"/>
      </rPr>
      <t xml:space="preserve">&lt; </t>
    </r>
    <r>
      <rPr>
        <sz val="11"/>
        <rFont val="Calibri"/>
        <family val="2"/>
        <scheme val="minor"/>
      </rPr>
      <t>5 years</t>
    </r>
  </si>
  <si>
    <t>Table G2.1f - Other Derivatives  (subordinated)</t>
  </si>
  <si>
    <t>Table G2.2 – Interest and currency risk</t>
  </si>
  <si>
    <r>
      <t xml:space="preserve">Total  value of loans </t>
    </r>
    <r>
      <rPr>
        <b/>
        <sz val="11"/>
        <color theme="1"/>
        <rFont val="Calibri"/>
        <family val="2"/>
        <scheme val="minor"/>
      </rPr>
      <t>funded</t>
    </r>
    <r>
      <rPr>
        <sz val="11"/>
        <color theme="1"/>
        <rFont val="Calibri"/>
        <family val="2"/>
        <scheme val="minor"/>
      </rPr>
      <t xml:space="preserve"> in cover pool</t>
    </r>
  </si>
  <si>
    <t>Match funded (without interest and/or currency risk)</t>
  </si>
  <si>
    <t>Completely hedged with derivatives</t>
  </si>
  <si>
    <t>Un-hedged interest rate risk</t>
  </si>
  <si>
    <t>Un-hedged currency risk</t>
  </si>
  <si>
    <r>
      <t>-</t>
    </r>
    <r>
      <rPr>
        <sz val="7"/>
        <color theme="1"/>
        <rFont val="Times New Roman"/>
        <family val="1"/>
      </rPr>
      <t xml:space="preserve">          </t>
    </r>
    <r>
      <rPr>
        <sz val="11"/>
        <color theme="1"/>
        <rFont val="Calibri"/>
        <family val="2"/>
        <scheme val="minor"/>
      </rPr>
      <t>Of which  EUR</t>
    </r>
  </si>
  <si>
    <r>
      <t>-</t>
    </r>
    <r>
      <rPr>
        <sz val="7"/>
        <color theme="1"/>
        <rFont val="Times New Roman"/>
        <family val="1"/>
      </rPr>
      <t xml:space="preserve">          </t>
    </r>
    <r>
      <rPr>
        <sz val="11"/>
        <color theme="1"/>
        <rFont val="Calibri"/>
        <family val="2"/>
        <scheme val="minor"/>
      </rPr>
      <t>Of which DKK</t>
    </r>
  </si>
  <si>
    <r>
      <t>-</t>
    </r>
    <r>
      <rPr>
        <sz val="7"/>
        <color theme="1"/>
        <rFont val="Times New Roman"/>
        <family val="1"/>
      </rPr>
      <t xml:space="preserve">          </t>
    </r>
    <r>
      <rPr>
        <sz val="11"/>
        <color theme="1"/>
        <rFont val="Calibri"/>
        <family val="2"/>
        <scheme val="minor"/>
      </rPr>
      <t xml:space="preserve">Of which… </t>
    </r>
  </si>
  <si>
    <r>
      <t>Table G3 – Legal ALM (balance principle) adherence</t>
    </r>
    <r>
      <rPr>
        <b/>
        <vertAlign val="superscript"/>
        <sz val="12"/>
        <color theme="1"/>
        <rFont val="Calibri"/>
        <family val="2"/>
        <scheme val="minor"/>
      </rPr>
      <t>1</t>
    </r>
  </si>
  <si>
    <t>Issue adherence</t>
  </si>
  <si>
    <t>General balance principle</t>
  </si>
  <si>
    <t>Specific balance principle</t>
  </si>
  <si>
    <t> x</t>
  </si>
  <si>
    <t>1) Cf. the Danish Executive Order on bond issuance, balance principle and risk management. See X3 for definitions.</t>
  </si>
  <si>
    <t>Table G4 – Additional characteristics of ALM business model for issued CBs</t>
  </si>
  <si>
    <t>Yes</t>
  </si>
  <si>
    <t>No</t>
  </si>
  <si>
    <t>One-to-one balance between terms of granted loans and bonds issued, i.e. daily tap issuance?</t>
  </si>
  <si>
    <t>Pass-through cash flow from borrowers to investors?</t>
  </si>
  <si>
    <t>Asset substitution in cover pool allowed?</t>
  </si>
  <si>
    <t>DLR Capital center B</t>
  </si>
  <si>
    <t>Reporting date</t>
  </si>
  <si>
    <t>Property categories are defined according to Danish FSA's AS-reporting form</t>
  </si>
  <si>
    <t>Table M1</t>
  </si>
  <si>
    <t>Owner-occupied homes</t>
  </si>
  <si>
    <t>Holiday houses</t>
  </si>
  <si>
    <t>Subsidised Housing</t>
  </si>
  <si>
    <t>Cooperative Housing</t>
  </si>
  <si>
    <t>Private rental</t>
  </si>
  <si>
    <t>Manufacturing and Manual Industries</t>
  </si>
  <si>
    <t>Office and Business</t>
  </si>
  <si>
    <t>Social and cultural purposes</t>
  </si>
  <si>
    <t>In %</t>
  </si>
  <si>
    <t>Table M2</t>
  </si>
  <si>
    <t>Table M3</t>
  </si>
  <si>
    <t>DKK 50 - 100m</t>
  </si>
  <si>
    <t>Table M4a</t>
  </si>
  <si>
    <t>Lending, by-loan to-value (LTV), current property value, DKKbn ("Continously distributed into LTV brackets")</t>
  </si>
  <si>
    <t>DKK bn</t>
  </si>
  <si>
    <t>0 - 19,9</t>
  </si>
  <si>
    <t>20 - 39,9</t>
  </si>
  <si>
    <t>40 - 59,9</t>
  </si>
  <si>
    <t>60 - 69,9</t>
  </si>
  <si>
    <t>70 - 79,9</t>
  </si>
  <si>
    <t>80 - 84,9</t>
  </si>
  <si>
    <t>85 - 89,9</t>
  </si>
  <si>
    <t>90 - 94,9</t>
  </si>
  <si>
    <t>95 - 100</t>
  </si>
  <si>
    <t>&gt; 100</t>
  </si>
  <si>
    <t>Agricultutal properties</t>
  </si>
  <si>
    <t>Properties for social and cultural purposes</t>
  </si>
  <si>
    <t>Table M4b</t>
  </si>
  <si>
    <r>
      <t xml:space="preserve">Lending, by-loan to-value (LTV), current property value, </t>
    </r>
    <r>
      <rPr>
        <b/>
        <i/>
        <sz val="11"/>
        <rFont val="Calibri"/>
        <family val="2"/>
        <scheme val="minor"/>
      </rPr>
      <t>per cent ("Continously distributed into LTV brackets")</t>
    </r>
  </si>
  <si>
    <t>Per cent</t>
  </si>
  <si>
    <t>Table M4c</t>
  </si>
  <si>
    <t>Lending, by-loan to-value (LTV), current property value, DKKbn ("Total loan in the highest LTV bracket")</t>
  </si>
  <si>
    <t>Avg. LTV (%)</t>
  </si>
  <si>
    <t>Table M4d</t>
  </si>
  <si>
    <t>Lending, by-loan to-value (LTV), current property value, per cent ("Total loan in the highest LTV bracket")</t>
  </si>
  <si>
    <t>Table M5 - Total</t>
  </si>
  <si>
    <t>Outside Denmark*</t>
  </si>
  <si>
    <t>* Contains owner-occupied homes on the Feroe Island, and owner-occupied homes and commercial real estate on Greenland</t>
  </si>
  <si>
    <t>Table M6</t>
  </si>
  <si>
    <t>Index Loans</t>
  </si>
  <si>
    <t>Fixed-rate to maturity</t>
  </si>
  <si>
    <t>Fixed-rate shorter period than maturity (ARM's etc.)</t>
  </si>
  <si>
    <r>
      <t xml:space="preserve">- rate fixed </t>
    </r>
    <r>
      <rPr>
        <b/>
        <sz val="11"/>
        <rFont val="Calibri"/>
        <family val="2"/>
        <scheme val="minor"/>
      </rPr>
      <t>≤</t>
    </r>
    <r>
      <rPr>
        <sz val="11"/>
        <rFont val="Calibri"/>
        <family val="2"/>
        <scheme val="minor"/>
      </rPr>
      <t xml:space="preserve"> 1 year</t>
    </r>
  </si>
  <si>
    <r>
      <t xml:space="preserve">- rate fixed &gt; 1 and </t>
    </r>
    <r>
      <rPr>
        <sz val="11"/>
        <rFont val="Calibri"/>
        <family val="2"/>
      </rPr>
      <t>≤ 3 years</t>
    </r>
  </si>
  <si>
    <t>- rate fixed &gt; 3 and ≤ 5 years</t>
  </si>
  <si>
    <t>- rate fixed &gt; 5 years</t>
  </si>
  <si>
    <t>Money market based loans</t>
  </si>
  <si>
    <t>- Non Capped floaters</t>
  </si>
  <si>
    <t>- Capped floaters</t>
  </si>
  <si>
    <t>*Interest-only loans at time of compilation. Interest-only is typically limited to a maximum of 10 years</t>
  </si>
  <si>
    <t>Table M7</t>
  </si>
  <si>
    <t>Table M8</t>
  </si>
  <si>
    <t>Table M9</t>
  </si>
  <si>
    <r>
      <t>Lending by Seasoning, DKKbn</t>
    </r>
    <r>
      <rPr>
        <i/>
        <sz val="8"/>
        <color theme="1"/>
        <rFont val="Calibri"/>
        <family val="2"/>
        <scheme val="minor"/>
      </rPr>
      <t xml:space="preserve"> (Seasoning defined by duration of customer relationship)</t>
    </r>
  </si>
  <si>
    <t>&lt; 12 months</t>
  </si>
  <si>
    <t>Table M10</t>
  </si>
  <si>
    <t>&lt; 1 Years</t>
  </si>
  <si>
    <t>≥  1 - ≤ 3 Years</t>
  </si>
  <si>
    <t>≥ 3 - ≤ 5 Years</t>
  </si>
  <si>
    <t>≥ 5 - ≤ 10 Years</t>
  </si>
  <si>
    <t>≥ 10 - ≤ 20 Years</t>
  </si>
  <si>
    <t>≥ 20 Years</t>
  </si>
  <si>
    <t>Table M11</t>
  </si>
  <si>
    <t>90 day Non-performing loans by property type, as percentage of total payments, %</t>
  </si>
  <si>
    <t>90 day NPL</t>
  </si>
  <si>
    <t>Note: 90 days NPL ratio defined as term payments on loans with arrears of 90 days or more, as percentage of total term payments</t>
  </si>
  <si>
    <t>Table M11a</t>
  </si>
  <si>
    <t>Note: 90 days NPL ratio defined as outstanding debt on loans with arrears of 90 days or more as percentage of total outstanding debt</t>
  </si>
  <si>
    <t>Table M11b</t>
  </si>
  <si>
    <t>&lt; 60per cent LTV</t>
  </si>
  <si>
    <t>60-69.9 per cent LTV</t>
  </si>
  <si>
    <t>70-79.9 per cent LTV</t>
  </si>
  <si>
    <t>80-89.9 per cent LTV</t>
  </si>
  <si>
    <t>90-100 per cent LTV</t>
  </si>
  <si>
    <t>&gt;100 per cent LTV</t>
  </si>
  <si>
    <t>Note: 90 days NPL ratio defined as in table 11a</t>
  </si>
  <si>
    <t>Table M12</t>
  </si>
  <si>
    <t>Realised losses (DKK million)</t>
  </si>
  <si>
    <t>Total realised losses*</t>
  </si>
  <si>
    <t>Note: Losses are reported on a company level, as the quarterly total realised losses</t>
  </si>
  <si>
    <t>Table M12a</t>
  </si>
  <si>
    <t>Total realised losses, %*</t>
  </si>
  <si>
    <t>Table X1</t>
  </si>
  <si>
    <t xml:space="preserve">General practice in Danish market </t>
  </si>
  <si>
    <t>If issuers Key Concepts Explanation differs from general practice: State and explain in this column.</t>
  </si>
  <si>
    <t xml:space="preserve">Residential versus commercial mortgages </t>
  </si>
  <si>
    <t>Description of the difference made between residential/owner occupied and commercial properties</t>
  </si>
  <si>
    <t xml:space="preserve">Property which primary purpose is owner occupation is characterised as residential. Whereas properties primarily used for commercial purposes are classified as commercial (cf. below). </t>
  </si>
  <si>
    <t>Describe when you classify a property as commercial?</t>
  </si>
  <si>
    <t>The Danish FSA sets guidelines for the grouping of property in categories. Examples of application of which classifies property as commercial are:</t>
  </si>
  <si>
    <t>E.g.: Private rental, Manufacturing and Manual Industries, Offices and Business, Agriculture.</t>
  </si>
  <si>
    <t>·       Office</t>
  </si>
  <si>
    <t>·       Retail/shop</t>
  </si>
  <si>
    <r>
      <t>·</t>
    </r>
    <r>
      <rPr>
        <sz val="11"/>
        <color theme="1"/>
        <rFont val="Calibri"/>
        <family val="2"/>
        <scheme val="minor"/>
      </rPr>
      <t>       Warehouse</t>
    </r>
  </si>
  <si>
    <r>
      <t>·</t>
    </r>
    <r>
      <rPr>
        <sz val="11"/>
        <color theme="1"/>
        <rFont val="Calibri"/>
        <family val="2"/>
        <scheme val="minor"/>
      </rPr>
      <t>       Restaurants, inns etc.</t>
    </r>
  </si>
  <si>
    <r>
      <t>·</t>
    </r>
    <r>
      <rPr>
        <sz val="11"/>
        <color theme="1"/>
        <rFont val="Calibri"/>
        <family val="2"/>
        <scheme val="minor"/>
      </rPr>
      <t>       Hotels and resorts </t>
    </r>
  </si>
  <si>
    <r>
      <t>·</t>
    </r>
    <r>
      <rPr>
        <sz val="11"/>
        <color theme="1"/>
        <rFont val="Calibri"/>
        <family val="2"/>
        <scheme val="minor"/>
      </rPr>
      <t>       Congress and conference centres</t>
    </r>
  </si>
  <si>
    <r>
      <t>·</t>
    </r>
    <r>
      <rPr>
        <sz val="11"/>
        <color theme="1"/>
        <rFont val="Calibri"/>
        <family val="2"/>
        <scheme val="minor"/>
      </rPr>
      <t>       Agriculture</t>
    </r>
  </si>
  <si>
    <r>
      <t>·</t>
    </r>
    <r>
      <rPr>
        <sz val="11"/>
        <color theme="1"/>
        <rFont val="Calibri"/>
        <family val="2"/>
        <scheme val="minor"/>
      </rPr>
      <t>       Forestry</t>
    </r>
  </si>
  <si>
    <r>
      <t>·</t>
    </r>
    <r>
      <rPr>
        <sz val="11"/>
        <color theme="1"/>
        <rFont val="Calibri"/>
        <family val="2"/>
        <scheme val="minor"/>
      </rPr>
      <t>       Nurseries</t>
    </r>
  </si>
  <si>
    <t>NPL (Non-performing loans)</t>
  </si>
  <si>
    <t>Describe how you define NPLs</t>
  </si>
  <si>
    <t>A loan is categorised as non-performing when a borrower neglects a payment failing to pay instalments and / or interests.</t>
  </si>
  <si>
    <t>The NPL rate is calculated at different time periods after the original payment date. Standard in Table A is 90 day arrear.</t>
  </si>
  <si>
    <t>Explain how you distinguish between performing and nonperforming loans in the cover pool?</t>
  </si>
  <si>
    <t>No distinction made. Asset substitution is not allowed for specialised mortgage banks.</t>
  </si>
  <si>
    <t>Are NPLs parts of eligible assets in cover pool? Are NPL parts of non eligible assets in cover pool?</t>
  </si>
  <si>
    <t>Asset substitution is not allowed for specialised mortgage banks, hence NPLs are part of the cover pool.</t>
  </si>
  <si>
    <t xml:space="preserve">Are loans in foreclosure procedure part of eligible assets in cover pool?  </t>
  </si>
  <si>
    <t>Asset substitution is not allowed for specialised mortgage banks, hence loans in foreclosure are part of the cover pool.</t>
  </si>
  <si>
    <t>If NPL and/or loans in foreclosure procedure are part of the covered pool which provisions are made in respect of the value of these loans in the cover pool?</t>
  </si>
  <si>
    <r>
      <t xml:space="preserve">The Danish FSA set rules for loan loss provisioning. In case of </t>
    </r>
    <r>
      <rPr>
        <sz val="11"/>
        <color theme="1"/>
        <rFont val="Calibri"/>
        <family val="2"/>
        <scheme val="minor"/>
      </rPr>
      <t>objective evidence of value reduction (OIV) provisioning for potential losses must be made.</t>
    </r>
  </si>
  <si>
    <t>Table X2</t>
  </si>
  <si>
    <t xml:space="preserve">Key Concepts Explanation </t>
  </si>
  <si>
    <t xml:space="preserve">Issuer specific </t>
  </si>
  <si>
    <t>(N/A for some issuers)</t>
  </si>
  <si>
    <t>Guaranteed loans (if part of the cover pool)</t>
  </si>
  <si>
    <t>How are the loans guaranteed?</t>
  </si>
  <si>
    <t>DLR Kredit A/S's loans to agricultural properties offered before 1 January 2015 are covered by a joint guarantee agreement as well as a loss deduction agreement with the loan distributing banks. Loans offered after 1 January 2015 are covered by individual bank guarantees from the loan distributing banks covering the outermost 6% of the fair value of the loan, combined with a 3-year loss deduction agreement and a portfolio guarantee from the loan distributing banks.</t>
  </si>
  <si>
    <t>Please provide details of guarantors</t>
  </si>
  <si>
    <t>The loans to urban trade properties, e.g. private rental and office and business properties, and cooperative housing properties offered before 1 January 2015 are covered by individual bank guarantees from the loan distributing banks, covering the outermost 25 - 50 % of the fair value of the loan, depending on the property category. Loans to urban trade properties and cooperative housing properties offered after 1 January 2015 are covered by individual bank guarantees from the loan distributing banks covering the outermost 6% of the fair value of the loan, combined with a 3-year loss deduction agreement and a portfolio guarantee from the loan distributing banks.</t>
  </si>
  <si>
    <t>The guarantors are Danish regional and local banks that at the same time are shareholders of DLR Kredit A/S.</t>
  </si>
  <si>
    <t xml:space="preserve">Loan-to-Value (LTV) </t>
  </si>
  <si>
    <t>Legal framework for valuation and LTV-calculation follow the rules of the Danish FSA - Bekendtgørelse nr. 687 af 20. juni 2007</t>
  </si>
  <si>
    <t>Describe the method on which your LTV calculation is based</t>
  </si>
  <si>
    <t xml:space="preserve">LTV is calculated on each property on a loan-by-loan basis, and takes into account prior-ranking loans at fair values relative to the estimated property value based on the most recent valuation or approved market value.
</t>
  </si>
  <si>
    <r>
      <t xml:space="preserve">Fair value of the loan distributed are shown utilising LTV bracket intervals. The intervals become smaller as the percentage approaches par. Table M4a and M4b distribute the loan continuously from the lower LTV bracket to the upper brackets relative to fair value of the collateral, whereas in table M4c and M4d the entire loan is placed in the highest LTV bracket ("marginal distribution"). 
</t>
    </r>
    <r>
      <rPr>
        <u/>
        <sz val="11"/>
        <color theme="1"/>
        <rFont val="Calibri"/>
        <family val="2"/>
        <scheme val="minor"/>
      </rPr>
      <t>Example on continuously distribution into LTV brackets for a loan with fair value of 75 per cent</t>
    </r>
    <r>
      <rPr>
        <sz val="11"/>
        <color theme="1"/>
        <rFont val="Calibri"/>
        <family val="2"/>
        <scheme val="minor"/>
      </rPr>
      <t xml:space="preserve"> 
This example loan will be distributed with 20 per cent of the value into the lower three brackets; 10 per cent in the fourth bracket and the remaining 5 per cent of the value in the last bracket.</t>
    </r>
  </si>
  <si>
    <t>Example on marginal distribution into LTV brackets for a loan with fair value of 75 per cent</t>
  </si>
  <si>
    <t>In this case, the loan will be distributed with 100 per cent into the fifth bracket (70-79.9)</t>
  </si>
  <si>
    <t>Frequency of collateral valuation for the purpose of calculating the LTV</t>
  </si>
  <si>
    <t>For mortgage loans funded by the issuance of "Særligt Dækkede Obligationer" (SDO),  revaluation of  collateral must be carried out on an ongoing basis in order to ensure that the value of the cover asset at least matches the value of the issued SDOs at any time. Residential properties must be revaluated at least once every third year, whereas commercial and agricultural properties must be revaluated at least once a year. In times of larger fluctuations in property prices, extraordinary LTV surveillance must take place.</t>
  </si>
  <si>
    <t>Should the LTV on an individual loan increase beyond the legal maximum, fx due to falling property prices, the mortgage institute must inject additional collateral into the cover pool to secure full collateral coverage.</t>
  </si>
  <si>
    <t>Table X3</t>
  </si>
  <si>
    <t>Table A</t>
  </si>
  <si>
    <t>Total balance sheet assets as reported in the interim or annual reports of the issuer, fair value</t>
  </si>
  <si>
    <t>Total Customer Loans(fair value)</t>
  </si>
  <si>
    <t>All mortgage credit loans funded by the issue of covered mortgage bonds or mortgage bonds,  measured at fair value</t>
  </si>
  <si>
    <t>The tier 1 capital ratio as stipulated in DFSA regulations</t>
  </si>
  <si>
    <t>The solvency ratio as stipulated in DFSA regulations</t>
  </si>
  <si>
    <t>The circulating amount of covered bonds (including covered mortgage bonds and mortgage bonds)</t>
  </si>
  <si>
    <t xml:space="preserve">All outstanding senior unsecured liabilities including any intra-group senior unsecured liabilities to finance OC- and LTV-ratio requirements    </t>
  </si>
  <si>
    <t>Senior Secured Bonds</t>
  </si>
  <si>
    <t>Senior secured bonds - formerly known as JCB (Section 15 bonds)</t>
  </si>
  <si>
    <t xml:space="preserve">All guarantees backing the granted loans provided by e.g. states, municipalities or banks  </t>
  </si>
  <si>
    <t>The item taken from the issuer´s profit &amp; loss account</t>
  </si>
  <si>
    <t>Value as entered in interim and annual reports and as reported to the DFSA; The lower of the carrying amount at the time of classification and the fair value less selling costs.</t>
  </si>
  <si>
    <t>All mortgage credit loans funded by the issue of covered mortgage bonds or mortgage bonds, measured at market value</t>
  </si>
  <si>
    <t>Maturity distribution of all mortgage credit loans</t>
  </si>
  <si>
    <t>Please see definition of Non-performing loans in table X1</t>
  </si>
  <si>
    <t>Loan loss provisions (sum of total individual and group wise loss provisions, end of quarter)</t>
  </si>
  <si>
    <t>All individual and group wise loan loss provisions, as stated in the issuer´s interim and annual accounts</t>
  </si>
  <si>
    <t>Table G1.1</t>
  </si>
  <si>
    <t>Sum of nominal value of covered bonds + Senior secured debt + capital. Capital is:  Additional tier 1 capital (e.g. hybrid core capital) and Core tier 1 capital</t>
  </si>
  <si>
    <t>Transmission or liquidation proceeds to CB holders (for redemption of CBs maturing 0-1 day)</t>
  </si>
  <si>
    <t>Liquidity due to be paid out next day in connection with refinancing</t>
  </si>
  <si>
    <t>Overcollateralisation</t>
  </si>
  <si>
    <t>Total value of cover pool less nominal value of covered bonds</t>
  </si>
  <si>
    <t>Senior secured debt</t>
  </si>
  <si>
    <t>Total nominal value of senior secured debt</t>
  </si>
  <si>
    <t>Senior unsecured debt</t>
  </si>
  <si>
    <t>Issuer's senior unsecured liabilities targeted to finance OC- and LTV-ratio requirements in cover pool</t>
  </si>
  <si>
    <t>Subordinated debt</t>
  </si>
  <si>
    <t>Hybrid Tier 1 capital (perpetual debt instruments).</t>
  </si>
  <si>
    <t>Core tier 1 capital</t>
  </si>
  <si>
    <t>Equity capital and retained earnings.</t>
  </si>
  <si>
    <t>Table G3</t>
  </si>
  <si>
    <t>The general balance principle does not require a one-to-one balance between the loan and the bonds issued. This gives the credit institution a wider scope for taking liquidity risk than the more strict specific balance principle.</t>
  </si>
  <si>
    <t>The specific balance principle ensures a one-to-one balance between loans and bonds issued, and is used for the issuance of SDRO, SDO and RO bonds.
The specific balance principle de facto implies full cash flow pass through from borrowers to investors. Under this principle daily loan origination is continuously tapped into the market, and the individual borrower loan rate is determined directly by the bond sales price for the corresponding financing amount of bonds. All borrower payments of interest and principal match the interest and principal payments to investors exactly (borrower payments fall due one day prior to the payments to investors). Redemptions take place by borrowers' buy back of the financing bond in the market at market price, or (for callable bonds) by calling the bond at par. In the latter case the borrower prepayment match the bond draw down. 
Market risks are thus eliminated under this issuance model (i.e. interest rate risk, prepayment risks, liquidity risks and funding risks). Further, asset substitution is not possible under this issuance model.</t>
  </si>
  <si>
    <t>Table G4</t>
  </si>
  <si>
    <t>Mortgage banks issue and sell bonds to investors, who then fund the loans. During the loan term, borrowers make principal and interest payments to mortgage banks which transfer the amounts to investors. Mortgage banks charge a margin from the borrower to cover daily operating costs, potential losses, and to make a profit. The margin is a percentage of the outstanding debt which the borrower pays throughout the loan term. The margin rate corresponds to the interest margin of a bank but is generally lower. The issuance is made on a daily basis.</t>
  </si>
  <si>
    <t>Yes, the mortgage bank is an intermediary between persons requiring loans for the purchase of real properties and investors funding the loans by purchasing bonds.</t>
  </si>
  <si>
    <t>No, (due to Danish legislation) asset substitution is not allowed/possible.</t>
  </si>
  <si>
    <t>Table M1-M5</t>
  </si>
  <si>
    <t>Private owned residential properties used by the owner,  Max LTV 80 % (legislation).</t>
  </si>
  <si>
    <t>Holiday houses for owner's own use or for subletting. Max LTV 60 % (legislation).</t>
  </si>
  <si>
    <t>Residential rental properties subsidised by the goverment. Max LTV 80 % (legislation). LTVs above 80 % can be granted against full government guarantee.</t>
  </si>
  <si>
    <t>Residential property owned and administered by the cooperative and used by the members of the cooperative.  Max LTV 80 % (legislation).</t>
  </si>
  <si>
    <t>Residential property rented out to private tenants. Max LTV 80 % (legislation).</t>
  </si>
  <si>
    <t>Industrial and manufacturing buildings and warehouses for own use or for renting. Max LTV 60 % (legislation).</t>
  </si>
  <si>
    <t>Office property and retail buildings for own use or for rent. Max LTV 60 % (legislation).</t>
  </si>
  <si>
    <t>Property and land for agricultural use. Max LTV 70 % (legislation). Lending from 60 - 70 % LTV however only against additional collateral.</t>
  </si>
  <si>
    <t>Property used for education, kindergardens, museums and other buildings for public use. Max LTV  70 % (legislation).</t>
  </si>
  <si>
    <t>Property, that can not be placed in the categories above, fx unused land or green energy plants.  Max LTV 70 % (legislation).</t>
  </si>
  <si>
    <t>Table M6-M8</t>
  </si>
  <si>
    <t xml:space="preserve">These are loans where instalments and outstanding debt are adjusted with the development of an index which typically reflects trends in consumer prices. The loan type was introduced in Denmark in 1982. All Danish index loans have semi-annual payment dates (January 1st and July 1st). Index loans are offered as cash loans. The maturity depends on the loan type. Especially the maturity for subsidized housing depends on the size of the future inflation rate. </t>
  </si>
  <si>
    <t>Fixed-rate loans</t>
  </si>
  <si>
    <t>The long-term – typically 30-year – fixed-rate, callable loan is considered the most traditional Danish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t>
  </si>
  <si>
    <t>Adjustable Rate Mortgages</t>
  </si>
  <si>
    <t>Adjustable-rate mortgages (ARMs) were introduced in 1996, and the main advantage of ARMs is that interest rates are generally lower than those of fixed-rate loans, when the loan is raised. The interest rate is generally reset at a frequency of 1, 3, 5 or 10 years, and the underlying bonds are then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t>
  </si>
  <si>
    <t>The loan rate is generally fixed for 3 or 6 months.  In addition, this loan type differs from ARMs as the interest rate is linked to a reference rate, i.e. an interest rate determined in the money market. The reference rate of DKK-denominated loans is CIBOR (Copenhagen Interbank Offered Rate) or CITA (Copenhagen Interbank Tomorrow/Next Average ), an interest rate which is quoted daily by OMX NASDAQ.  This loan type is also offered with interest-only periods.</t>
  </si>
  <si>
    <t>Non Capped floaters</t>
  </si>
  <si>
    <t>These are loans where the rate changes at generally three or six months. The reference rate of DKK-denominated loans is CIBOR (Copenhagen Interbank Offered Rate) or CITA (Copenhagen Interbank Tomorrow/Next Average ), an interest rate which is quoted daily by OMX NASDAQ</t>
  </si>
  <si>
    <t>Capped floaters</t>
  </si>
  <si>
    <t>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t>
  </si>
  <si>
    <t>Any other loan types, which not comply with the above mentioned.</t>
  </si>
  <si>
    <t>Table M9-10</t>
  </si>
  <si>
    <t>Seasoning</t>
  </si>
  <si>
    <t>Seasoning defined by duration of customer relationship, calculated from the first disbursement of a mortgage loan.</t>
  </si>
  <si>
    <t>To Frontpage</t>
  </si>
  <si>
    <t>ND</t>
  </si>
  <si>
    <t>DKK 130,9 bn</t>
  </si>
  <si>
    <t>Nominal value of outstanding CBs*</t>
  </si>
  <si>
    <t>*) Note: Including pre-auctioned bonds</t>
  </si>
  <si>
    <t>Note: Losses are reported on a company level, as the quarterly loss as percentage of total  lending within each property category</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</si>
</sst>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 &quot;kr.&quot;\ * #,##0.00_ ;_ &quot;kr.&quot;\ * \-#,##0.00_ ;_ &quot;kr.&quot;\ * &quot;-&quot;??_ ;_ @_ "/>
    <numFmt numFmtId="43" formatCode="_ * #,##0.00_ ;_ * \-#,##0.00_ ;_ * &quot;-&quot;??_ ;_ @_ "/>
    <numFmt numFmtId="164" formatCode="dd/mmm/yyyy"/>
    <numFmt numFmtId="165" formatCode="0.0"/>
    <numFmt numFmtId="166" formatCode="0.0%"/>
    <numFmt numFmtId="167" formatCode="_ * #,##0.0_ ;_ * \-#,##0.0_ ;_ * &quot;-&quot;??_ ;_ @_ "/>
    <numFmt numFmtId="168" formatCode="_ * #,##0_ ;_ * \-#,##0_ ;_ * &quot;-&quot;??_ ;_ @_ "/>
  </numFmts>
  <fonts count="88" x14ac:knownFonts="1">
    <font>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u/>
      <sz val="9.35"/>
      <color theme="10"/>
      <name val="Calibri"/>
      <family val="2"/>
    </font>
    <font>
      <sz val="9"/>
      <name val="Calibri"/>
      <family val="2"/>
      <scheme val="minor"/>
    </font>
    <font>
      <b/>
      <sz val="9"/>
      <name val="Calibri"/>
      <family val="2"/>
      <scheme val="minor"/>
    </font>
    <font>
      <b/>
      <sz val="16"/>
      <color theme="0" tint="-0.499984740745262"/>
      <name val="Arial"/>
      <family val="2"/>
    </font>
    <font>
      <b/>
      <sz val="10"/>
      <color theme="1"/>
      <name val="Arial"/>
      <family val="2"/>
    </font>
    <font>
      <b/>
      <sz val="28"/>
      <color theme="1"/>
      <name val="Arial"/>
      <family val="2"/>
    </font>
    <font>
      <b/>
      <sz val="8"/>
      <name val="Arial"/>
      <family val="2"/>
    </font>
    <font>
      <b/>
      <sz val="14"/>
      <color theme="0" tint="-0.499984740745262"/>
      <name val="Arial"/>
      <family val="2"/>
    </font>
    <font>
      <i/>
      <sz val="11"/>
      <color rgb="FF0070C0"/>
      <name val="Calibri"/>
      <family val="2"/>
      <scheme val="minor"/>
    </font>
    <font>
      <sz val="11"/>
      <color rgb="FFFF0000"/>
      <name val="Calibri"/>
      <family val="2"/>
      <scheme val="minor"/>
    </font>
    <font>
      <b/>
      <sz val="20"/>
      <color theme="1" tint="0.499984740745262"/>
      <name val="Arial"/>
      <family val="2"/>
    </font>
    <font>
      <sz val="11"/>
      <color theme="1"/>
      <name val="Arial"/>
      <family val="2"/>
    </font>
    <font>
      <b/>
      <sz val="11"/>
      <color theme="1"/>
      <name val="Arial"/>
      <family val="2"/>
    </font>
    <font>
      <sz val="12"/>
      <color theme="1"/>
      <name val="Arial"/>
      <family val="2"/>
    </font>
    <font>
      <b/>
      <sz val="12"/>
      <color theme="1"/>
      <name val="Arial"/>
      <family val="2"/>
    </font>
    <font>
      <b/>
      <u/>
      <sz val="12"/>
      <color theme="1"/>
      <name val="Arial"/>
      <family val="2"/>
    </font>
    <font>
      <u/>
      <sz val="12"/>
      <color theme="10"/>
      <name val="Arial"/>
      <family val="2"/>
    </font>
    <font>
      <b/>
      <i/>
      <sz val="11"/>
      <name val="Arial"/>
      <family val="2"/>
    </font>
    <font>
      <b/>
      <sz val="12"/>
      <color rgb="FF000000"/>
      <name val="Calibri"/>
      <family val="2"/>
      <scheme val="minor"/>
    </font>
    <font>
      <i/>
      <sz val="11"/>
      <color rgb="FF000000"/>
      <name val="Calibri"/>
      <family val="2"/>
      <scheme val="minor"/>
    </font>
    <font>
      <b/>
      <sz val="11"/>
      <color rgb="FF000000"/>
      <name val="Calibri"/>
      <family val="2"/>
      <scheme val="minor"/>
    </font>
    <font>
      <b/>
      <sz val="11"/>
      <color rgb="FF000000"/>
      <name val="Arial"/>
      <family val="2"/>
    </font>
    <font>
      <sz val="11"/>
      <color rgb="FF000000"/>
      <name val="Calibri"/>
      <family val="2"/>
      <scheme val="minor"/>
    </font>
    <font>
      <b/>
      <sz val="12"/>
      <color theme="0" tint="-0.499984740745262"/>
      <name val="Arial"/>
      <family val="2"/>
    </font>
    <font>
      <b/>
      <i/>
      <sz val="11"/>
      <color rgb="FF000000"/>
      <name val="Arial"/>
      <family val="2"/>
    </font>
    <font>
      <b/>
      <sz val="12"/>
      <color theme="1"/>
      <name val="Calibri"/>
      <family val="2"/>
      <scheme val="minor"/>
    </font>
    <font>
      <i/>
      <sz val="11"/>
      <color theme="1"/>
      <name val="Calibri"/>
      <family val="2"/>
      <scheme val="minor"/>
    </font>
    <font>
      <sz val="11"/>
      <color theme="1"/>
      <name val="Calibri"/>
      <family val="2"/>
    </font>
    <font>
      <u/>
      <sz val="11"/>
      <color theme="1"/>
      <name val="Calibri"/>
      <family val="2"/>
      <scheme val="minor"/>
    </font>
    <font>
      <i/>
      <sz val="10"/>
      <color theme="1"/>
      <name val="Calibri"/>
      <family val="2"/>
      <scheme val="minor"/>
    </font>
    <font>
      <sz val="7"/>
      <color theme="1"/>
      <name val="Times New Roman"/>
      <family val="1"/>
    </font>
    <font>
      <b/>
      <vertAlign val="superscript"/>
      <sz val="12"/>
      <color theme="1"/>
      <name val="Calibri"/>
      <family val="2"/>
      <scheme val="minor"/>
    </font>
    <font>
      <sz val="12"/>
      <color theme="1"/>
      <name val="Calibri"/>
      <family val="2"/>
      <scheme val="minor"/>
    </font>
    <font>
      <sz val="8"/>
      <color theme="1"/>
      <name val="Calibri"/>
      <family val="2"/>
      <scheme val="minor"/>
    </font>
    <font>
      <b/>
      <i/>
      <sz val="11"/>
      <color theme="1"/>
      <name val="Calibri"/>
      <family val="2"/>
      <scheme val="minor"/>
    </font>
    <font>
      <sz val="11"/>
      <name val="Calibri"/>
      <family val="2"/>
    </font>
    <font>
      <i/>
      <sz val="8"/>
      <color theme="1"/>
      <name val="Calibri"/>
      <family val="2"/>
      <scheme val="minor"/>
    </font>
    <font>
      <b/>
      <sz val="9"/>
      <color rgb="FF000000"/>
      <name val="Arial"/>
      <family val="2"/>
    </font>
    <font>
      <sz val="8"/>
      <color rgb="FF000000"/>
      <name val="Arial"/>
      <family val="2"/>
    </font>
    <font>
      <b/>
      <sz val="10"/>
      <color rgb="FF000000"/>
      <name val="Arial"/>
      <family val="2"/>
    </font>
    <font>
      <b/>
      <i/>
      <sz val="10"/>
      <color rgb="FF000000"/>
      <name val="Arial"/>
      <family val="2"/>
    </font>
    <font>
      <sz val="12"/>
      <color theme="1"/>
      <name val="Times New Roman"/>
      <family val="1"/>
    </font>
    <font>
      <b/>
      <sz val="12"/>
      <color rgb="FF000000"/>
      <name val="Calibri"/>
      <family val="2"/>
    </font>
    <font>
      <b/>
      <sz val="11"/>
      <color rgb="FF000000"/>
      <name val="Calibri"/>
      <family val="2"/>
    </font>
    <font>
      <sz val="11"/>
      <color rgb="FF000000"/>
      <name val="Calibri"/>
      <family val="2"/>
    </font>
    <font>
      <b/>
      <u/>
      <sz val="9.35"/>
      <color rgb="FF0000FF"/>
      <name val="Calibri"/>
      <family val="2"/>
    </font>
  </fonts>
  <fills count="13">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9"/>
        <bgColor indexed="64"/>
      </patternFill>
    </fill>
    <fill>
      <patternFill patternType="solid">
        <fgColor theme="0" tint="-0.14999847407452621"/>
        <bgColor indexed="64"/>
      </patternFill>
    </fill>
    <fill>
      <patternFill patternType="solid">
        <fgColor rgb="FFFFFFFF"/>
        <bgColor rgb="FF000000"/>
      </patternFill>
    </fill>
    <fill>
      <patternFill patternType="solid">
        <fgColor rgb="FFD8D8D8"/>
        <bgColor rgb="FF000000"/>
      </patternFill>
    </fill>
    <fill>
      <patternFill patternType="solid">
        <fgColor theme="0"/>
        <bgColor rgb="FF000000"/>
      </patternFill>
    </fill>
  </fills>
  <borders count="2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right/>
      <top/>
      <bottom style="thin">
        <color indexed="64"/>
      </bottom>
      <diagonal/>
    </border>
    <border>
      <left/>
      <right/>
      <top style="thin">
        <color indexed="64"/>
      </top>
      <bottom/>
      <diagonal/>
    </border>
  </borders>
  <cellStyleXfs count="15">
    <xf numFmtId="0" fontId="0" fillId="0" borderId="0"/>
    <xf numFmtId="9" fontId="3" fillId="0" borderId="0" applyFont="0" applyFill="0" applyBorder="0" applyAlignment="0" applyProtection="0"/>
    <xf numFmtId="0" fontId="13" fillId="0" borderId="0" applyNumberFormat="0" applyFill="0" applyBorder="0" applyAlignment="0" applyProtection="0"/>
    <xf numFmtId="43" fontId="3" fillId="0" borderId="0" applyFont="0" applyFill="0" applyBorder="0" applyAlignment="0" applyProtection="0"/>
    <xf numFmtId="0" fontId="27" fillId="0" borderId="0"/>
    <xf numFmtId="0" fontId="27" fillId="0" borderId="0"/>
    <xf numFmtId="0" fontId="27" fillId="0" borderId="0"/>
    <xf numFmtId="0" fontId="41" fillId="0" borderId="0"/>
    <xf numFmtId="0" fontId="27" fillId="0" borderId="0">
      <alignment horizontal="left" wrapText="1"/>
    </xf>
    <xf numFmtId="0" fontId="42" fillId="0" borderId="0" applyNumberFormat="0" applyFill="0" applyBorder="0" applyAlignment="0" applyProtection="0">
      <alignment vertical="top"/>
      <protection locked="0"/>
    </xf>
    <xf numFmtId="0" fontId="41" fillId="0" borderId="0"/>
    <xf numFmtId="44" fontId="3" fillId="0" borderId="0" applyFont="0" applyFill="0" applyBorder="0" applyAlignment="0" applyProtection="0"/>
    <xf numFmtId="43" fontId="3" fillId="0" borderId="0" applyFont="0" applyFill="0" applyBorder="0" applyAlignment="0" applyProtection="0"/>
    <xf numFmtId="0" fontId="42" fillId="0" borderId="0" applyNumberFormat="0" applyFill="0" applyBorder="0" applyAlignment="0" applyProtection="0">
      <alignment vertical="top"/>
      <protection locked="0"/>
    </xf>
    <xf numFmtId="43" fontId="3" fillId="0" borderId="0" applyFont="0" applyFill="0" applyBorder="0" applyAlignment="0" applyProtection="0"/>
  </cellStyleXfs>
  <cellXfs count="456">
    <xf numFmtId="0" fontId="0" fillId="0" borderId="0" xfId="0"/>
    <xf numFmtId="0" fontId="0" fillId="0" borderId="0" xfId="0" applyAlignment="1">
      <alignment horizontal="center"/>
    </xf>
    <xf numFmtId="0" fontId="0" fillId="0" borderId="0" xfId="0" applyFont="1"/>
    <xf numFmtId="0" fontId="6" fillId="0" borderId="1" xfId="0" applyFont="1" applyBorder="1"/>
    <xf numFmtId="0" fontId="6" fillId="0" borderId="2" xfId="0" applyFont="1" applyBorder="1"/>
    <xf numFmtId="0" fontId="6" fillId="0" borderId="3" xfId="0" applyFont="1" applyBorder="1"/>
    <xf numFmtId="0" fontId="6" fillId="0" borderId="4" xfId="0" applyFont="1" applyBorder="1"/>
    <xf numFmtId="0" fontId="6" fillId="0" borderId="0" xfId="0" applyFont="1" applyBorder="1"/>
    <xf numFmtId="0" fontId="6" fillId="0" borderId="5" xfId="0" applyFont="1" applyBorder="1"/>
    <xf numFmtId="0" fontId="7" fillId="0" borderId="0" xfId="0" applyFont="1" applyBorder="1" applyAlignment="1">
      <alignment horizontal="center"/>
    </xf>
    <xf numFmtId="0" fontId="8" fillId="0" borderId="0" xfId="0" applyFont="1" applyBorder="1" applyAlignment="1">
      <alignment horizontal="center" vertical="center"/>
    </xf>
    <xf numFmtId="17" fontId="9" fillId="0" borderId="0" xfId="0" applyNumberFormat="1" applyFont="1" applyBorder="1" applyAlignment="1">
      <alignment horizont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9" fillId="0" borderId="0" xfId="0" applyFont="1" applyBorder="1" applyAlignment="1">
      <alignment horizontal="center"/>
    </xf>
    <xf numFmtId="0" fontId="12" fillId="0" borderId="0" xfId="0" applyFont="1" applyBorder="1"/>
    <xf numFmtId="0" fontId="0" fillId="0" borderId="0" xfId="0" applyFont="1" applyAlignment="1"/>
    <xf numFmtId="0" fontId="5" fillId="0" borderId="0" xfId="2" applyFont="1" applyAlignment="1"/>
    <xf numFmtId="0" fontId="6" fillId="0" borderId="6" xfId="0" applyFont="1" applyBorder="1"/>
    <xf numFmtId="0" fontId="6" fillId="0" borderId="7" xfId="0" applyFont="1" applyBorder="1"/>
    <xf numFmtId="0" fontId="6"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6" fillId="0" borderId="0" xfId="0" applyFont="1" applyFill="1" applyBorder="1"/>
    <xf numFmtId="0" fontId="6" fillId="0" borderId="5" xfId="0" applyFont="1" applyFill="1" applyBorder="1"/>
    <xf numFmtId="0" fontId="0" fillId="0" borderId="4" xfId="0" applyFont="1" applyBorder="1"/>
    <xf numFmtId="0" fontId="0" fillId="0" borderId="5" xfId="0" applyFont="1" applyBorder="1"/>
    <xf numFmtId="0" fontId="12" fillId="0" borderId="0" xfId="0" applyFont="1" applyFill="1" applyBorder="1"/>
    <xf numFmtId="0" fontId="0" fillId="0" borderId="0" xfId="0" applyFont="1" applyFill="1"/>
    <xf numFmtId="0" fontId="6" fillId="0" borderId="4" xfId="0" applyFont="1" applyFill="1" applyBorder="1"/>
    <xf numFmtId="0" fontId="9" fillId="0" borderId="0" xfId="0" applyFont="1" applyFill="1" applyBorder="1" applyAlignment="1">
      <alignment horizontal="center"/>
    </xf>
    <xf numFmtId="0" fontId="0" fillId="0" borderId="7" xfId="0" applyFont="1" applyFill="1" applyBorder="1"/>
    <xf numFmtId="0" fontId="0" fillId="0" borderId="7" xfId="0" applyFont="1" applyBorder="1"/>
    <xf numFmtId="0" fontId="2" fillId="0" borderId="0" xfId="0" applyFont="1" applyBorder="1"/>
    <xf numFmtId="0" fontId="6" fillId="0" borderId="0" xfId="0" quotePrefix="1" applyFont="1" applyBorder="1" applyAlignment="1">
      <alignment horizontal="right"/>
    </xf>
    <xf numFmtId="0" fontId="9" fillId="0" borderId="7" xfId="0" applyFont="1" applyBorder="1" applyAlignment="1">
      <alignment horizontal="center"/>
    </xf>
    <xf numFmtId="0" fontId="15" fillId="0" borderId="0" xfId="0" applyFont="1"/>
    <xf numFmtId="0" fontId="10" fillId="0" borderId="0" xfId="0" applyFont="1" applyBorder="1" applyAlignment="1">
      <alignment horizontal="left" vertical="center"/>
    </xf>
    <xf numFmtId="0" fontId="14" fillId="0" borderId="0" xfId="0" applyFont="1" applyAlignment="1">
      <alignment horizontal="left"/>
    </xf>
    <xf numFmtId="0" fontId="15" fillId="0" borderId="0" xfId="0" applyFont="1" applyAlignment="1">
      <alignment horizontal="center" vertical="center"/>
    </xf>
    <xf numFmtId="0" fontId="15" fillId="0" borderId="0" xfId="0" applyFont="1" applyFill="1" applyAlignment="1">
      <alignment vertical="center" wrapText="1"/>
    </xf>
    <xf numFmtId="0" fontId="16" fillId="0" borderId="9" xfId="0" applyFont="1" applyBorder="1" applyAlignment="1">
      <alignment horizontal="center" vertical="center" wrapText="1"/>
    </xf>
    <xf numFmtId="0" fontId="17" fillId="2" borderId="10"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6" fillId="0" borderId="0" xfId="0" applyFont="1"/>
    <xf numFmtId="0" fontId="2" fillId="0" borderId="0" xfId="0" applyFont="1"/>
    <xf numFmtId="0" fontId="18" fillId="5" borderId="10" xfId="0" quotePrefix="1" applyFont="1" applyFill="1" applyBorder="1" applyAlignment="1">
      <alignment horizontal="left" vertical="center"/>
    </xf>
    <xf numFmtId="0" fontId="18" fillId="5" borderId="12" xfId="0" quotePrefix="1" applyFont="1" applyFill="1" applyBorder="1" applyAlignment="1">
      <alignment horizontal="center" vertical="center" wrapText="1"/>
    </xf>
    <xf numFmtId="0" fontId="18" fillId="5" borderId="11" xfId="0" quotePrefix="1" applyFont="1" applyFill="1" applyBorder="1" applyAlignment="1">
      <alignment horizontal="center" vertical="center" wrapText="1"/>
    </xf>
    <xf numFmtId="0" fontId="15" fillId="0" borderId="0" xfId="0" applyFont="1" applyAlignment="1"/>
    <xf numFmtId="0" fontId="0" fillId="0" borderId="0" xfId="0" applyAlignment="1"/>
    <xf numFmtId="0" fontId="19" fillId="6" borderId="10" xfId="0" quotePrefix="1" applyFont="1" applyFill="1" applyBorder="1" applyAlignment="1">
      <alignment horizontal="left" vertical="center"/>
    </xf>
    <xf numFmtId="0" fontId="19" fillId="6" borderId="13" xfId="0" quotePrefix="1" applyFont="1" applyFill="1" applyBorder="1" applyAlignment="1">
      <alignment horizontal="left" vertical="center"/>
    </xf>
    <xf numFmtId="0" fontId="15" fillId="0" borderId="13" xfId="0" applyFont="1" applyBorder="1" applyAlignment="1">
      <alignment horizontal="center" vertical="center" wrapText="1"/>
    </xf>
    <xf numFmtId="0" fontId="4"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5" fillId="0" borderId="13" xfId="0" applyFont="1" applyBorder="1" applyAlignment="1">
      <alignment horizontal="center" vertical="center"/>
    </xf>
    <xf numFmtId="0" fontId="1" fillId="0" borderId="13" xfId="0" applyFont="1" applyFill="1" applyBorder="1" applyAlignment="1">
      <alignment vertical="center" wrapText="1"/>
    </xf>
    <xf numFmtId="0" fontId="15" fillId="0" borderId="0" xfId="0" applyFont="1" applyFill="1"/>
    <xf numFmtId="0" fontId="20" fillId="5" borderId="11" xfId="0" quotePrefix="1" applyFont="1" applyFill="1" applyBorder="1" applyAlignment="1">
      <alignment horizontal="center" vertical="center" wrapText="1"/>
    </xf>
    <xf numFmtId="0" fontId="15"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8"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7" fillId="0" borderId="0" xfId="0" applyFont="1" applyFill="1" applyBorder="1" applyAlignment="1">
      <alignment vertical="center" wrapText="1"/>
    </xf>
    <xf numFmtId="0" fontId="17" fillId="3" borderId="0"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13" fillId="0" borderId="17" xfId="2" applyFill="1" applyBorder="1" applyAlignment="1">
      <alignment horizontal="center" vertical="center" wrapText="1"/>
    </xf>
    <xf numFmtId="0" fontId="13" fillId="0" borderId="17" xfId="2" quotePrefix="1" applyFill="1" applyBorder="1" applyAlignment="1">
      <alignment horizontal="center" vertical="center" wrapText="1"/>
    </xf>
    <xf numFmtId="0" fontId="13" fillId="0" borderId="18" xfId="2" quotePrefix="1" applyFill="1" applyBorder="1" applyAlignment="1">
      <alignment horizontal="center" vertical="center" wrapText="1"/>
    </xf>
    <xf numFmtId="0" fontId="13" fillId="0" borderId="0" xfId="2" quotePrefix="1" applyFill="1" applyBorder="1" applyAlignment="1">
      <alignment horizontal="center" vertical="center" wrapText="1"/>
    </xf>
    <xf numFmtId="0" fontId="17" fillId="2" borderId="0" xfId="0" applyFont="1" applyFill="1" applyBorder="1" applyAlignment="1">
      <alignment horizontal="center" vertical="center" wrapText="1"/>
    </xf>
    <xf numFmtId="0" fontId="21"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2" quotePrefix="1" applyFont="1" applyFill="1" applyBorder="1" applyAlignment="1">
      <alignment horizontal="center" vertical="center" wrapText="1"/>
    </xf>
    <xf numFmtId="0" fontId="1" fillId="0" borderId="0" xfId="0" quotePrefix="1"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0" fontId="21" fillId="6" borderId="0" xfId="0" applyFont="1" applyFill="1" applyBorder="1" applyAlignment="1">
      <alignment horizontal="center" vertical="center" wrapText="1"/>
    </xf>
    <xf numFmtId="0" fontId="2" fillId="6" borderId="0" xfId="0"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1" fillId="4" borderId="0" xfId="0" quotePrefix="1" applyFont="1" applyFill="1" applyBorder="1" applyAlignment="1">
      <alignment horizontal="center" vertical="center" wrapText="1"/>
    </xf>
    <xf numFmtId="0" fontId="1" fillId="4" borderId="0" xfId="0" applyFont="1" applyFill="1" applyBorder="1" applyAlignment="1">
      <alignment horizontal="center" vertical="center" wrapText="1"/>
    </xf>
    <xf numFmtId="3" fontId="1" fillId="0" borderId="0" xfId="0" quotePrefix="1" applyNumberFormat="1" applyFont="1" applyFill="1" applyBorder="1" applyAlignment="1">
      <alignment horizontal="center" vertical="center" wrapText="1"/>
    </xf>
    <xf numFmtId="10" fontId="1" fillId="0" borderId="0" xfId="0" quotePrefix="1" applyNumberFormat="1" applyFont="1" applyFill="1" applyBorder="1" applyAlignment="1">
      <alignment horizontal="center" vertical="center" wrapText="1"/>
    </xf>
    <xf numFmtId="0" fontId="1" fillId="0" borderId="0" xfId="0" quotePrefix="1" applyFont="1" applyFill="1" applyBorder="1" applyAlignment="1">
      <alignment horizontal="right" vertical="center" wrapText="1"/>
    </xf>
    <xf numFmtId="9" fontId="1" fillId="0" borderId="0" xfId="1" quotePrefix="1" applyFont="1" applyFill="1" applyBorder="1" applyAlignment="1">
      <alignment horizontal="center" vertical="center" wrapText="1"/>
    </xf>
    <xf numFmtId="0" fontId="23" fillId="0" borderId="0" xfId="0" applyFont="1" applyFill="1" applyBorder="1" applyAlignment="1">
      <alignment horizontal="right" vertical="center" wrapText="1"/>
    </xf>
    <xf numFmtId="0" fontId="25" fillId="0" borderId="0" xfId="0" applyFont="1" applyFill="1" applyBorder="1" applyAlignment="1">
      <alignment horizontal="center" vertical="center" wrapText="1"/>
    </xf>
    <xf numFmtId="0" fontId="26" fillId="6"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27" fillId="0" borderId="0" xfId="0" applyFont="1" applyFill="1" applyBorder="1" applyAlignment="1">
      <alignment horizontal="center" vertical="center" wrapText="1"/>
    </xf>
    <xf numFmtId="9" fontId="1"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3"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13" fillId="0" borderId="0" xfId="2" applyFill="1" applyBorder="1" applyAlignment="1">
      <alignment horizontal="center" vertical="center" wrapText="1"/>
    </xf>
    <xf numFmtId="0" fontId="30" fillId="0" borderId="0" xfId="0" applyFont="1" applyFill="1" applyBorder="1" applyAlignment="1">
      <alignment horizontal="center" vertical="center" wrapText="1"/>
    </xf>
    <xf numFmtId="0" fontId="13" fillId="0" borderId="0" xfId="2" applyAlignment="1">
      <alignment horizontal="center"/>
    </xf>
    <xf numFmtId="0" fontId="13" fillId="0" borderId="17" xfId="2" quotePrefix="1" applyFill="1" applyBorder="1" applyAlignment="1">
      <alignment horizontal="right" vertical="center" wrapText="1"/>
    </xf>
    <xf numFmtId="0" fontId="13" fillId="0" borderId="18" xfId="2" quotePrefix="1" applyFill="1" applyBorder="1" applyAlignment="1">
      <alignment horizontal="right" vertical="center" wrapText="1"/>
    </xf>
    <xf numFmtId="0" fontId="1" fillId="0" borderId="0" xfId="0" applyFont="1" applyFill="1" applyBorder="1" applyAlignment="1">
      <alignment horizontal="right" vertical="center" wrapText="1"/>
    </xf>
    <xf numFmtId="0" fontId="31" fillId="0" borderId="0" xfId="0" applyFont="1" applyFill="1" applyBorder="1" applyAlignment="1">
      <alignment horizontal="center" vertical="center" wrapText="1"/>
    </xf>
    <xf numFmtId="0" fontId="22" fillId="5" borderId="0" xfId="0" applyFont="1" applyFill="1" applyBorder="1" applyAlignment="1">
      <alignment horizontal="center" vertical="center" wrapText="1"/>
    </xf>
    <xf numFmtId="0" fontId="18" fillId="5" borderId="0" xfId="0" quotePrefix="1" applyFont="1" applyFill="1" applyBorder="1" applyAlignment="1">
      <alignment horizontal="center" vertical="center" wrapText="1"/>
    </xf>
    <xf numFmtId="0" fontId="2" fillId="5" borderId="0" xfId="0"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10" fontId="1" fillId="0" borderId="0" xfId="0" applyNumberFormat="1" applyFont="1" applyFill="1" applyBorder="1" applyAlignment="1">
      <alignment horizontal="center" vertical="center" wrapText="1"/>
    </xf>
    <xf numFmtId="0" fontId="25"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3"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4" fillId="2"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1" fillId="7" borderId="0" xfId="0" quotePrefix="1" applyFont="1" applyFill="1" applyBorder="1" applyAlignment="1">
      <alignment horizontal="center" vertical="center" wrapText="1"/>
    </xf>
    <xf numFmtId="0" fontId="32" fillId="0" borderId="0" xfId="0" applyFont="1" applyAlignment="1">
      <alignment horizontal="center" vertical="center"/>
    </xf>
    <xf numFmtId="0" fontId="33" fillId="0" borderId="0" xfId="0" applyFont="1" applyAlignment="1">
      <alignment vertical="center" wrapText="1"/>
    </xf>
    <xf numFmtId="0" fontId="34" fillId="0" borderId="0" xfId="0" applyFont="1" applyAlignment="1">
      <alignment horizontal="left" vertical="center" wrapText="1"/>
    </xf>
    <xf numFmtId="0" fontId="35" fillId="0" borderId="0" xfId="0" applyFont="1" applyAlignment="1">
      <alignment wrapText="1"/>
    </xf>
    <xf numFmtId="0" fontId="33" fillId="0" borderId="0" xfId="0" applyFont="1" applyAlignment="1">
      <alignment horizontal="left" vertical="center" wrapText="1"/>
    </xf>
    <xf numFmtId="0" fontId="37" fillId="0" borderId="0" xfId="0" applyFont="1" applyAlignment="1">
      <alignment vertical="center" wrapText="1"/>
    </xf>
    <xf numFmtId="0" fontId="38" fillId="0" borderId="0" xfId="0" applyFont="1" applyAlignment="1">
      <alignment horizontal="left" vertical="center" wrapText="1"/>
    </xf>
    <xf numFmtId="0" fontId="38" fillId="0" borderId="0" xfId="0" applyFont="1" applyAlignment="1">
      <alignment wrapText="1"/>
    </xf>
    <xf numFmtId="0" fontId="35" fillId="0" borderId="0" xfId="0" applyFont="1" applyAlignment="1">
      <alignment vertical="center" wrapText="1"/>
    </xf>
    <xf numFmtId="0" fontId="39" fillId="0" borderId="0" xfId="0" applyFont="1" applyAlignment="1">
      <alignment vertical="center" wrapText="1"/>
    </xf>
    <xf numFmtId="0" fontId="38" fillId="0" borderId="0" xfId="0" applyFont="1" applyAlignment="1">
      <alignment vertical="center" wrapText="1"/>
    </xf>
    <xf numFmtId="0" fontId="35" fillId="0" borderId="0" xfId="0" applyFont="1" applyFill="1" applyAlignment="1">
      <alignment wrapText="1"/>
    </xf>
    <xf numFmtId="0" fontId="38" fillId="0" borderId="0" xfId="0" applyFont="1" applyFill="1" applyAlignment="1">
      <alignment wrapText="1"/>
    </xf>
    <xf numFmtId="0" fontId="22" fillId="6" borderId="0" xfId="0" quotePrefix="1" applyFont="1" applyFill="1" applyBorder="1" applyAlignment="1">
      <alignment horizontal="center" vertical="center" wrapText="1"/>
    </xf>
    <xf numFmtId="0" fontId="1" fillId="0" borderId="0" xfId="0" quotePrefix="1"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43"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45" fillId="4" borderId="0" xfId="0" applyFont="1" applyFill="1" applyBorder="1" applyAlignment="1">
      <alignment horizontal="center" vertical="center"/>
    </xf>
    <xf numFmtId="0" fontId="46" fillId="4" borderId="0" xfId="0" applyFont="1" applyFill="1" applyBorder="1" applyAlignment="1">
      <alignment horizontal="left" vertical="top"/>
    </xf>
    <xf numFmtId="0" fontId="47" fillId="4" borderId="0" xfId="0" applyFont="1" applyFill="1" applyBorder="1" applyAlignment="1">
      <alignment horizontal="center" vertical="center" wrapText="1"/>
    </xf>
    <xf numFmtId="0" fontId="48" fillId="8" borderId="0" xfId="10" applyFont="1" applyFill="1" applyBorder="1"/>
    <xf numFmtId="0" fontId="49" fillId="4" borderId="0" xfId="0" applyFont="1" applyFill="1" applyBorder="1" applyAlignment="1">
      <alignment horizontal="justify" vertical="center"/>
    </xf>
    <xf numFmtId="0" fontId="49" fillId="4" borderId="0" xfId="0" applyFont="1" applyFill="1" applyBorder="1" applyAlignment="1">
      <alignment horizontal="left" vertical="center"/>
    </xf>
    <xf numFmtId="0" fontId="1" fillId="0" borderId="0" xfId="0" applyFont="1" applyFill="1" applyBorder="1" applyAlignment="1">
      <alignment horizontal="left" vertical="center" wrapText="1"/>
    </xf>
    <xf numFmtId="3" fontId="1" fillId="0" borderId="0" xfId="11" applyNumberFormat="1" applyFont="1" applyFill="1" applyBorder="1" applyAlignment="1">
      <alignment horizontal="center" vertical="center" wrapText="1"/>
    </xf>
    <xf numFmtId="3" fontId="1" fillId="0" borderId="0" xfId="0" applyNumberFormat="1" applyFont="1" applyFill="1" applyBorder="1" applyAlignment="1">
      <alignment horizontal="center" vertical="center" wrapText="1"/>
    </xf>
    <xf numFmtId="10" fontId="1" fillId="0" borderId="0" xfId="1" applyNumberFormat="1" applyFont="1" applyFill="1" applyBorder="1" applyAlignment="1">
      <alignment horizontal="center" vertical="center" wrapText="1"/>
    </xf>
    <xf numFmtId="0" fontId="22" fillId="0" borderId="0" xfId="0" quotePrefix="1" applyFont="1" applyFill="1" applyBorder="1" applyAlignment="1">
      <alignment horizontal="left" vertical="center" wrapText="1"/>
    </xf>
    <xf numFmtId="0" fontId="22" fillId="0" borderId="0" xfId="0" applyFont="1" applyFill="1" applyBorder="1" applyAlignment="1">
      <alignment horizontal="left" vertical="center" wrapText="1"/>
    </xf>
    <xf numFmtId="14" fontId="50" fillId="0" borderId="0" xfId="0" applyNumberFormat="1" applyFont="1" applyFill="1" applyBorder="1" applyAlignment="1">
      <alignment horizontal="center" vertical="center" wrapText="1"/>
    </xf>
    <xf numFmtId="164" fontId="41" fillId="8" borderId="0" xfId="10" applyNumberFormat="1" applyFont="1" applyFill="1" applyBorder="1" applyAlignment="1">
      <alignment horizontal="center"/>
    </xf>
    <xf numFmtId="0" fontId="2" fillId="4" borderId="0" xfId="0" applyFont="1" applyFill="1"/>
    <xf numFmtId="0" fontId="53" fillId="4" borderId="0" xfId="0" applyFont="1" applyFill="1" applyAlignment="1">
      <alignment horizontal="right"/>
    </xf>
    <xf numFmtId="0" fontId="53" fillId="4" borderId="0" xfId="0" applyFont="1" applyFill="1"/>
    <xf numFmtId="15" fontId="54" fillId="4" borderId="0" xfId="0" quotePrefix="1" applyNumberFormat="1" applyFont="1" applyFill="1" applyAlignment="1">
      <alignment horizontal="left"/>
    </xf>
    <xf numFmtId="0" fontId="55" fillId="4" borderId="0" xfId="0" applyFont="1" applyFill="1"/>
    <xf numFmtId="0" fontId="56" fillId="4" borderId="0" xfId="0" applyFont="1" applyFill="1"/>
    <xf numFmtId="0" fontId="57" fillId="4" borderId="0" xfId="0" applyFont="1" applyFill="1" applyBorder="1" applyAlignment="1">
      <alignment horizontal="left"/>
    </xf>
    <xf numFmtId="0" fontId="56" fillId="4" borderId="0" xfId="0" applyFont="1" applyFill="1" applyBorder="1"/>
    <xf numFmtId="0" fontId="55" fillId="4" borderId="0" xfId="0" applyFont="1" applyFill="1" applyBorder="1"/>
    <xf numFmtId="0" fontId="56" fillId="4" borderId="0" xfId="0" applyFont="1" applyFill="1" applyBorder="1" applyAlignment="1"/>
    <xf numFmtId="0" fontId="56" fillId="4" borderId="0" xfId="0" applyFont="1" applyFill="1" applyBorder="1" applyAlignment="1">
      <alignment horizontal="left"/>
    </xf>
    <xf numFmtId="0" fontId="58" fillId="4" borderId="0" xfId="13" applyFont="1" applyFill="1" applyBorder="1" applyAlignment="1" applyProtection="1"/>
    <xf numFmtId="0" fontId="49" fillId="4" borderId="0" xfId="0" applyFont="1" applyFill="1" applyBorder="1" applyAlignment="1">
      <alignment horizontal="justify" vertical="center" wrapText="1"/>
    </xf>
    <xf numFmtId="0" fontId="59" fillId="4" borderId="0" xfId="0" applyFont="1" applyFill="1" applyBorder="1" applyAlignment="1">
      <alignment vertical="center"/>
    </xf>
    <xf numFmtId="0" fontId="60" fillId="4" borderId="0" xfId="0" applyFont="1" applyFill="1" applyBorder="1" applyAlignment="1"/>
    <xf numFmtId="0" fontId="61" fillId="4" borderId="0" xfId="0" applyFont="1" applyFill="1" applyBorder="1" applyAlignment="1">
      <alignment horizontal="justify" vertical="center" wrapText="1"/>
    </xf>
    <xf numFmtId="0" fontId="62" fillId="4" borderId="0" xfId="0" applyFont="1" applyFill="1" applyBorder="1" applyAlignment="1">
      <alignment vertical="center"/>
    </xf>
    <xf numFmtId="0" fontId="0" fillId="4" borderId="0" xfId="0" applyFont="1" applyFill="1" applyBorder="1"/>
    <xf numFmtId="0" fontId="61" fillId="9" borderId="0" xfId="0" applyFont="1" applyFill="1" applyBorder="1" applyAlignment="1">
      <alignment vertical="center"/>
    </xf>
    <xf numFmtId="0" fontId="63" fillId="9" borderId="0" xfId="0" applyFont="1" applyFill="1" applyBorder="1" applyAlignment="1">
      <alignment horizontal="right" vertical="center" wrapText="1"/>
    </xf>
    <xf numFmtId="0" fontId="64" fillId="4" borderId="0" xfId="0" applyFont="1" applyFill="1" applyBorder="1" applyAlignment="1">
      <alignment vertical="center" wrapText="1"/>
    </xf>
    <xf numFmtId="165" fontId="64" fillId="4" borderId="0" xfId="0" applyNumberFormat="1" applyFont="1" applyFill="1" applyBorder="1" applyAlignment="1">
      <alignment vertical="center" wrapText="1"/>
    </xf>
    <xf numFmtId="0" fontId="64" fillId="4" borderId="20" xfId="0" applyFont="1" applyFill="1" applyBorder="1" applyAlignment="1">
      <alignment horizontal="left" vertical="center" wrapText="1" indent="3"/>
    </xf>
    <xf numFmtId="165" fontId="64" fillId="4" borderId="20" xfId="0" applyNumberFormat="1" applyFont="1" applyFill="1" applyBorder="1" applyAlignment="1">
      <alignment vertical="center" wrapText="1"/>
    </xf>
    <xf numFmtId="0" fontId="64" fillId="4" borderId="21" xfId="0" applyFont="1" applyFill="1" applyBorder="1" applyAlignment="1">
      <alignment vertical="center" wrapText="1"/>
    </xf>
    <xf numFmtId="166" fontId="64" fillId="4" borderId="21" xfId="1" applyNumberFormat="1" applyFont="1" applyFill="1" applyBorder="1" applyAlignment="1">
      <alignment vertical="center" wrapText="1"/>
    </xf>
    <xf numFmtId="166" fontId="0" fillId="4" borderId="0" xfId="1" applyNumberFormat="1" applyFont="1" applyFill="1" applyBorder="1" applyAlignment="1">
      <alignment vertical="top" wrapText="1"/>
    </xf>
    <xf numFmtId="0" fontId="64" fillId="0" borderId="20" xfId="0" applyFont="1" applyFill="1" applyBorder="1" applyAlignment="1">
      <alignment vertical="center" wrapText="1"/>
    </xf>
    <xf numFmtId="0" fontId="65" fillId="4" borderId="0" xfId="0" applyFont="1" applyFill="1" applyBorder="1" applyAlignment="1">
      <alignment horizontal="justify" vertical="center" wrapText="1"/>
    </xf>
    <xf numFmtId="0" fontId="66" fillId="9" borderId="0" xfId="0" applyFont="1" applyFill="1" applyBorder="1" applyAlignment="1">
      <alignment horizontal="justify" vertical="center" wrapText="1"/>
    </xf>
    <xf numFmtId="0" fontId="64" fillId="9" borderId="0" xfId="0" applyFont="1" applyFill="1" applyBorder="1" applyAlignment="1">
      <alignment vertical="center" wrapText="1"/>
    </xf>
    <xf numFmtId="0" fontId="64" fillId="4" borderId="0" xfId="0" applyFont="1" applyFill="1" applyBorder="1" applyAlignment="1">
      <alignment horizontal="justify" vertical="center" wrapText="1"/>
    </xf>
    <xf numFmtId="165" fontId="0" fillId="4" borderId="0" xfId="0" applyNumberFormat="1" applyFont="1" applyFill="1" applyBorder="1" applyAlignment="1">
      <alignment vertical="top" wrapText="1"/>
    </xf>
    <xf numFmtId="0" fontId="62" fillId="9" borderId="0" xfId="0" applyFont="1" applyFill="1" applyBorder="1" applyAlignment="1">
      <alignment horizontal="justify" vertical="center" wrapText="1"/>
    </xf>
    <xf numFmtId="0" fontId="64" fillId="4" borderId="20" xfId="0" applyFont="1" applyFill="1" applyBorder="1" applyAlignment="1">
      <alignment vertical="center" wrapText="1"/>
    </xf>
    <xf numFmtId="0" fontId="64" fillId="4" borderId="0" xfId="0" applyFont="1" applyFill="1" applyBorder="1" applyAlignment="1">
      <alignment horizontal="left" vertical="center" wrapText="1" indent="6"/>
    </xf>
    <xf numFmtId="167" fontId="0" fillId="4" borderId="0" xfId="12" applyNumberFormat="1" applyFont="1" applyFill="1" applyBorder="1" applyAlignment="1">
      <alignment vertical="top" wrapText="1"/>
    </xf>
    <xf numFmtId="168" fontId="64" fillId="4" borderId="20" xfId="0" applyNumberFormat="1" applyFont="1" applyFill="1" applyBorder="1" applyAlignment="1">
      <alignment vertical="center" wrapText="1"/>
    </xf>
    <xf numFmtId="168" fontId="0" fillId="4" borderId="0" xfId="12" applyNumberFormat="1" applyFont="1" applyFill="1" applyBorder="1" applyAlignment="1">
      <alignment horizontal="right" vertical="top" wrapText="1"/>
    </xf>
    <xf numFmtId="167" fontId="0" fillId="4" borderId="0" xfId="12" applyNumberFormat="1" applyFont="1" applyFill="1" applyBorder="1" applyAlignment="1">
      <alignment wrapText="1"/>
    </xf>
    <xf numFmtId="167" fontId="0" fillId="4" borderId="20" xfId="12" applyNumberFormat="1" applyFont="1" applyFill="1" applyBorder="1" applyAlignment="1">
      <alignment wrapText="1"/>
    </xf>
    <xf numFmtId="0" fontId="42" fillId="4" borderId="0" xfId="13" applyFill="1" applyAlignment="1" applyProtection="1">
      <alignment horizontal="right"/>
    </xf>
    <xf numFmtId="0" fontId="2" fillId="4" borderId="0" xfId="0" applyFont="1" applyFill="1" applyBorder="1" applyAlignment="1">
      <alignment vertical="center"/>
    </xf>
    <xf numFmtId="0" fontId="66" fillId="9" borderId="0" xfId="0" applyFont="1" applyFill="1" applyBorder="1" applyAlignment="1">
      <alignment horizontal="left" vertical="center" wrapText="1"/>
    </xf>
    <xf numFmtId="0" fontId="63" fillId="9" borderId="0" xfId="0" applyFont="1" applyFill="1" applyBorder="1" applyAlignment="1">
      <alignment horizontal="center" vertical="center" wrapText="1"/>
    </xf>
    <xf numFmtId="0" fontId="64" fillId="4" borderId="0" xfId="0" applyFont="1" applyFill="1" applyBorder="1" applyAlignment="1">
      <alignment vertical="center"/>
    </xf>
    <xf numFmtId="165" fontId="0" fillId="4" borderId="0" xfId="0" applyNumberFormat="1" applyFont="1" applyFill="1" applyBorder="1" applyAlignment="1">
      <alignment vertical="center" wrapText="1"/>
    </xf>
    <xf numFmtId="166" fontId="0" fillId="4" borderId="0" xfId="1" applyNumberFormat="1" applyFont="1" applyFill="1" applyBorder="1" applyAlignment="1">
      <alignment vertical="center"/>
    </xf>
    <xf numFmtId="0" fontId="0" fillId="4" borderId="20" xfId="0" applyFont="1" applyFill="1" applyBorder="1"/>
    <xf numFmtId="0" fontId="64" fillId="4" borderId="20" xfId="0" applyFont="1" applyFill="1" applyBorder="1" applyAlignment="1">
      <alignment vertical="center"/>
    </xf>
    <xf numFmtId="166" fontId="0" fillId="4" borderId="20" xfId="1" applyNumberFormat="1" applyFont="1" applyFill="1" applyBorder="1" applyAlignment="1">
      <alignment vertical="center"/>
    </xf>
    <xf numFmtId="165" fontId="64" fillId="4" borderId="0" xfId="0" applyNumberFormat="1" applyFont="1" applyFill="1" applyBorder="1" applyAlignment="1">
      <alignment vertical="center"/>
    </xf>
    <xf numFmtId="168" fontId="0" fillId="4" borderId="0" xfId="12" applyNumberFormat="1" applyFont="1" applyFill="1" applyBorder="1" applyAlignment="1">
      <alignment horizontal="center" vertical="center"/>
    </xf>
    <xf numFmtId="0" fontId="1" fillId="4" borderId="0" xfId="0" applyFont="1" applyFill="1" applyBorder="1" applyAlignment="1">
      <alignment vertical="center"/>
    </xf>
    <xf numFmtId="0" fontId="51" fillId="4" borderId="0" xfId="0" applyFont="1" applyFill="1" applyBorder="1"/>
    <xf numFmtId="165" fontId="1" fillId="4" borderId="0" xfId="0" applyNumberFormat="1" applyFont="1" applyFill="1" applyBorder="1" applyAlignment="1">
      <alignment horizontal="right" vertical="center"/>
    </xf>
    <xf numFmtId="0" fontId="1" fillId="4" borderId="0" xfId="0" applyFont="1" applyFill="1" applyBorder="1" applyAlignment="1">
      <alignment horizontal="left" vertical="center" indent="1"/>
    </xf>
    <xf numFmtId="1" fontId="1" fillId="4" borderId="0" xfId="0" applyNumberFormat="1" applyFont="1" applyFill="1" applyBorder="1" applyAlignment="1">
      <alignment horizontal="right" vertical="center"/>
    </xf>
    <xf numFmtId="0" fontId="1" fillId="0" borderId="20" xfId="0" applyFont="1" applyFill="1" applyBorder="1" applyAlignment="1">
      <alignment horizontal="left" vertical="center"/>
    </xf>
    <xf numFmtId="0" fontId="51" fillId="0" borderId="20" xfId="0" applyFont="1" applyFill="1" applyBorder="1"/>
    <xf numFmtId="0" fontId="51" fillId="4" borderId="20" xfId="0" applyFont="1" applyFill="1" applyBorder="1"/>
    <xf numFmtId="0" fontId="68" fillId="4" borderId="0" xfId="0" applyFont="1" applyFill="1" applyBorder="1"/>
    <xf numFmtId="0" fontId="51" fillId="0" borderId="0" xfId="0" applyFont="1" applyFill="1" applyBorder="1"/>
    <xf numFmtId="167" fontId="51" fillId="0" borderId="0" xfId="12" applyNumberFormat="1" applyFont="1" applyFill="1" applyBorder="1" applyAlignment="1">
      <alignment horizontal="right"/>
    </xf>
    <xf numFmtId="167" fontId="51" fillId="4" borderId="0" xfId="12" applyNumberFormat="1" applyFont="1" applyFill="1" applyBorder="1" applyAlignment="1">
      <alignment horizontal="right"/>
    </xf>
    <xf numFmtId="0" fontId="0" fillId="0" borderId="0" xfId="0" applyAlignment="1">
      <alignment horizontal="justify" vertical="center"/>
    </xf>
    <xf numFmtId="165" fontId="0" fillId="4" borderId="0" xfId="0" applyNumberFormat="1" applyFont="1" applyFill="1"/>
    <xf numFmtId="165" fontId="0" fillId="0" borderId="0" xfId="0" applyNumberFormat="1" applyFont="1" applyFill="1"/>
    <xf numFmtId="0" fontId="0" fillId="4" borderId="0" xfId="0" applyFont="1" applyFill="1" applyBorder="1" applyAlignment="1">
      <alignment vertical="center"/>
    </xf>
    <xf numFmtId="167" fontId="0" fillId="4" borderId="0" xfId="12" applyNumberFormat="1" applyFont="1" applyFill="1" applyBorder="1" applyAlignment="1">
      <alignment horizontal="right"/>
    </xf>
    <xf numFmtId="167" fontId="0" fillId="4" borderId="0" xfId="12" applyNumberFormat="1" applyFont="1" applyFill="1" applyBorder="1"/>
    <xf numFmtId="166" fontId="0" fillId="4" borderId="0" xfId="1" applyNumberFormat="1" applyFont="1" applyFill="1" applyBorder="1" applyAlignment="1">
      <alignment horizontal="right" vertical="center"/>
    </xf>
    <xf numFmtId="0" fontId="64" fillId="0" borderId="0" xfId="0" applyFont="1" applyFill="1" applyBorder="1" applyAlignment="1">
      <alignment vertical="center"/>
    </xf>
    <xf numFmtId="168" fontId="0" fillId="4" borderId="0" xfId="12" applyNumberFormat="1" applyFont="1" applyFill="1" applyBorder="1" applyAlignment="1">
      <alignment horizontal="right" vertical="center"/>
    </xf>
    <xf numFmtId="9" fontId="0" fillId="4" borderId="0" xfId="1" applyNumberFormat="1" applyFont="1" applyFill="1" applyBorder="1" applyAlignment="1">
      <alignment horizontal="right" vertical="center"/>
    </xf>
    <xf numFmtId="168" fontId="0" fillId="4" borderId="0" xfId="12" applyNumberFormat="1" applyFont="1" applyFill="1" applyBorder="1" applyAlignment="1">
      <alignment vertical="center"/>
    </xf>
    <xf numFmtId="9" fontId="64" fillId="4" borderId="0" xfId="0" applyNumberFormat="1" applyFont="1" applyFill="1" applyBorder="1" applyAlignment="1">
      <alignment horizontal="right" vertical="center"/>
    </xf>
    <xf numFmtId="0" fontId="64" fillId="4" borderId="0" xfId="0" applyFont="1" applyFill="1" applyBorder="1" applyAlignment="1">
      <alignment horizontal="right" vertical="center"/>
    </xf>
    <xf numFmtId="0" fontId="64" fillId="4" borderId="0" xfId="0" applyFont="1" applyFill="1" applyBorder="1" applyAlignment="1">
      <alignment horizontal="right" vertical="center" wrapText="1"/>
    </xf>
    <xf numFmtId="0" fontId="64" fillId="4" borderId="20" xfId="0" applyFont="1" applyFill="1" applyBorder="1" applyAlignment="1">
      <alignment horizontal="right" vertical="center"/>
    </xf>
    <xf numFmtId="0" fontId="64" fillId="4" borderId="20" xfId="0" applyFont="1" applyFill="1" applyBorder="1" applyAlignment="1">
      <alignment horizontal="right" vertical="center" wrapText="1"/>
    </xf>
    <xf numFmtId="0" fontId="49" fillId="9" borderId="0" xfId="0" applyFont="1" applyFill="1" applyBorder="1" applyAlignment="1">
      <alignment horizontal="justify" vertical="center" wrapText="1"/>
    </xf>
    <xf numFmtId="0" fontId="0" fillId="4" borderId="0" xfId="0" applyFill="1"/>
    <xf numFmtId="0" fontId="2" fillId="4" borderId="20" xfId="0" applyFont="1" applyFill="1" applyBorder="1"/>
    <xf numFmtId="0" fontId="0" fillId="4" borderId="20" xfId="0" applyFill="1" applyBorder="1" applyAlignment="1">
      <alignment horizontal="right"/>
    </xf>
    <xf numFmtId="0" fontId="0" fillId="4" borderId="0" xfId="0" applyFill="1" applyBorder="1"/>
    <xf numFmtId="43" fontId="0" fillId="4" borderId="0" xfId="12" applyFont="1" applyFill="1" applyBorder="1"/>
    <xf numFmtId="0" fontId="0" fillId="4" borderId="20" xfId="0" applyFill="1" applyBorder="1"/>
    <xf numFmtId="168" fontId="0" fillId="4" borderId="12" xfId="12" applyNumberFormat="1" applyFont="1" applyFill="1" applyBorder="1" applyAlignment="1">
      <alignment vertical="center"/>
    </xf>
    <xf numFmtId="43" fontId="0" fillId="4" borderId="0" xfId="12" applyFont="1" applyFill="1"/>
    <xf numFmtId="0" fontId="1" fillId="4" borderId="20" xfId="0" applyFont="1" applyFill="1" applyBorder="1"/>
    <xf numFmtId="0" fontId="71" fillId="4" borderId="0" xfId="0" applyFont="1" applyFill="1" applyBorder="1"/>
    <xf numFmtId="0" fontId="0" fillId="4" borderId="0" xfId="0" applyFill="1" applyBorder="1" applyAlignment="1">
      <alignment horizontal="left"/>
    </xf>
    <xf numFmtId="0" fontId="1" fillId="4" borderId="0" xfId="0" applyFont="1" applyFill="1"/>
    <xf numFmtId="0" fontId="22" fillId="4" borderId="0" xfId="0" applyFont="1" applyFill="1"/>
    <xf numFmtId="43" fontId="1" fillId="4" borderId="20" xfId="12" applyFont="1" applyFill="1" applyBorder="1"/>
    <xf numFmtId="0" fontId="1" fillId="4" borderId="21" xfId="0" applyFont="1" applyFill="1" applyBorder="1"/>
    <xf numFmtId="0" fontId="1" fillId="4" borderId="0" xfId="0" applyFont="1" applyFill="1" applyBorder="1"/>
    <xf numFmtId="0" fontId="1" fillId="4" borderId="12" xfId="0" applyFont="1" applyFill="1" applyBorder="1"/>
    <xf numFmtId="43" fontId="1" fillId="4" borderId="0" xfId="12" applyFont="1" applyFill="1" applyBorder="1"/>
    <xf numFmtId="0" fontId="66" fillId="9" borderId="0" xfId="0" applyFont="1" applyFill="1" applyBorder="1" applyAlignment="1">
      <alignment vertical="center" wrapText="1"/>
    </xf>
    <xf numFmtId="0" fontId="66" fillId="4" borderId="0" xfId="0" applyFont="1" applyFill="1" applyBorder="1" applyAlignment="1">
      <alignment vertical="center" wrapText="1"/>
    </xf>
    <xf numFmtId="0" fontId="0" fillId="4" borderId="20" xfId="0" applyFont="1" applyFill="1" applyBorder="1" applyAlignment="1">
      <alignment horizontal="center"/>
    </xf>
    <xf numFmtId="9" fontId="0" fillId="4" borderId="0" xfId="0" applyNumberFormat="1" applyFont="1" applyFill="1" applyBorder="1" applyAlignment="1">
      <alignment horizontal="right"/>
    </xf>
    <xf numFmtId="168" fontId="0" fillId="4" borderId="20" xfId="12" applyNumberFormat="1" applyFont="1" applyFill="1" applyBorder="1" applyAlignment="1">
      <alignment horizontal="center" vertical="center"/>
    </xf>
    <xf numFmtId="0" fontId="0" fillId="4" borderId="0" xfId="0" applyFont="1" applyFill="1" applyBorder="1" applyAlignment="1">
      <alignment horizontal="center" vertical="center"/>
    </xf>
    <xf numFmtId="0" fontId="0" fillId="4" borderId="20" xfId="0" applyFont="1" applyFill="1" applyBorder="1" applyAlignment="1">
      <alignment vertical="center"/>
    </xf>
    <xf numFmtId="0" fontId="68" fillId="4" borderId="0" xfId="0" applyFont="1" applyFill="1" applyBorder="1" applyAlignment="1">
      <alignment vertical="center"/>
    </xf>
    <xf numFmtId="0" fontId="74" fillId="4" borderId="0" xfId="0" applyFont="1" applyFill="1" applyBorder="1" applyAlignment="1">
      <alignment vertical="center"/>
    </xf>
    <xf numFmtId="0" fontId="66" fillId="4" borderId="0" xfId="0" applyFont="1" applyFill="1" applyBorder="1" applyAlignment="1">
      <alignment horizontal="justify" vertical="center" wrapText="1"/>
    </xf>
    <xf numFmtId="0" fontId="0" fillId="4" borderId="0" xfId="0" applyFont="1" applyFill="1" applyBorder="1" applyAlignment="1">
      <alignment vertical="center" wrapText="1"/>
    </xf>
    <xf numFmtId="0" fontId="75" fillId="4" borderId="0" xfId="0" applyFont="1" applyFill="1" applyBorder="1"/>
    <xf numFmtId="0" fontId="68" fillId="4" borderId="0" xfId="0" applyFont="1" applyFill="1" applyAlignment="1">
      <alignment horizontal="right"/>
    </xf>
    <xf numFmtId="14" fontId="68" fillId="4" borderId="0" xfId="0" applyNumberFormat="1" applyFont="1" applyFill="1" applyAlignment="1">
      <alignment horizontal="left"/>
    </xf>
    <xf numFmtId="0" fontId="68" fillId="4" borderId="0" xfId="0" applyFont="1" applyFill="1"/>
    <xf numFmtId="0" fontId="67" fillId="4" borderId="0" xfId="0" applyFont="1" applyFill="1" applyBorder="1"/>
    <xf numFmtId="0" fontId="76" fillId="9" borderId="20" xfId="0" applyFont="1" applyFill="1" applyBorder="1"/>
    <xf numFmtId="0" fontId="0" fillId="9" borderId="20" xfId="0" applyFill="1" applyBorder="1"/>
    <xf numFmtId="0" fontId="0" fillId="4" borderId="20" xfId="0" applyFill="1" applyBorder="1" applyAlignment="1">
      <alignment wrapText="1"/>
    </xf>
    <xf numFmtId="0" fontId="2" fillId="4" borderId="20" xfId="0" applyFont="1" applyFill="1" applyBorder="1" applyAlignment="1">
      <alignment wrapText="1"/>
    </xf>
    <xf numFmtId="0" fontId="0" fillId="4" borderId="12" xfId="0" applyFill="1" applyBorder="1"/>
    <xf numFmtId="168" fontId="1" fillId="4" borderId="12" xfId="12" applyNumberFormat="1" applyFont="1" applyFill="1" applyBorder="1"/>
    <xf numFmtId="168" fontId="2" fillId="4" borderId="12" xfId="12" applyNumberFormat="1" applyFont="1" applyFill="1" applyBorder="1"/>
    <xf numFmtId="0" fontId="23" fillId="4" borderId="12" xfId="0" applyFont="1" applyFill="1" applyBorder="1"/>
    <xf numFmtId="9" fontId="23" fillId="4" borderId="12" xfId="1" applyFont="1" applyFill="1" applyBorder="1"/>
    <xf numFmtId="167" fontId="0" fillId="4" borderId="12" xfId="12" applyNumberFormat="1" applyFont="1" applyFill="1" applyBorder="1"/>
    <xf numFmtId="167" fontId="2" fillId="4" borderId="12" xfId="12" applyNumberFormat="1" applyFont="1" applyFill="1" applyBorder="1"/>
    <xf numFmtId="0" fontId="76" fillId="4" borderId="0" xfId="0" applyFont="1" applyFill="1" applyBorder="1"/>
    <xf numFmtId="9" fontId="19" fillId="4" borderId="12" xfId="1" applyFont="1" applyFill="1" applyBorder="1"/>
    <xf numFmtId="0" fontId="76" fillId="9" borderId="0" xfId="0" applyFont="1" applyFill="1" applyBorder="1" applyAlignment="1">
      <alignment horizontal="left"/>
    </xf>
    <xf numFmtId="0" fontId="76" fillId="9" borderId="0" xfId="0" applyFont="1" applyFill="1" applyBorder="1" applyAlignment="1">
      <alignment horizontal="right"/>
    </xf>
    <xf numFmtId="0" fontId="0" fillId="9" borderId="0" xfId="0" applyFill="1" applyBorder="1" applyAlignment="1">
      <alignment horizontal="left"/>
    </xf>
    <xf numFmtId="0" fontId="0" fillId="9" borderId="0" xfId="0" applyFill="1" applyBorder="1"/>
    <xf numFmtId="0" fontId="0" fillId="4" borderId="20" xfId="0" applyFill="1" applyBorder="1" applyAlignment="1">
      <alignment horizontal="right" wrapText="1"/>
    </xf>
    <xf numFmtId="0" fontId="0" fillId="4" borderId="0" xfId="0" applyFill="1" applyBorder="1" applyAlignment="1">
      <alignment horizontal="right" wrapText="1"/>
    </xf>
    <xf numFmtId="0" fontId="0" fillId="4" borderId="0" xfId="0" applyFill="1" applyAlignment="1">
      <alignment horizontal="center"/>
    </xf>
    <xf numFmtId="0" fontId="0" fillId="4" borderId="0" xfId="0" applyFill="1" applyAlignment="1">
      <alignment wrapText="1"/>
    </xf>
    <xf numFmtId="167" fontId="0" fillId="4" borderId="0" xfId="12" applyNumberFormat="1" applyFont="1" applyFill="1" applyAlignment="1">
      <alignment horizontal="center"/>
    </xf>
    <xf numFmtId="0" fontId="0" fillId="4" borderId="0" xfId="0" applyFont="1" applyFill="1" applyAlignment="1">
      <alignment horizontal="center"/>
    </xf>
    <xf numFmtId="0" fontId="0" fillId="4" borderId="0" xfId="0" applyFont="1" applyFill="1" applyAlignment="1">
      <alignment horizontal="right"/>
    </xf>
    <xf numFmtId="167" fontId="2" fillId="4" borderId="12" xfId="12" applyNumberFormat="1" applyFont="1" applyFill="1" applyBorder="1" applyAlignment="1">
      <alignment horizontal="center"/>
    </xf>
    <xf numFmtId="167" fontId="2" fillId="4" borderId="0" xfId="12" applyNumberFormat="1" applyFont="1" applyFill="1" applyBorder="1" applyAlignment="1">
      <alignment horizontal="center"/>
    </xf>
    <xf numFmtId="166" fontId="1" fillId="4" borderId="0" xfId="1" applyNumberFormat="1" applyFont="1" applyFill="1" applyAlignment="1">
      <alignment horizontal="right"/>
    </xf>
    <xf numFmtId="0" fontId="51" fillId="4" borderId="0" xfId="0" applyFont="1" applyFill="1"/>
    <xf numFmtId="165" fontId="0" fillId="4" borderId="0" xfId="0" applyNumberFormat="1" applyFont="1" applyFill="1" applyAlignment="1">
      <alignment horizontal="right"/>
    </xf>
    <xf numFmtId="166" fontId="1" fillId="4" borderId="12" xfId="1" applyNumberFormat="1" applyFont="1" applyFill="1" applyBorder="1" applyAlignment="1">
      <alignment horizontal="right"/>
    </xf>
    <xf numFmtId="167" fontId="2" fillId="4" borderId="0" xfId="12" applyNumberFormat="1" applyFont="1" applyFill="1" applyBorder="1" applyAlignment="1">
      <alignment horizontal="right"/>
    </xf>
    <xf numFmtId="0" fontId="19" fillId="9" borderId="0" xfId="0" applyFont="1" applyFill="1" applyBorder="1" applyAlignment="1">
      <alignment horizontal="left"/>
    </xf>
    <xf numFmtId="167" fontId="1" fillId="4" borderId="0" xfId="12" applyNumberFormat="1" applyFont="1" applyFill="1" applyAlignment="1">
      <alignment horizontal="right"/>
    </xf>
    <xf numFmtId="165" fontId="0" fillId="4" borderId="0" xfId="12" applyNumberFormat="1" applyFont="1" applyFill="1" applyAlignment="1">
      <alignment horizontal="right"/>
    </xf>
    <xf numFmtId="167" fontId="22" fillId="4" borderId="12" xfId="12" applyNumberFormat="1" applyFont="1" applyFill="1" applyBorder="1" applyAlignment="1">
      <alignment horizontal="right"/>
    </xf>
    <xf numFmtId="167" fontId="51" fillId="4" borderId="0" xfId="12" applyNumberFormat="1" applyFont="1" applyFill="1" applyAlignment="1">
      <alignment horizontal="right"/>
    </xf>
    <xf numFmtId="165" fontId="2" fillId="4" borderId="12" xfId="12" applyNumberFormat="1" applyFont="1" applyFill="1" applyBorder="1" applyAlignment="1">
      <alignment horizontal="right"/>
    </xf>
    <xf numFmtId="14" fontId="68" fillId="4" borderId="0" xfId="0" applyNumberFormat="1" applyFont="1" applyFill="1" applyBorder="1" applyAlignment="1">
      <alignment horizontal="left"/>
    </xf>
    <xf numFmtId="0" fontId="76" fillId="9" borderId="0" xfId="0" applyFont="1" applyFill="1" applyAlignment="1">
      <alignment horizontal="left"/>
    </xf>
    <xf numFmtId="0" fontId="2" fillId="9" borderId="0" xfId="0" applyFont="1" applyFill="1"/>
    <xf numFmtId="167" fontId="0" fillId="4" borderId="0" xfId="12" applyNumberFormat="1" applyFont="1" applyFill="1"/>
    <xf numFmtId="0" fontId="1" fillId="4" borderId="0" xfId="0" applyFont="1" applyFill="1" applyAlignment="1">
      <alignment wrapText="1"/>
    </xf>
    <xf numFmtId="0" fontId="1" fillId="4" borderId="0" xfId="0" quotePrefix="1" applyFont="1" applyFill="1" applyBorder="1" applyAlignment="1">
      <alignment vertical="center"/>
    </xf>
    <xf numFmtId="0" fontId="1" fillId="4" borderId="0" xfId="0" quotePrefix="1" applyFont="1" applyFill="1"/>
    <xf numFmtId="0" fontId="0" fillId="4" borderId="0" xfId="0" quotePrefix="1" applyFill="1"/>
    <xf numFmtId="0" fontId="2" fillId="4" borderId="12" xfId="0" applyFont="1" applyFill="1" applyBorder="1"/>
    <xf numFmtId="166" fontId="0" fillId="4" borderId="0" xfId="1" applyNumberFormat="1" applyFont="1" applyFill="1"/>
    <xf numFmtId="0" fontId="76" fillId="9" borderId="0" xfId="0" applyFont="1" applyFill="1" applyAlignment="1">
      <alignment horizontal="right"/>
    </xf>
    <xf numFmtId="0" fontId="19" fillId="9" borderId="0" xfId="0" applyFont="1" applyFill="1" applyAlignment="1">
      <alignment horizontal="left"/>
    </xf>
    <xf numFmtId="0" fontId="0" fillId="4" borderId="12" xfId="0" applyFont="1" applyFill="1" applyBorder="1"/>
    <xf numFmtId="43" fontId="3" fillId="4" borderId="12" xfId="12" applyFont="1" applyFill="1" applyBorder="1"/>
    <xf numFmtId="43" fontId="2" fillId="4" borderId="12" xfId="12" applyFont="1" applyFill="1" applyBorder="1"/>
    <xf numFmtId="0" fontId="79" fillId="4" borderId="0" xfId="0" applyFont="1" applyFill="1"/>
    <xf numFmtId="43" fontId="3" fillId="4" borderId="12" xfId="12" applyFont="1" applyFill="1" applyBorder="1" applyAlignment="1">
      <alignment horizontal="right"/>
    </xf>
    <xf numFmtId="43" fontId="2" fillId="0" borderId="12" xfId="12" applyFont="1" applyFill="1" applyBorder="1" applyAlignment="1">
      <alignment horizontal="right"/>
    </xf>
    <xf numFmtId="43" fontId="0" fillId="4" borderId="0" xfId="0" applyNumberFormat="1" applyFill="1"/>
    <xf numFmtId="0" fontId="0" fillId="4" borderId="20" xfId="0" applyFont="1" applyFill="1" applyBorder="1" applyAlignment="1">
      <alignment horizontal="right"/>
    </xf>
    <xf numFmtId="167" fontId="0" fillId="4" borderId="20" xfId="12" applyNumberFormat="1" applyFont="1" applyFill="1" applyBorder="1"/>
    <xf numFmtId="0" fontId="68" fillId="0" borderId="0" xfId="0" applyFont="1" applyFill="1"/>
    <xf numFmtId="0" fontId="67" fillId="9" borderId="0" xfId="0" applyFont="1" applyFill="1" applyBorder="1"/>
    <xf numFmtId="0" fontId="63" fillId="9" borderId="0" xfId="0" applyFont="1" applyFill="1" applyBorder="1" applyAlignment="1">
      <alignment horizontal="left" vertical="center" wrapText="1" indent="1"/>
    </xf>
    <xf numFmtId="0" fontId="63" fillId="9" borderId="0" xfId="0" applyFont="1" applyFill="1" applyBorder="1" applyAlignment="1">
      <alignment vertical="center" wrapText="1"/>
    </xf>
    <xf numFmtId="0" fontId="80" fillId="9" borderId="0" xfId="0" applyFont="1" applyFill="1" applyBorder="1" applyAlignment="1">
      <alignment horizontal="justify" vertical="center" wrapText="1"/>
    </xf>
    <xf numFmtId="0" fontId="63" fillId="4" borderId="0" xfId="0" applyFont="1" applyFill="1" applyBorder="1" applyAlignment="1">
      <alignment horizontal="left" vertical="center" wrapText="1" indent="1"/>
    </xf>
    <xf numFmtId="0" fontId="63" fillId="4" borderId="0" xfId="0" applyFont="1" applyFill="1" applyBorder="1" applyAlignment="1">
      <alignment vertical="center" wrapText="1"/>
    </xf>
    <xf numFmtId="0" fontId="80" fillId="4" borderId="0" xfId="0" applyFont="1" applyFill="1" applyBorder="1" applyAlignment="1">
      <alignment horizontal="justify" vertical="center" wrapText="1"/>
    </xf>
    <xf numFmtId="0" fontId="0" fillId="4" borderId="12" xfId="0" applyFill="1" applyBorder="1" applyAlignment="1">
      <alignment horizontal="right" wrapText="1"/>
    </xf>
    <xf numFmtId="0" fontId="64" fillId="4" borderId="0" xfId="0" applyFont="1" applyFill="1" applyBorder="1" applyAlignment="1">
      <alignment horizontal="justify" vertical="top" wrapText="1"/>
    </xf>
    <xf numFmtId="0" fontId="64" fillId="4" borderId="0" xfId="0" applyFont="1" applyFill="1" applyBorder="1" applyAlignment="1">
      <alignment vertical="top" wrapText="1"/>
    </xf>
    <xf numFmtId="0" fontId="64" fillId="4" borderId="0" xfId="0" applyFont="1" applyFill="1" applyBorder="1" applyAlignment="1">
      <alignment horizontal="left" vertical="center" wrapText="1" indent="5"/>
    </xf>
    <xf numFmtId="0" fontId="0" fillId="4" borderId="0" xfId="0" applyFont="1" applyFill="1" applyBorder="1" applyAlignment="1">
      <alignment vertical="top" wrapText="1"/>
    </xf>
    <xf numFmtId="0" fontId="81" fillId="9" borderId="0" xfId="0" applyFont="1" applyFill="1" applyBorder="1" applyAlignment="1">
      <alignment horizontal="left" vertical="center" wrapText="1" indent="1"/>
    </xf>
    <xf numFmtId="0" fontId="82" fillId="9" borderId="0" xfId="0" applyFont="1" applyFill="1" applyBorder="1" applyAlignment="1">
      <alignment horizontal="center" vertical="center" wrapText="1"/>
    </xf>
    <xf numFmtId="0" fontId="62" fillId="4" borderId="12" xfId="0" applyFont="1" applyFill="1" applyBorder="1" applyAlignment="1">
      <alignment vertical="center" wrapText="1"/>
    </xf>
    <xf numFmtId="0" fontId="83" fillId="4" borderId="0" xfId="0" applyFont="1" applyFill="1" applyBorder="1" applyAlignment="1">
      <alignment vertical="center"/>
    </xf>
    <xf numFmtId="0" fontId="70" fillId="4" borderId="0" xfId="0" applyFont="1" applyFill="1" applyBorder="1" applyAlignment="1">
      <alignment horizontal="left" vertical="top" wrapText="1"/>
    </xf>
    <xf numFmtId="0" fontId="53" fillId="4" borderId="0" xfId="0" applyFont="1" applyFill="1" applyBorder="1" applyAlignment="1">
      <alignment horizontal="left" vertical="top" wrapText="1"/>
    </xf>
    <xf numFmtId="0" fontId="69" fillId="10" borderId="0" xfId="0" applyFont="1" applyFill="1" applyBorder="1"/>
    <xf numFmtId="0" fontId="84" fillId="10" borderId="0" xfId="0" applyFont="1" applyFill="1" applyBorder="1"/>
    <xf numFmtId="0" fontId="85" fillId="11" borderId="0" xfId="0" applyFont="1" applyFill="1" applyBorder="1" applyAlignment="1">
      <alignment horizontal="left" vertical="center" wrapText="1" indent="1"/>
    </xf>
    <xf numFmtId="0" fontId="86" fillId="10" borderId="0" xfId="0" applyFont="1" applyFill="1" applyBorder="1" applyAlignment="1">
      <alignment vertical="center" wrapText="1"/>
    </xf>
    <xf numFmtId="0" fontId="69" fillId="10" borderId="0" xfId="0" applyFont="1" applyFill="1" applyBorder="1" applyAlignment="1">
      <alignment vertical="center" wrapText="1"/>
    </xf>
    <xf numFmtId="0" fontId="86" fillId="10" borderId="0" xfId="0" applyFont="1" applyFill="1" applyBorder="1" applyAlignment="1">
      <alignment vertical="top" wrapText="1"/>
    </xf>
    <xf numFmtId="0" fontId="86" fillId="10" borderId="0" xfId="0" applyFont="1" applyFill="1" applyBorder="1" applyAlignment="1">
      <alignment horizontal="justify" vertical="center" wrapText="1"/>
    </xf>
    <xf numFmtId="0" fontId="69" fillId="10" borderId="0" xfId="0" applyFont="1" applyFill="1" applyBorder="1" applyAlignment="1">
      <alignment vertical="top" wrapText="1"/>
    </xf>
    <xf numFmtId="0" fontId="86" fillId="10" borderId="0" xfId="0" applyFont="1" applyFill="1" applyBorder="1" applyAlignment="1">
      <alignment horizontal="left" vertical="top" wrapText="1" indent="5"/>
    </xf>
    <xf numFmtId="0" fontId="86" fillId="10" borderId="0" xfId="0" applyFont="1" applyFill="1" applyBorder="1" applyAlignment="1">
      <alignment horizontal="left" vertical="top" wrapText="1"/>
    </xf>
    <xf numFmtId="0" fontId="86" fillId="10" borderId="0" xfId="0" applyFont="1" applyFill="1" applyBorder="1" applyAlignment="1">
      <alignment vertical="center"/>
    </xf>
    <xf numFmtId="0" fontId="69" fillId="10" borderId="0" xfId="0" applyFont="1" applyFill="1" applyBorder="1" applyAlignment="1">
      <alignment vertical="top"/>
    </xf>
    <xf numFmtId="0" fontId="69" fillId="10" borderId="0" xfId="0" applyFont="1" applyFill="1" applyBorder="1" applyAlignment="1">
      <alignment vertical="center"/>
    </xf>
    <xf numFmtId="0" fontId="86" fillId="10" borderId="0" xfId="0" applyFont="1" applyFill="1" applyBorder="1" applyAlignment="1">
      <alignment horizontal="left" vertical="center" wrapText="1" indent="5"/>
    </xf>
    <xf numFmtId="0" fontId="85" fillId="11" borderId="0" xfId="0" applyFont="1" applyFill="1" applyBorder="1" applyAlignment="1">
      <alignment vertical="center" wrapText="1"/>
    </xf>
    <xf numFmtId="0" fontId="86" fillId="11" borderId="0" xfId="0" applyFont="1" applyFill="1" applyBorder="1" applyAlignment="1">
      <alignment horizontal="justify" vertical="center" wrapText="1"/>
    </xf>
    <xf numFmtId="0" fontId="85" fillId="10" borderId="0" xfId="0" applyFont="1" applyFill="1" applyBorder="1" applyAlignment="1">
      <alignment horizontal="left" vertical="center" wrapText="1" indent="1"/>
    </xf>
    <xf numFmtId="0" fontId="85" fillId="10" borderId="0" xfId="0" applyFont="1" applyFill="1" applyBorder="1" applyAlignment="1">
      <alignment vertical="center" wrapText="1"/>
    </xf>
    <xf numFmtId="0" fontId="87" fillId="10" borderId="0" xfId="13" applyFont="1" applyFill="1" applyBorder="1" applyAlignment="1" applyProtection="1">
      <alignment horizontal="right"/>
    </xf>
    <xf numFmtId="165" fontId="64" fillId="4" borderId="21" xfId="0" applyNumberFormat="1" applyFont="1" applyFill="1" applyBorder="1" applyAlignment="1">
      <alignment horizontal="right" vertical="center" wrapText="1"/>
    </xf>
    <xf numFmtId="165" fontId="64" fillId="4" borderId="21" xfId="0" applyNumberFormat="1" applyFont="1" applyFill="1" applyBorder="1" applyAlignment="1">
      <alignment vertical="center" wrapText="1"/>
    </xf>
    <xf numFmtId="2" fontId="64" fillId="4" borderId="0" xfId="0" applyNumberFormat="1" applyFont="1" applyFill="1" applyBorder="1" applyAlignment="1">
      <alignment vertical="center" wrapText="1"/>
    </xf>
    <xf numFmtId="2" fontId="64" fillId="4" borderId="20" xfId="0" applyNumberFormat="1" applyFont="1" applyFill="1" applyBorder="1" applyAlignment="1">
      <alignment vertical="center" wrapText="1"/>
    </xf>
    <xf numFmtId="43" fontId="64" fillId="4" borderId="20" xfId="0" applyNumberFormat="1" applyFont="1" applyFill="1" applyBorder="1" applyAlignment="1">
      <alignment wrapText="1"/>
    </xf>
    <xf numFmtId="43" fontId="64" fillId="4" borderId="0" xfId="0" applyNumberFormat="1" applyFont="1" applyFill="1" applyBorder="1" applyAlignment="1">
      <alignment vertical="center" wrapText="1"/>
    </xf>
    <xf numFmtId="167" fontId="0" fillId="4" borderId="0" xfId="14" applyNumberFormat="1" applyFont="1" applyFill="1" applyBorder="1" applyAlignment="1">
      <alignment horizontal="center" vertical="center"/>
    </xf>
    <xf numFmtId="43" fontId="0" fillId="4" borderId="0" xfId="14" applyNumberFormat="1" applyFont="1" applyFill="1" applyBorder="1" applyAlignment="1">
      <alignment horizontal="center" vertical="center"/>
    </xf>
    <xf numFmtId="168" fontId="0" fillId="4" borderId="0" xfId="14" applyNumberFormat="1" applyFont="1" applyFill="1" applyBorder="1" applyAlignment="1">
      <alignment horizontal="center" vertical="center"/>
    </xf>
    <xf numFmtId="167" fontId="1" fillId="4" borderId="20" xfId="14" applyNumberFormat="1" applyFont="1" applyFill="1" applyBorder="1" applyAlignment="1">
      <alignment horizontal="right"/>
    </xf>
    <xf numFmtId="167" fontId="0" fillId="4" borderId="0" xfId="14" applyNumberFormat="1" applyFont="1" applyFill="1" applyBorder="1"/>
    <xf numFmtId="168" fontId="0" fillId="4" borderId="0" xfId="14" applyNumberFormat="1" applyFont="1" applyFill="1" applyBorder="1" applyAlignment="1">
      <alignment vertical="center"/>
    </xf>
    <xf numFmtId="167" fontId="0" fillId="4" borderId="0" xfId="14" applyNumberFormat="1" applyFont="1" applyFill="1" applyBorder="1" applyAlignment="1">
      <alignment vertical="center"/>
    </xf>
    <xf numFmtId="43" fontId="0" fillId="4" borderId="0" xfId="14" applyNumberFormat="1" applyFont="1" applyFill="1" applyBorder="1" applyAlignment="1">
      <alignment vertical="center"/>
    </xf>
    <xf numFmtId="167" fontId="0" fillId="4" borderId="20" xfId="14" applyNumberFormat="1" applyFont="1" applyFill="1" applyBorder="1"/>
    <xf numFmtId="168" fontId="0" fillId="4" borderId="12" xfId="14" applyNumberFormat="1" applyFont="1" applyFill="1" applyBorder="1" applyAlignment="1">
      <alignment vertical="center"/>
    </xf>
    <xf numFmtId="167" fontId="0" fillId="4" borderId="12" xfId="14" applyNumberFormat="1" applyFont="1" applyFill="1" applyBorder="1" applyAlignment="1">
      <alignment vertical="center"/>
    </xf>
    <xf numFmtId="43" fontId="0" fillId="4" borderId="12" xfId="14" applyNumberFormat="1" applyFont="1" applyFill="1" applyBorder="1" applyAlignment="1">
      <alignment vertical="center"/>
    </xf>
    <xf numFmtId="167" fontId="0" fillId="4" borderId="12" xfId="14" applyNumberFormat="1" applyFont="1" applyFill="1" applyBorder="1"/>
    <xf numFmtId="165" fontId="0" fillId="4" borderId="0" xfId="0" applyNumberFormat="1" applyFill="1" applyBorder="1"/>
    <xf numFmtId="165" fontId="0" fillId="4" borderId="0" xfId="14" applyNumberFormat="1" applyFont="1" applyFill="1" applyBorder="1" applyAlignment="1">
      <alignment vertical="center"/>
    </xf>
    <xf numFmtId="167" fontId="0" fillId="4" borderId="0" xfId="14" applyNumberFormat="1" applyFont="1" applyFill="1" applyBorder="1" applyAlignment="1">
      <alignment horizontal="right"/>
    </xf>
    <xf numFmtId="168" fontId="0" fillId="4" borderId="0" xfId="14" applyNumberFormat="1" applyFont="1" applyFill="1" applyBorder="1" applyAlignment="1">
      <alignment horizontal="right" vertical="center"/>
    </xf>
    <xf numFmtId="43" fontId="0" fillId="4" borderId="0" xfId="14" applyNumberFormat="1" applyFont="1" applyFill="1" applyBorder="1" applyAlignment="1">
      <alignment horizontal="right" vertical="center"/>
    </xf>
    <xf numFmtId="165" fontId="0" fillId="4" borderId="0" xfId="14" applyNumberFormat="1" applyFont="1" applyFill="1" applyBorder="1"/>
    <xf numFmtId="165" fontId="0" fillId="4" borderId="20" xfId="14" applyNumberFormat="1" applyFont="1" applyFill="1" applyBorder="1"/>
    <xf numFmtId="165" fontId="0" fillId="4" borderId="20" xfId="0" applyNumberFormat="1" applyFill="1" applyBorder="1"/>
    <xf numFmtId="167" fontId="3" fillId="4" borderId="12" xfId="14" applyNumberFormat="1" applyFont="1" applyFill="1" applyBorder="1" applyAlignment="1">
      <alignment horizontal="right"/>
    </xf>
    <xf numFmtId="43" fontId="3" fillId="4" borderId="12" xfId="14" applyFont="1" applyFill="1" applyBorder="1" applyAlignment="1">
      <alignment horizontal="right"/>
    </xf>
    <xf numFmtId="167" fontId="22" fillId="4" borderId="12" xfId="14" applyNumberFormat="1" applyFont="1" applyFill="1" applyBorder="1" applyAlignment="1">
      <alignment horizontal="right"/>
    </xf>
    <xf numFmtId="10" fontId="3" fillId="4" borderId="12" xfId="1" applyNumberFormat="1" applyFont="1" applyFill="1" applyBorder="1" applyAlignment="1">
      <alignment horizontal="right"/>
    </xf>
    <xf numFmtId="0" fontId="5" fillId="3" borderId="0" xfId="0" applyFont="1" applyFill="1" applyBorder="1" applyAlignment="1">
      <alignment horizontal="center"/>
    </xf>
    <xf numFmtId="0" fontId="0" fillId="0" borderId="0" xfId="0" applyFont="1" applyAlignment="1"/>
    <xf numFmtId="0" fontId="5" fillId="2" borderId="0" xfId="2" applyFont="1" applyFill="1" applyBorder="1" applyAlignment="1">
      <alignment horizontal="center"/>
    </xf>
    <xf numFmtId="0" fontId="5" fillId="0" borderId="0" xfId="2" applyFont="1" applyAlignment="1"/>
    <xf numFmtId="0" fontId="8" fillId="0" borderId="0" xfId="0" applyFont="1" applyAlignment="1">
      <alignment horizontal="left"/>
    </xf>
    <xf numFmtId="0" fontId="14" fillId="0" borderId="0" xfId="0" applyFont="1" applyAlignment="1">
      <alignment horizontal="left"/>
    </xf>
    <xf numFmtId="164" fontId="41" fillId="8" borderId="0" xfId="10" applyNumberFormat="1" applyFont="1" applyFill="1" applyBorder="1" applyAlignment="1">
      <alignment horizontal="center"/>
    </xf>
    <xf numFmtId="0" fontId="52" fillId="4" borderId="0" xfId="0" applyFont="1" applyFill="1" applyBorder="1" applyAlignment="1">
      <alignment horizontal="left" wrapText="1"/>
    </xf>
    <xf numFmtId="0" fontId="49" fillId="0" borderId="0" xfId="0" applyFont="1" applyFill="1" applyBorder="1" applyAlignment="1">
      <alignment horizontal="center" vertical="center" wrapText="1"/>
    </xf>
    <xf numFmtId="0" fontId="66" fillId="9" borderId="0" xfId="0" applyFont="1" applyFill="1" applyBorder="1" applyAlignment="1">
      <alignment horizontal="center" vertical="center" wrapText="1"/>
    </xf>
    <xf numFmtId="0" fontId="49" fillId="4" borderId="0" xfId="0" applyFont="1" applyFill="1" applyBorder="1" applyAlignment="1">
      <alignment horizontal="justify" vertical="center"/>
    </xf>
    <xf numFmtId="0" fontId="0" fillId="0" borderId="0" xfId="0" applyAlignment="1">
      <alignment horizontal="justify" vertical="center"/>
    </xf>
    <xf numFmtId="0" fontId="2" fillId="4" borderId="0" xfId="0" applyFont="1" applyFill="1" applyBorder="1" applyAlignment="1">
      <alignment vertical="center"/>
    </xf>
    <xf numFmtId="0" fontId="49" fillId="4" borderId="0" xfId="0" applyFont="1" applyFill="1" applyBorder="1" applyAlignment="1">
      <alignment horizontal="left" vertical="center" wrapText="1"/>
    </xf>
    <xf numFmtId="0" fontId="0" fillId="4" borderId="12" xfId="0" applyFill="1" applyBorder="1" applyAlignment="1">
      <alignment horizontal="left"/>
    </xf>
    <xf numFmtId="0" fontId="49" fillId="4" borderId="0" xfId="0" applyFont="1" applyFill="1" applyBorder="1" applyAlignment="1">
      <alignment horizontal="left" vertical="center"/>
    </xf>
    <xf numFmtId="0" fontId="0" fillId="4" borderId="0" xfId="0" applyFont="1" applyFill="1" applyBorder="1" applyAlignment="1">
      <alignment horizontal="center" vertical="center"/>
    </xf>
    <xf numFmtId="0" fontId="0" fillId="4" borderId="20" xfId="0" applyFont="1" applyFill="1" applyBorder="1" applyAlignment="1">
      <alignment horizontal="center" vertical="center"/>
    </xf>
    <xf numFmtId="0" fontId="63" fillId="4" borderId="0" xfId="0" applyFont="1" applyFill="1" applyBorder="1" applyAlignment="1">
      <alignment horizontal="center" vertical="center" wrapText="1"/>
    </xf>
    <xf numFmtId="0" fontId="68" fillId="4" borderId="20" xfId="0" applyFont="1" applyFill="1" applyBorder="1" applyAlignment="1">
      <alignment horizontal="center"/>
    </xf>
    <xf numFmtId="0" fontId="64" fillId="4" borderId="0" xfId="0" applyFont="1" applyFill="1" applyBorder="1" applyAlignment="1">
      <alignment horizontal="justify" vertical="top" wrapText="1"/>
    </xf>
    <xf numFmtId="0" fontId="64" fillId="4" borderId="0" xfId="0" applyFont="1" applyFill="1" applyBorder="1" applyAlignment="1">
      <alignment vertical="center" wrapText="1"/>
    </xf>
    <xf numFmtId="0" fontId="64" fillId="4" borderId="0" xfId="0" applyFont="1" applyFill="1" applyBorder="1" applyAlignment="1">
      <alignment horizontal="left" vertical="top" wrapText="1"/>
    </xf>
    <xf numFmtId="0" fontId="64" fillId="4" borderId="21" xfId="0" applyFont="1" applyFill="1" applyBorder="1" applyAlignment="1">
      <alignment horizontal="justify" vertical="top" wrapText="1"/>
    </xf>
    <xf numFmtId="0" fontId="81" fillId="9" borderId="0" xfId="0" applyFont="1" applyFill="1" applyBorder="1" applyAlignment="1">
      <alignment horizontal="left" vertical="center" wrapText="1" indent="1"/>
    </xf>
    <xf numFmtId="0" fontId="81" fillId="9" borderId="0" xfId="0" applyFont="1" applyFill="1" applyBorder="1" applyAlignment="1">
      <alignment horizontal="center" vertical="center" wrapText="1"/>
    </xf>
    <xf numFmtId="0" fontId="82" fillId="9" borderId="0" xfId="0" applyFont="1" applyFill="1" applyBorder="1" applyAlignment="1">
      <alignment horizontal="center" vertical="center" wrapText="1"/>
    </xf>
    <xf numFmtId="0" fontId="0" fillId="4" borderId="0" xfId="0" applyFont="1" applyFill="1" applyBorder="1" applyAlignment="1">
      <alignment horizontal="left" vertical="top" wrapText="1"/>
    </xf>
    <xf numFmtId="0" fontId="0" fillId="4" borderId="0" xfId="0" applyFill="1" applyBorder="1" applyAlignment="1">
      <alignment horizontal="left" vertical="top" wrapText="1"/>
    </xf>
    <xf numFmtId="0" fontId="0" fillId="4" borderId="0" xfId="0" applyFill="1" applyBorder="1" applyAlignment="1">
      <alignment horizontal="left" wrapText="1"/>
    </xf>
    <xf numFmtId="0" fontId="64" fillId="4" borderId="12" xfId="0" applyFont="1" applyFill="1" applyBorder="1" applyAlignment="1">
      <alignment horizontal="center" vertical="center" wrapText="1"/>
    </xf>
    <xf numFmtId="0" fontId="0" fillId="4" borderId="21" xfId="0" applyFont="1" applyFill="1" applyBorder="1" applyAlignment="1">
      <alignment horizontal="left" vertical="top" wrapText="1"/>
    </xf>
    <xf numFmtId="0" fontId="0" fillId="4" borderId="20" xfId="0" applyFont="1" applyFill="1" applyBorder="1" applyAlignment="1">
      <alignment horizontal="left" vertical="top" wrapText="1"/>
    </xf>
    <xf numFmtId="0" fontId="42" fillId="4" borderId="12" xfId="13" applyFill="1" applyBorder="1" applyAlignment="1" applyProtection="1">
      <alignment horizontal="left" vertical="center" wrapText="1"/>
    </xf>
    <xf numFmtId="0" fontId="86" fillId="10" borderId="0" xfId="0" applyFont="1" applyFill="1" applyBorder="1" applyAlignment="1">
      <alignment horizontal="left" vertical="top"/>
    </xf>
    <xf numFmtId="0" fontId="85" fillId="11" borderId="0" xfId="0" applyFont="1" applyFill="1" applyBorder="1" applyAlignment="1">
      <alignment horizontal="left" vertical="center" wrapText="1"/>
    </xf>
    <xf numFmtId="0" fontId="86" fillId="12" borderId="0" xfId="0" applyFont="1" applyFill="1" applyBorder="1" applyAlignment="1">
      <alignment horizontal="left" vertical="top"/>
    </xf>
    <xf numFmtId="0" fontId="86" fillId="12" borderId="0" xfId="0" applyFont="1" applyFill="1" applyBorder="1" applyAlignment="1">
      <alignment horizontal="left" vertical="top" wrapText="1"/>
    </xf>
    <xf numFmtId="0" fontId="86" fillId="10" borderId="0" xfId="0" applyFont="1" applyFill="1" applyBorder="1" applyAlignment="1">
      <alignment horizontal="left" vertical="top" wrapText="1"/>
    </xf>
    <xf numFmtId="0" fontId="85" fillId="11" borderId="0" xfId="0" applyFont="1" applyFill="1" applyBorder="1" applyAlignment="1">
      <alignment horizontal="left" vertical="top" wrapText="1"/>
    </xf>
    <xf numFmtId="0" fontId="86" fillId="10" borderId="0" xfId="0" applyFont="1" applyFill="1" applyBorder="1" applyAlignment="1">
      <alignment horizontal="left" vertical="center" wrapText="1"/>
    </xf>
  </cellXfs>
  <cellStyles count="15">
    <cellStyle name="Comma 2" xfId="3"/>
    <cellStyle name="Hyperlink 2" xfId="9"/>
    <cellStyle name="Komma" xfId="14" builtinId="3"/>
    <cellStyle name="Komma 2" xfId="12"/>
    <cellStyle name="Link" xfId="2" builtinId="8"/>
    <cellStyle name="Link 2" xfId="13"/>
    <cellStyle name="Normal" xfId="0" builtinId="0"/>
    <cellStyle name="Normal 2" xfId="4"/>
    <cellStyle name="Normal 3" xfId="5"/>
    <cellStyle name="Normal 4" xfId="6"/>
    <cellStyle name="Normal 7" xfId="7"/>
    <cellStyle name="Normal_porteføljerapport skabelon v4.3 - q1-2010 26apr2010" xfId="10"/>
    <cellStyle name="Procent" xfId="1" builtinId="5"/>
    <cellStyle name="Standard 3" xfId="8"/>
    <cellStyle name="Valuta" xfId="1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5.jpg"/><Relationship Id="rId1" Type="http://schemas.openxmlformats.org/officeDocument/2006/relationships/image" Target="../media/image6.png"/></Relationships>
</file>

<file path=xl/drawings/_rels/drawing11.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jpg"/></Relationships>
</file>

<file path=xl/drawings/_rels/drawing12.xml.rels><?xml version="1.0" encoding="UTF-8" standalone="yes"?>
<Relationships xmlns="http://schemas.openxmlformats.org/package/2006/relationships"><Relationship Id="rId3" Type="http://schemas.openxmlformats.org/officeDocument/2006/relationships/image" Target="../media/image5.jpg"/><Relationship Id="rId2" Type="http://schemas.openxmlformats.org/officeDocument/2006/relationships/image" Target="../media/image8.png"/><Relationship Id="rId1" Type="http://schemas.openxmlformats.org/officeDocument/2006/relationships/image" Target="../media/image7.png"/></Relationships>
</file>

<file path=xl/drawings/_rels/drawing13.xml.rels><?xml version="1.0" encoding="UTF-8" standalone="yes"?>
<Relationships xmlns="http://schemas.openxmlformats.org/package/2006/relationships"><Relationship Id="rId2" Type="http://schemas.openxmlformats.org/officeDocument/2006/relationships/image" Target="../media/image5.jpg"/><Relationship Id="rId1" Type="http://schemas.openxmlformats.org/officeDocument/2006/relationships/image" Target="../media/image8.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5.jpg"/></Relationships>
</file>

<file path=xl/drawings/_rels/drawing4.xml.rels><?xml version="1.0" encoding="UTF-8" standalone="yes"?>
<Relationships xmlns="http://schemas.openxmlformats.org/package/2006/relationships"><Relationship Id="rId2" Type="http://schemas.openxmlformats.org/officeDocument/2006/relationships/image" Target="../media/image5.jpg"/><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2" Type="http://schemas.openxmlformats.org/officeDocument/2006/relationships/image" Target="../media/image5.jpg"/><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2" Type="http://schemas.openxmlformats.org/officeDocument/2006/relationships/image" Target="../media/image5.jpg"/><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2" Type="http://schemas.openxmlformats.org/officeDocument/2006/relationships/image" Target="../media/image5.jpg"/><Relationship Id="rId1" Type="http://schemas.openxmlformats.org/officeDocument/2006/relationships/image" Target="../media/image6.png"/></Relationships>
</file>

<file path=xl/drawings/_rels/drawing8.xml.rels><?xml version="1.0" encoding="UTF-8" standalone="yes"?>
<Relationships xmlns="http://schemas.openxmlformats.org/package/2006/relationships"><Relationship Id="rId2" Type="http://schemas.openxmlformats.org/officeDocument/2006/relationships/image" Target="../media/image5.jpg"/><Relationship Id="rId1" Type="http://schemas.openxmlformats.org/officeDocument/2006/relationships/image" Target="../media/image6.png"/></Relationships>
</file>

<file path=xl/drawings/_rels/drawing9.xml.rels><?xml version="1.0" encoding="UTF-8" standalone="yes"?>
<Relationships xmlns="http://schemas.openxmlformats.org/package/2006/relationships"><Relationship Id="rId2" Type="http://schemas.openxmlformats.org/officeDocument/2006/relationships/image" Target="../media/image5.jpg"/><Relationship Id="rId1"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xdr:cNvPicPr>
          <a:picLocks noChangeAspect="1"/>
        </xdr:cNvPicPr>
      </xdr:nvPicPr>
      <xdr:blipFill>
        <a:blip xmlns:r="http://schemas.openxmlformats.org/officeDocument/2006/relationships" r:embed="rId1" cstate="print"/>
        <a:stretch>
          <a:fillRect/>
        </a:stretch>
      </xdr:blipFill>
      <xdr:spPr>
        <a:xfrm>
          <a:off x="2082165" y="2948941"/>
          <a:ext cx="4534118" cy="14706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11</xdr:col>
      <xdr:colOff>1106194</xdr:colOff>
      <xdr:row>2</xdr:row>
      <xdr:rowOff>168088</xdr:rowOff>
    </xdr:from>
    <xdr:to>
      <xdr:col>12</xdr:col>
      <xdr:colOff>1118851</xdr:colOff>
      <xdr:row>4</xdr:row>
      <xdr:rowOff>193324</xdr:rowOff>
    </xdr:to>
    <xdr:pic>
      <xdr:nvPicPr>
        <xdr:cNvPr id="2" name="Billed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803019" y="549088"/>
          <a:ext cx="1193757" cy="406236"/>
        </a:xfrm>
        <a:prstGeom prst="rect">
          <a:avLst/>
        </a:prstGeom>
      </xdr:spPr>
    </xdr:pic>
    <xdr:clientData/>
  </xdr:twoCellAnchor>
  <xdr:twoCellAnchor editAs="oneCell">
    <xdr:from>
      <xdr:col>0</xdr:col>
      <xdr:colOff>311365</xdr:colOff>
      <xdr:row>0</xdr:row>
      <xdr:rowOff>11206</xdr:rowOff>
    </xdr:from>
    <xdr:to>
      <xdr:col>12</xdr:col>
      <xdr:colOff>1174217</xdr:colOff>
      <xdr:row>1</xdr:row>
      <xdr:rowOff>147796</xdr:rowOff>
    </xdr:to>
    <xdr:pic>
      <xdr:nvPicPr>
        <xdr:cNvPr id="3" name="Billed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1365" y="11206"/>
          <a:ext cx="14740777" cy="327090"/>
        </a:xfrm>
        <a:prstGeom prst="rect">
          <a:avLst/>
        </a:prstGeom>
      </xdr:spPr>
    </xdr:pic>
    <xdr:clientData/>
  </xdr:twoCellAnchor>
  <xdr:twoCellAnchor>
    <xdr:from>
      <xdr:col>0</xdr:col>
      <xdr:colOff>302559</xdr:colOff>
      <xdr:row>1</xdr:row>
      <xdr:rowOff>150481</xdr:rowOff>
    </xdr:from>
    <xdr:to>
      <xdr:col>12</xdr:col>
      <xdr:colOff>1174217</xdr:colOff>
      <xdr:row>1</xdr:row>
      <xdr:rowOff>156882</xdr:rowOff>
    </xdr:to>
    <xdr:cxnSp macro="">
      <xdr:nvCxnSpPr>
        <xdr:cNvPr id="4" name="Lige forbindelse 3"/>
        <xdr:cNvCxnSpPr/>
      </xdr:nvCxnSpPr>
      <xdr:spPr>
        <a:xfrm>
          <a:off x="302559" y="340981"/>
          <a:ext cx="14749583" cy="6401"/>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12</xdr:col>
      <xdr:colOff>1221441</xdr:colOff>
      <xdr:row>1</xdr:row>
      <xdr:rowOff>176502</xdr:rowOff>
    </xdr:to>
    <xdr:pic>
      <xdr:nvPicPr>
        <xdr:cNvPr id="2" name="Billed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4325" y="0"/>
          <a:ext cx="14708841" cy="367002"/>
        </a:xfrm>
        <a:prstGeom prst="rect">
          <a:avLst/>
        </a:prstGeom>
      </xdr:spPr>
    </xdr:pic>
    <xdr:clientData/>
  </xdr:twoCellAnchor>
  <xdr:twoCellAnchor>
    <xdr:from>
      <xdr:col>1</xdr:col>
      <xdr:colOff>0</xdr:colOff>
      <xdr:row>1</xdr:row>
      <xdr:rowOff>179298</xdr:rowOff>
    </xdr:from>
    <xdr:to>
      <xdr:col>12</xdr:col>
      <xdr:colOff>1232648</xdr:colOff>
      <xdr:row>1</xdr:row>
      <xdr:rowOff>179298</xdr:rowOff>
    </xdr:to>
    <xdr:cxnSp macro="">
      <xdr:nvCxnSpPr>
        <xdr:cNvPr id="3" name="Lige forbindelse 2"/>
        <xdr:cNvCxnSpPr/>
      </xdr:nvCxnSpPr>
      <xdr:spPr>
        <a:xfrm>
          <a:off x="314325" y="369798"/>
          <a:ext cx="14720048" cy="0"/>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12</xdr:col>
      <xdr:colOff>11206</xdr:colOff>
      <xdr:row>2</xdr:row>
      <xdr:rowOff>112059</xdr:rowOff>
    </xdr:from>
    <xdr:to>
      <xdr:col>12</xdr:col>
      <xdr:colOff>1207684</xdr:colOff>
      <xdr:row>4</xdr:row>
      <xdr:rowOff>137295</xdr:rowOff>
    </xdr:to>
    <xdr:pic>
      <xdr:nvPicPr>
        <xdr:cNvPr id="4" name="Billed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812931" y="493059"/>
          <a:ext cx="1196478" cy="40623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3</xdr:col>
      <xdr:colOff>105895</xdr:colOff>
      <xdr:row>46</xdr:row>
      <xdr:rowOff>1416423</xdr:rowOff>
    </xdr:from>
    <xdr:to>
      <xdr:col>3</xdr:col>
      <xdr:colOff>4486592</xdr:colOff>
      <xdr:row>46</xdr:row>
      <xdr:rowOff>2088215</xdr:rowOff>
    </xdr:to>
    <xdr:pic>
      <xdr:nvPicPr>
        <xdr:cNvPr id="2" name="Billede 1"/>
        <xdr:cNvPicPr>
          <a:picLocks noChangeAspect="1"/>
        </xdr:cNvPicPr>
      </xdr:nvPicPr>
      <xdr:blipFill>
        <a:blip xmlns:r="http://schemas.openxmlformats.org/officeDocument/2006/relationships" r:embed="rId1" cstate="print"/>
        <a:stretch>
          <a:fillRect/>
        </a:stretch>
      </xdr:blipFill>
      <xdr:spPr>
        <a:xfrm>
          <a:off x="5277970" y="13903698"/>
          <a:ext cx="4380697" cy="671792"/>
        </a:xfrm>
        <a:prstGeom prst="rect">
          <a:avLst/>
        </a:prstGeom>
        <a:ln>
          <a:solidFill>
            <a:schemeClr val="tx2">
              <a:lumMod val="40000"/>
              <a:lumOff val="60000"/>
            </a:schemeClr>
          </a:solidFill>
        </a:ln>
      </xdr:spPr>
    </xdr:pic>
    <xdr:clientData/>
  </xdr:twoCellAnchor>
  <xdr:twoCellAnchor editAs="oneCell">
    <xdr:from>
      <xdr:col>4</xdr:col>
      <xdr:colOff>4381501</xdr:colOff>
      <xdr:row>3</xdr:row>
      <xdr:rowOff>0</xdr:rowOff>
    </xdr:from>
    <xdr:to>
      <xdr:col>6</xdr:col>
      <xdr:colOff>335618</xdr:colOff>
      <xdr:row>4</xdr:row>
      <xdr:rowOff>80122</xdr:rowOff>
    </xdr:to>
    <xdr:pic>
      <xdr:nvPicPr>
        <xdr:cNvPr id="3" name="Billed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973301" y="571500"/>
          <a:ext cx="945217" cy="270622"/>
        </a:xfrm>
        <a:prstGeom prst="rect">
          <a:avLst/>
        </a:prstGeom>
      </xdr:spPr>
    </xdr:pic>
    <xdr:clientData/>
  </xdr:twoCellAnchor>
  <xdr:twoCellAnchor editAs="oneCell">
    <xdr:from>
      <xdr:col>1</xdr:col>
      <xdr:colOff>0</xdr:colOff>
      <xdr:row>0</xdr:row>
      <xdr:rowOff>11206</xdr:rowOff>
    </xdr:from>
    <xdr:to>
      <xdr:col>4</xdr:col>
      <xdr:colOff>3294529</xdr:colOff>
      <xdr:row>1</xdr:row>
      <xdr:rowOff>187708</xdr:rowOff>
    </xdr:to>
    <xdr:pic>
      <xdr:nvPicPr>
        <xdr:cNvPr id="4" name="Billed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14325" y="11206"/>
          <a:ext cx="14648329" cy="367002"/>
        </a:xfrm>
        <a:prstGeom prst="rect">
          <a:avLst/>
        </a:prstGeom>
      </xdr:spPr>
    </xdr:pic>
    <xdr:clientData/>
  </xdr:twoCellAnchor>
  <xdr:twoCellAnchor>
    <xdr:from>
      <xdr:col>0</xdr:col>
      <xdr:colOff>302559</xdr:colOff>
      <xdr:row>2</xdr:row>
      <xdr:rowOff>4</xdr:rowOff>
    </xdr:from>
    <xdr:to>
      <xdr:col>4</xdr:col>
      <xdr:colOff>5345206</xdr:colOff>
      <xdr:row>2</xdr:row>
      <xdr:rowOff>11206</xdr:rowOff>
    </xdr:to>
    <xdr:cxnSp macro="">
      <xdr:nvCxnSpPr>
        <xdr:cNvPr id="5" name="Lige forbindelse 4"/>
        <xdr:cNvCxnSpPr/>
      </xdr:nvCxnSpPr>
      <xdr:spPr>
        <a:xfrm>
          <a:off x="302559" y="381004"/>
          <a:ext cx="14672422" cy="11202"/>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editAs="oneCell">
    <xdr:from>
      <xdr:col>3</xdr:col>
      <xdr:colOff>4362450</xdr:colOff>
      <xdr:row>3</xdr:row>
      <xdr:rowOff>0</xdr:rowOff>
    </xdr:from>
    <xdr:to>
      <xdr:col>3</xdr:col>
      <xdr:colOff>5303744</xdr:colOff>
      <xdr:row>4</xdr:row>
      <xdr:rowOff>80122</xdr:rowOff>
    </xdr:to>
    <xdr:pic>
      <xdr:nvPicPr>
        <xdr:cNvPr id="2" name="Billed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63650" y="571500"/>
          <a:ext cx="941294" cy="270622"/>
        </a:xfrm>
        <a:prstGeom prst="rect">
          <a:avLst/>
        </a:prstGeom>
      </xdr:spPr>
    </xdr:pic>
    <xdr:clientData/>
  </xdr:twoCellAnchor>
  <xdr:twoCellAnchor editAs="oneCell">
    <xdr:from>
      <xdr:col>1</xdr:col>
      <xdr:colOff>11206</xdr:colOff>
      <xdr:row>0</xdr:row>
      <xdr:rowOff>0</xdr:rowOff>
    </xdr:from>
    <xdr:to>
      <xdr:col>3</xdr:col>
      <xdr:colOff>5348007</xdr:colOff>
      <xdr:row>1</xdr:row>
      <xdr:rowOff>176502</xdr:rowOff>
    </xdr:to>
    <xdr:pic>
      <xdr:nvPicPr>
        <xdr:cNvPr id="3" name="Billed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25531" y="0"/>
          <a:ext cx="14623676" cy="367002"/>
        </a:xfrm>
        <a:prstGeom prst="rect">
          <a:avLst/>
        </a:prstGeom>
      </xdr:spPr>
    </xdr:pic>
    <xdr:clientData/>
  </xdr:twoCellAnchor>
  <xdr:twoCellAnchor>
    <xdr:from>
      <xdr:col>1</xdr:col>
      <xdr:colOff>0</xdr:colOff>
      <xdr:row>1</xdr:row>
      <xdr:rowOff>179298</xdr:rowOff>
    </xdr:from>
    <xdr:to>
      <xdr:col>3</xdr:col>
      <xdr:colOff>5348007</xdr:colOff>
      <xdr:row>2</xdr:row>
      <xdr:rowOff>0</xdr:rowOff>
    </xdr:to>
    <xdr:cxnSp macro="">
      <xdr:nvCxnSpPr>
        <xdr:cNvPr id="4" name="Lige forbindelse 3"/>
        <xdr:cNvCxnSpPr/>
      </xdr:nvCxnSpPr>
      <xdr:spPr>
        <a:xfrm>
          <a:off x="314325" y="369798"/>
          <a:ext cx="14634882" cy="11202"/>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37</xdr:row>
      <xdr:rowOff>81645</xdr:rowOff>
    </xdr:from>
    <xdr:to>
      <xdr:col>3</xdr:col>
      <xdr:colOff>73325</xdr:colOff>
      <xdr:row>46</xdr:row>
      <xdr:rowOff>6923</xdr:rowOff>
    </xdr:to>
    <xdr:pic>
      <xdr:nvPicPr>
        <xdr:cNvPr id="2" name="Picture 1"/>
        <xdr:cNvPicPr>
          <a:picLocks noChangeAspect="1"/>
        </xdr:cNvPicPr>
      </xdr:nvPicPr>
      <xdr:blipFill rotWithShape="1">
        <a:blip xmlns:r="http://schemas.openxmlformats.org/officeDocument/2006/relationships" r:embed="rId1" cstate="print"/>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38</xdr:row>
      <xdr:rowOff>52920</xdr:rowOff>
    </xdr:from>
    <xdr:to>
      <xdr:col>7</xdr:col>
      <xdr:colOff>1143000</xdr:colOff>
      <xdr:row>52</xdr:row>
      <xdr:rowOff>134874</xdr:rowOff>
    </xdr:to>
    <xdr:pic>
      <xdr:nvPicPr>
        <xdr:cNvPr id="3" name="Picture 2"/>
        <xdr:cNvPicPr>
          <a:picLocks noChangeAspect="1"/>
        </xdr:cNvPicPr>
      </xdr:nvPicPr>
      <xdr:blipFill rotWithShape="1">
        <a:blip xmlns:r="http://schemas.openxmlformats.org/officeDocument/2006/relationships" r:embed="rId2" cstate="print"/>
        <a:srcRect l="2828" t="2494" r="4887"/>
        <a:stretch/>
      </xdr:blipFill>
      <xdr:spPr>
        <a:xfrm>
          <a:off x="10030883" y="7815795"/>
          <a:ext cx="2904067" cy="28918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1171574</xdr:colOff>
      <xdr:row>5</xdr:row>
      <xdr:rowOff>1152525</xdr:rowOff>
    </xdr:from>
    <xdr:to>
      <xdr:col>2</xdr:col>
      <xdr:colOff>5972174</xdr:colOff>
      <xdr:row>5</xdr:row>
      <xdr:rowOff>1409700</xdr:rowOff>
    </xdr:to>
    <xdr:sp macro="" textlink="">
      <xdr:nvSpPr>
        <xdr:cNvPr id="2" name="TextBox 33"/>
        <xdr:cNvSpPr txBox="1"/>
      </xdr:nvSpPr>
      <xdr:spPr>
        <a:xfrm>
          <a:off x="1400174" y="4238625"/>
          <a:ext cx="6048375"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1600" b="1">
              <a:latin typeface="Arial" pitchFamily="34" charset="0"/>
              <a:cs typeface="Arial" pitchFamily="34" charset="0"/>
            </a:rPr>
            <a:t>Published 2017-11-08 </a:t>
          </a:r>
          <a:r>
            <a:rPr lang="da-DK" sz="1100" b="1">
              <a:latin typeface="Arial"/>
              <a:cs typeface="Arial"/>
            </a:rPr>
            <a:t>●</a:t>
          </a:r>
          <a:r>
            <a:rPr lang="da-DK" sz="1600" b="1">
              <a:latin typeface="Arial"/>
              <a:cs typeface="Arial"/>
            </a:rPr>
            <a:t>  Data per 2017-09-30</a:t>
          </a:r>
          <a:endParaRPr lang="da-DK" sz="1600" b="1">
            <a:latin typeface="Arial" pitchFamily="34" charset="0"/>
            <a:cs typeface="Arial" pitchFamily="34" charset="0"/>
          </a:endParaRPr>
        </a:p>
      </xdr:txBody>
    </xdr:sp>
    <xdr:clientData/>
  </xdr:twoCellAnchor>
  <xdr:twoCellAnchor>
    <xdr:from>
      <xdr:col>1</xdr:col>
      <xdr:colOff>1019176</xdr:colOff>
      <xdr:row>4</xdr:row>
      <xdr:rowOff>1114425</xdr:rowOff>
    </xdr:from>
    <xdr:to>
      <xdr:col>2</xdr:col>
      <xdr:colOff>5810251</xdr:colOff>
      <xdr:row>5</xdr:row>
      <xdr:rowOff>971551</xdr:rowOff>
    </xdr:to>
    <xdr:sp macro="" textlink="">
      <xdr:nvSpPr>
        <xdr:cNvPr id="3" name="TextBox 33"/>
        <xdr:cNvSpPr txBox="1"/>
      </xdr:nvSpPr>
      <xdr:spPr>
        <a:xfrm>
          <a:off x="1247776" y="1771650"/>
          <a:ext cx="6038850" cy="2286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3600" b="1">
              <a:latin typeface="Arial" pitchFamily="34" charset="0"/>
              <a:cs typeface="Arial" pitchFamily="34" charset="0"/>
            </a:rPr>
            <a:t>ECBC Label Template for Danish Issuers</a:t>
          </a:r>
          <a:endParaRPr lang="da-DK" sz="2400" b="1">
            <a:latin typeface="Arial" pitchFamily="34" charset="0"/>
            <a:cs typeface="Arial" pitchFamily="34" charset="0"/>
          </a:endParaRPr>
        </a:p>
        <a:p>
          <a:pPr algn="ctr"/>
          <a:endParaRPr lang="da-DK" sz="2400" b="1">
            <a:latin typeface="Arial" pitchFamily="34" charset="0"/>
            <a:cs typeface="Arial" pitchFamily="34" charset="0"/>
          </a:endParaRPr>
        </a:p>
        <a:p>
          <a:pPr algn="ctr"/>
          <a:r>
            <a:rPr lang="da-DK" sz="2400" b="1">
              <a:latin typeface="Arial" pitchFamily="34" charset="0"/>
              <a:cs typeface="Arial" pitchFamily="34" charset="0"/>
            </a:rPr>
            <a:t>DLR Capital Centre</a:t>
          </a:r>
          <a:r>
            <a:rPr lang="da-DK" sz="2400" b="1" baseline="0">
              <a:latin typeface="Arial" pitchFamily="34" charset="0"/>
              <a:cs typeface="Arial" pitchFamily="34" charset="0"/>
            </a:rPr>
            <a:t> B</a:t>
          </a:r>
          <a:r>
            <a:rPr lang="da-DK" sz="2400" b="1">
              <a:latin typeface="Arial" pitchFamily="34" charset="0"/>
              <a:cs typeface="Arial" pitchFamily="34" charset="0"/>
            </a:rPr>
            <a:t>, Q3 2017</a:t>
          </a:r>
        </a:p>
      </xdr:txBody>
    </xdr:sp>
    <xdr:clientData/>
  </xdr:twoCellAnchor>
  <xdr:twoCellAnchor>
    <xdr:from>
      <xdr:col>1</xdr:col>
      <xdr:colOff>22411</xdr:colOff>
      <xdr:row>20</xdr:row>
      <xdr:rowOff>76200</xdr:rowOff>
    </xdr:from>
    <xdr:to>
      <xdr:col>2</xdr:col>
      <xdr:colOff>3664323</xdr:colOff>
      <xdr:row>29</xdr:row>
      <xdr:rowOff>28575</xdr:rowOff>
    </xdr:to>
    <xdr:sp macro="" textlink="">
      <xdr:nvSpPr>
        <xdr:cNvPr id="4" name="Tekstboks 3"/>
        <xdr:cNvSpPr txBox="1"/>
      </xdr:nvSpPr>
      <xdr:spPr>
        <a:xfrm>
          <a:off x="251011" y="9972675"/>
          <a:ext cx="4889687" cy="16668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u="sng">
              <a:solidFill>
                <a:schemeClr val="dk1"/>
              </a:solidFill>
              <a:latin typeface="+mn-lt"/>
              <a:ea typeface="+mn-ea"/>
              <a:cs typeface="+mn-cs"/>
            </a:rPr>
            <a:t>Cover pool template:</a:t>
          </a:r>
        </a:p>
        <a:p>
          <a:r>
            <a:rPr lang="en-GB" sz="1100" b="1">
              <a:solidFill>
                <a:schemeClr val="dk1"/>
              </a:solidFill>
              <a:latin typeface="+mn-lt"/>
              <a:ea typeface="+mn-ea"/>
              <a:cs typeface="+mn-cs"/>
            </a:rPr>
            <a:t>Issuer:</a:t>
          </a:r>
          <a:r>
            <a:rPr lang="en-GB" sz="1100">
              <a:solidFill>
                <a:schemeClr val="dk1"/>
              </a:solidFill>
              <a:latin typeface="+mn-lt"/>
              <a:ea typeface="+mn-ea"/>
              <a:cs typeface="+mn-cs"/>
            </a:rPr>
            <a:t> </a:t>
          </a:r>
          <a:r>
            <a:rPr lang="da-DK" sz="1100">
              <a:solidFill>
                <a:schemeClr val="dk1"/>
              </a:solidFill>
              <a:latin typeface="+mn-lt"/>
              <a:ea typeface="+mn-ea"/>
              <a:cs typeface="+mn-cs"/>
            </a:rPr>
            <a:t> DLR</a:t>
          </a:r>
          <a:r>
            <a:rPr lang="da-DK" sz="1100" baseline="0">
              <a:solidFill>
                <a:schemeClr val="dk1"/>
              </a:solidFill>
              <a:latin typeface="+mn-lt"/>
              <a:ea typeface="+mn-ea"/>
              <a:cs typeface="+mn-cs"/>
            </a:rPr>
            <a:t> Kredit A/S, Denmark</a:t>
          </a:r>
          <a:endParaRPr lang="da-DK" sz="1100">
            <a:solidFill>
              <a:schemeClr val="dk1"/>
            </a:solidFill>
            <a:latin typeface="+mn-lt"/>
            <a:ea typeface="+mn-ea"/>
            <a:cs typeface="+mn-cs"/>
          </a:endParaRPr>
        </a:p>
        <a:p>
          <a:r>
            <a:rPr lang="en-GB" sz="1100" b="1">
              <a:solidFill>
                <a:schemeClr val="dk1"/>
              </a:solidFill>
              <a:latin typeface="+mn-lt"/>
              <a:ea typeface="+mn-ea"/>
              <a:cs typeface="+mn-cs"/>
            </a:rPr>
            <a:t>Issuer type:</a:t>
          </a:r>
          <a:r>
            <a:rPr lang="en-GB" sz="1100">
              <a:solidFill>
                <a:schemeClr val="dk1"/>
              </a:solidFill>
              <a:latin typeface="+mn-lt"/>
              <a:ea typeface="+mn-ea"/>
              <a:cs typeface="+mn-cs"/>
            </a:rPr>
            <a:t> Specialized mortgage bank</a:t>
          </a:r>
          <a:endParaRPr lang="da-DK" sz="1100">
            <a:solidFill>
              <a:schemeClr val="dk1"/>
            </a:solidFill>
            <a:latin typeface="+mn-lt"/>
            <a:ea typeface="+mn-ea"/>
            <a:cs typeface="+mn-cs"/>
          </a:endParaRPr>
        </a:p>
        <a:p>
          <a:r>
            <a:rPr lang="en-GB" sz="1100" b="1">
              <a:solidFill>
                <a:schemeClr val="dk1"/>
              </a:solidFill>
              <a:latin typeface="+mn-lt"/>
              <a:ea typeface="+mn-ea"/>
              <a:cs typeface="+mn-cs"/>
            </a:rPr>
            <a:t>Cover pool:</a:t>
          </a:r>
          <a:r>
            <a:rPr lang="en-GB" sz="1100">
              <a:solidFill>
                <a:schemeClr val="dk1"/>
              </a:solidFill>
              <a:latin typeface="+mn-lt"/>
              <a:ea typeface="+mn-ea"/>
              <a:cs typeface="+mn-cs"/>
            </a:rPr>
            <a:t> Capital Centre B, SDO</a:t>
          </a:r>
          <a:endParaRPr lang="da-DK" sz="1100">
            <a:solidFill>
              <a:schemeClr val="dk1"/>
            </a:solidFill>
            <a:latin typeface="+mn-lt"/>
            <a:ea typeface="+mn-ea"/>
            <a:cs typeface="+mn-cs"/>
          </a:endParaRPr>
        </a:p>
        <a:p>
          <a:r>
            <a:rPr lang="en-GB" sz="1100" b="1">
              <a:solidFill>
                <a:schemeClr val="dk1"/>
              </a:solidFill>
              <a:latin typeface="+mn-lt"/>
              <a:ea typeface="+mn-ea"/>
              <a:cs typeface="+mn-cs"/>
            </a:rPr>
            <a:t>Cover pool setup:</a:t>
          </a:r>
          <a:r>
            <a:rPr lang="en-GB" sz="1100">
              <a:solidFill>
                <a:schemeClr val="dk1"/>
              </a:solidFill>
              <a:latin typeface="+mn-lt"/>
              <a:ea typeface="+mn-ea"/>
              <a:cs typeface="+mn-cs"/>
            </a:rPr>
            <a:t> Single cover pool</a:t>
          </a:r>
        </a:p>
        <a:p>
          <a:r>
            <a:rPr lang="en-GB" sz="1100" b="1">
              <a:solidFill>
                <a:schemeClr val="dk1"/>
              </a:solidFill>
              <a:latin typeface="+mn-lt"/>
              <a:ea typeface="+mn-ea"/>
              <a:cs typeface="+mn-cs"/>
            </a:rPr>
            <a:t>Link to cover pool IR website:  </a:t>
          </a:r>
          <a:r>
            <a:rPr lang="en-GB" sz="1100" b="0">
              <a:solidFill>
                <a:schemeClr val="dk1"/>
              </a:solidFill>
              <a:latin typeface="+mn-lt"/>
              <a:ea typeface="+mn-ea"/>
              <a:cs typeface="+mn-cs"/>
            </a:rPr>
            <a:t>http://www.dlr.dk/cover-pool-reports</a:t>
          </a:r>
          <a:endParaRPr lang="da-DK" sz="1100" b="0">
            <a:solidFill>
              <a:schemeClr val="dk1"/>
            </a:solidFill>
            <a:latin typeface="+mn-lt"/>
            <a:ea typeface="+mn-ea"/>
            <a:cs typeface="+mn-cs"/>
          </a:endParaRPr>
        </a:p>
        <a:p>
          <a:r>
            <a:rPr lang="en-GB" sz="1100" b="1">
              <a:solidFill>
                <a:schemeClr val="dk1"/>
              </a:solidFill>
              <a:latin typeface="+mn-lt"/>
              <a:ea typeface="+mn-ea"/>
              <a:cs typeface="+mn-cs"/>
            </a:rPr>
            <a:t>Homepage: </a:t>
          </a:r>
          <a:r>
            <a:rPr lang="en-GB" sz="1100" b="0">
              <a:solidFill>
                <a:schemeClr val="dk1"/>
              </a:solidFill>
              <a:latin typeface="+mn-lt"/>
              <a:ea typeface="+mn-ea"/>
              <a:cs typeface="+mn-cs"/>
            </a:rPr>
            <a:t>http://www.dlr.dk/welcome-investorpage</a:t>
          </a:r>
          <a:endParaRPr lang="da-DK" sz="1100" b="0">
            <a:solidFill>
              <a:schemeClr val="dk1"/>
            </a:solidFill>
            <a:latin typeface="+mn-lt"/>
            <a:ea typeface="+mn-ea"/>
            <a:cs typeface="+mn-cs"/>
          </a:endParaRPr>
        </a:p>
        <a:p>
          <a:r>
            <a:rPr lang="en-GB" sz="1100" b="1">
              <a:solidFill>
                <a:schemeClr val="dk1"/>
              </a:solidFill>
              <a:latin typeface="+mn-lt"/>
              <a:ea typeface="+mn-ea"/>
              <a:cs typeface="+mn-cs"/>
            </a:rPr>
            <a:t>Format of transparency template:</a:t>
          </a:r>
          <a:r>
            <a:rPr lang="en-GB" sz="1100">
              <a:solidFill>
                <a:schemeClr val="dk1"/>
              </a:solidFill>
              <a:latin typeface="+mn-lt"/>
              <a:ea typeface="+mn-ea"/>
              <a:cs typeface="+mn-cs"/>
            </a:rPr>
            <a:t> Excel, pdf</a:t>
          </a:r>
          <a:endParaRPr lang="da-DK" sz="1100"/>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effectLst/>
              <a:latin typeface="+mn-lt"/>
              <a:ea typeface="+mn-ea"/>
              <a:cs typeface="+mn-cs"/>
            </a:rPr>
            <a:t>Frequency of updates:</a:t>
          </a:r>
          <a:r>
            <a:rPr lang="en-GB" sz="1100">
              <a:solidFill>
                <a:schemeClr val="dk1"/>
              </a:solidFill>
              <a:effectLst/>
              <a:latin typeface="+mn-lt"/>
              <a:ea typeface="+mn-ea"/>
              <a:cs typeface="+mn-cs"/>
            </a:rPr>
            <a:t> </a:t>
          </a:r>
          <a:r>
            <a:rPr lang="en-GB" sz="1100" baseline="0">
              <a:solidFill>
                <a:schemeClr val="dk1"/>
              </a:solidFill>
              <a:effectLst/>
              <a:latin typeface="+mn-lt"/>
              <a:ea typeface="+mn-ea"/>
              <a:cs typeface="+mn-cs"/>
            </a:rPr>
            <a:t> Q</a:t>
          </a:r>
          <a:r>
            <a:rPr lang="en-GB" sz="1100">
              <a:solidFill>
                <a:schemeClr val="dk1"/>
              </a:solidFill>
              <a:effectLst/>
              <a:latin typeface="+mn-lt"/>
              <a:ea typeface="+mn-ea"/>
              <a:cs typeface="+mn-cs"/>
            </a:rPr>
            <a:t>uarterly</a:t>
          </a:r>
          <a:endParaRPr lang="da-DK">
            <a:effectLst/>
          </a:endParaRPr>
        </a:p>
      </xdr:txBody>
    </xdr:sp>
    <xdr:clientData/>
  </xdr:twoCellAnchor>
  <xdr:twoCellAnchor editAs="oneCell">
    <xdr:from>
      <xdr:col>0</xdr:col>
      <xdr:colOff>1</xdr:colOff>
      <xdr:row>5</xdr:row>
      <xdr:rowOff>1441637</xdr:rowOff>
    </xdr:from>
    <xdr:to>
      <xdr:col>6</xdr:col>
      <xdr:colOff>363197</xdr:colOff>
      <xdr:row>7</xdr:row>
      <xdr:rowOff>42587</xdr:rowOff>
    </xdr:to>
    <xdr:pic>
      <xdr:nvPicPr>
        <xdr:cNvPr id="5" name="Billed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4527737"/>
          <a:ext cx="9535771" cy="2610975"/>
        </a:xfrm>
        <a:prstGeom prst="rect">
          <a:avLst/>
        </a:prstGeom>
      </xdr:spPr>
    </xdr:pic>
    <xdr:clientData/>
  </xdr:twoCellAnchor>
  <xdr:twoCellAnchor>
    <xdr:from>
      <xdr:col>0</xdr:col>
      <xdr:colOff>0</xdr:colOff>
      <xdr:row>5</xdr:row>
      <xdr:rowOff>1419225</xdr:rowOff>
    </xdr:from>
    <xdr:to>
      <xdr:col>6</xdr:col>
      <xdr:colOff>352425</xdr:colOff>
      <xdr:row>5</xdr:row>
      <xdr:rowOff>1441637</xdr:rowOff>
    </xdr:to>
    <xdr:cxnSp macro="">
      <xdr:nvCxnSpPr>
        <xdr:cNvPr id="6" name="Lige forbindelse 5"/>
        <xdr:cNvCxnSpPr/>
      </xdr:nvCxnSpPr>
      <xdr:spPr>
        <a:xfrm>
          <a:off x="0" y="4505325"/>
          <a:ext cx="9525000" cy="22412"/>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1120590</xdr:colOff>
      <xdr:row>3</xdr:row>
      <xdr:rowOff>168088</xdr:rowOff>
    </xdr:from>
    <xdr:to>
      <xdr:col>5</xdr:col>
      <xdr:colOff>838007</xdr:colOff>
      <xdr:row>5</xdr:row>
      <xdr:rowOff>33617</xdr:rowOff>
    </xdr:to>
    <xdr:pic>
      <xdr:nvPicPr>
        <xdr:cNvPr id="2" name="Billed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35790" y="625288"/>
          <a:ext cx="1289042" cy="370354"/>
        </a:xfrm>
        <a:prstGeom prst="rect">
          <a:avLst/>
        </a:prstGeom>
      </xdr:spPr>
    </xdr:pic>
    <xdr:clientData/>
  </xdr:twoCellAnchor>
  <xdr:twoCellAnchor editAs="oneCell">
    <xdr:from>
      <xdr:col>0</xdr:col>
      <xdr:colOff>201706</xdr:colOff>
      <xdr:row>0</xdr:row>
      <xdr:rowOff>11205</xdr:rowOff>
    </xdr:from>
    <xdr:to>
      <xdr:col>5</xdr:col>
      <xdr:colOff>851648</xdr:colOff>
      <xdr:row>2</xdr:row>
      <xdr:rowOff>0</xdr:rowOff>
    </xdr:to>
    <xdr:pic>
      <xdr:nvPicPr>
        <xdr:cNvPr id="3" name="Billed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1706" y="11205"/>
          <a:ext cx="9536767" cy="293595"/>
        </a:xfrm>
        <a:prstGeom prst="rect">
          <a:avLst/>
        </a:prstGeom>
      </xdr:spPr>
    </xdr:pic>
    <xdr:clientData/>
  </xdr:twoCellAnchor>
  <xdr:twoCellAnchor>
    <xdr:from>
      <xdr:col>0</xdr:col>
      <xdr:colOff>179294</xdr:colOff>
      <xdr:row>2</xdr:row>
      <xdr:rowOff>0</xdr:rowOff>
    </xdr:from>
    <xdr:to>
      <xdr:col>5</xdr:col>
      <xdr:colOff>840441</xdr:colOff>
      <xdr:row>2</xdr:row>
      <xdr:rowOff>11205</xdr:rowOff>
    </xdr:to>
    <xdr:cxnSp macro="">
      <xdr:nvCxnSpPr>
        <xdr:cNvPr id="4" name="Lige forbindelse 3"/>
        <xdr:cNvCxnSpPr/>
      </xdr:nvCxnSpPr>
      <xdr:spPr>
        <a:xfrm>
          <a:off x="179294" y="304800"/>
          <a:ext cx="9547972" cy="11205"/>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45</xdr:row>
      <xdr:rowOff>0</xdr:rowOff>
    </xdr:from>
    <xdr:to>
      <xdr:col>5</xdr:col>
      <xdr:colOff>1344705</xdr:colOff>
      <xdr:row>62</xdr:row>
      <xdr:rowOff>179295</xdr:rowOff>
    </xdr:to>
    <xdr:sp macro="" textlink="">
      <xdr:nvSpPr>
        <xdr:cNvPr id="5" name="Tekstboks 4"/>
        <xdr:cNvSpPr txBox="1"/>
      </xdr:nvSpPr>
      <xdr:spPr>
        <a:xfrm>
          <a:off x="228600" y="8782050"/>
          <a:ext cx="10002930" cy="3579720"/>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a:solidFill>
                <a:schemeClr val="dk1"/>
              </a:solidFill>
              <a:latin typeface="Arial" pitchFamily="34" charset="0"/>
              <a:ea typeface="+mn-ea"/>
              <a:cs typeface="Arial" pitchFamily="34" charset="0"/>
            </a:rPr>
            <a:t>This transparency template is compliant</a:t>
          </a:r>
          <a:r>
            <a:rPr lang="en-GB" sz="1100" b="1" baseline="0">
              <a:solidFill>
                <a:schemeClr val="dk1"/>
              </a:solidFill>
              <a:latin typeface="Arial" pitchFamily="34" charset="0"/>
              <a:ea typeface="+mn-ea"/>
              <a:cs typeface="Arial" pitchFamily="34" charset="0"/>
            </a:rPr>
            <a:t> with the requirements in CRR 129(7) and</a:t>
          </a:r>
          <a:r>
            <a:rPr lang="en-GB" sz="1100" b="1">
              <a:solidFill>
                <a:schemeClr val="dk1"/>
              </a:solidFill>
              <a:latin typeface="Arial" pitchFamily="34" charset="0"/>
              <a:ea typeface="+mn-ea"/>
              <a:cs typeface="Arial" pitchFamily="34" charset="0"/>
            </a:rPr>
            <a:t> is used with ECBC labelled covered bonds issues by the three issuer categories below</a:t>
          </a:r>
          <a:r>
            <a:rPr lang="en-GB" sz="1100">
              <a:solidFill>
                <a:schemeClr val="dk1"/>
              </a:solidFill>
              <a:latin typeface="Arial" pitchFamily="34" charset="0"/>
              <a:ea typeface="+mn-ea"/>
              <a:cs typeface="Arial" pitchFamily="34" charset="0"/>
            </a:rPr>
            <a:t>. </a:t>
          </a:r>
        </a:p>
        <a:p>
          <a:endParaRPr lang="en-GB" sz="1100">
            <a:solidFill>
              <a:schemeClr val="dk1"/>
            </a:solidFill>
            <a:latin typeface="Arial" pitchFamily="34" charset="0"/>
            <a:ea typeface="+mn-ea"/>
            <a:cs typeface="Arial" pitchFamily="34" charset="0"/>
          </a:endParaRPr>
        </a:p>
        <a:p>
          <a:r>
            <a:rPr lang="en-GB" sz="1100" b="1" u="sng">
              <a:solidFill>
                <a:schemeClr val="dk1"/>
              </a:solidFill>
              <a:latin typeface="Arial" pitchFamily="34" charset="0"/>
              <a:ea typeface="+mn-ea"/>
              <a:cs typeface="Arial" pitchFamily="34" charset="0"/>
            </a:rPr>
            <a:t>Mandatory tables</a:t>
          </a:r>
        </a:p>
        <a:p>
          <a:r>
            <a:rPr lang="en-GB" sz="1100">
              <a:solidFill>
                <a:schemeClr val="dk1"/>
              </a:solidFill>
              <a:latin typeface="Arial" pitchFamily="34" charset="0"/>
              <a:ea typeface="+mn-ea"/>
              <a:cs typeface="Arial" pitchFamily="34" charset="0"/>
            </a:rPr>
            <a:t>Please note that not all tables are applicable to each issuer type</a:t>
          </a:r>
          <a:r>
            <a:rPr lang="en-GB" sz="1100" baseline="0">
              <a:solidFill>
                <a:schemeClr val="dk1"/>
              </a:solidFill>
              <a:latin typeface="Arial" pitchFamily="34" charset="0"/>
              <a:ea typeface="+mn-ea"/>
              <a:cs typeface="Arial" pitchFamily="34" charset="0"/>
            </a:rPr>
            <a:t> and that some information is optional. </a:t>
          </a:r>
          <a:r>
            <a:rPr lang="en-GB" sz="1100">
              <a:solidFill>
                <a:schemeClr val="dk1"/>
              </a:solidFill>
              <a:latin typeface="Arial" pitchFamily="34" charset="0"/>
              <a:ea typeface="+mn-ea"/>
              <a:cs typeface="Arial" pitchFamily="34" charset="0"/>
            </a:rPr>
            <a:t>Information on applicability is given below and where relevant in connection with the tables in the template.</a:t>
          </a:r>
          <a:endParaRPr lang="da-DK" sz="2000">
            <a:solidFill>
              <a:schemeClr val="dk1"/>
            </a:solidFill>
            <a:latin typeface="Arial" pitchFamily="34" charset="0"/>
            <a:ea typeface="+mn-ea"/>
            <a:cs typeface="Arial" pitchFamily="34" charset="0"/>
          </a:endParaRPr>
        </a:p>
        <a:p>
          <a:r>
            <a:rPr lang="en-GB" sz="1100">
              <a:solidFill>
                <a:schemeClr val="dk1"/>
              </a:solidFill>
              <a:latin typeface="Arial" pitchFamily="34" charset="0"/>
              <a:ea typeface="+mn-ea"/>
              <a:cs typeface="Arial" pitchFamily="34" charset="0"/>
            </a:rPr>
            <a:t> </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Specialised mortgage</a:t>
          </a:r>
          <a:r>
            <a:rPr lang="da-DK" sz="1100" b="1">
              <a:solidFill>
                <a:schemeClr val="dk1"/>
              </a:solidFill>
              <a:latin typeface="Arial" pitchFamily="34" charset="0"/>
              <a:ea typeface="+mn-ea"/>
              <a:cs typeface="Arial" pitchFamily="34" charset="0"/>
            </a:rPr>
            <a:t> banks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M1-M12, X1-3</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Ship finance institutes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S1-S13, X1-3</a:t>
          </a:r>
        </a:p>
        <a:p>
          <a:pPr marL="0" lvl="0" indent="0"/>
          <a:r>
            <a:rPr lang="en-GB" sz="1100" b="1">
              <a:solidFill>
                <a:schemeClr val="dk1"/>
              </a:solidFill>
              <a:latin typeface="Arial" pitchFamily="34" charset="0"/>
              <a:ea typeface="+mn-ea"/>
              <a:cs typeface="Arial" pitchFamily="34" charset="0"/>
            </a:rPr>
            <a:t>Non-specialised bank CBs issuers</a:t>
          </a:r>
          <a:endParaRPr lang="da-DK" sz="1100" b="1">
            <a:solidFill>
              <a:schemeClr val="dk1"/>
            </a:solidFill>
            <a:latin typeface="Arial" pitchFamily="34" charset="0"/>
            <a:ea typeface="+mn-ea"/>
            <a:cs typeface="Arial" pitchFamily="34" charset="0"/>
          </a:endParaRPr>
        </a:p>
        <a:p>
          <a:pPr marL="457200" lvl="1" indent="0"/>
          <a:r>
            <a:rPr lang="en-GB" sz="1100">
              <a:solidFill>
                <a:schemeClr val="dk1"/>
              </a:solidFill>
              <a:latin typeface="Arial" pitchFamily="34" charset="0"/>
              <a:ea typeface="+mn-ea"/>
              <a:cs typeface="Arial" pitchFamily="34" charset="0"/>
            </a:rPr>
            <a:t>Tables G1.1 (except  totall capital covarage), </a:t>
          </a:r>
          <a:r>
            <a:rPr lang="en-US" sz="1100">
              <a:solidFill>
                <a:schemeClr val="dk1"/>
              </a:solidFill>
              <a:latin typeface="Arial" pitchFamily="34" charset="0"/>
              <a:ea typeface="+mn-ea"/>
              <a:cs typeface="Arial" pitchFamily="34" charset="0"/>
            </a:rPr>
            <a:t>G2-G4, B1-B1, X1-X3</a:t>
          </a:r>
          <a:endParaRPr lang="da-DK" sz="1100">
            <a:solidFill>
              <a:schemeClr val="dk1"/>
            </a:solidFill>
            <a:latin typeface="Arial" pitchFamily="34" charset="0"/>
            <a:ea typeface="+mn-ea"/>
            <a:cs typeface="Arial" pitchFamily="34" charset="0"/>
          </a:endParaRPr>
        </a:p>
        <a:p>
          <a:pPr lvl="1"/>
          <a:endParaRPr lang="da-DK" sz="2000">
            <a:solidFill>
              <a:schemeClr val="dk1"/>
            </a:solidFill>
            <a:latin typeface="Arial" pitchFamily="34" charset="0"/>
            <a:ea typeface="+mn-ea"/>
            <a:cs typeface="Arial" pitchFamily="34" charset="0"/>
          </a:endParaRPr>
        </a:p>
        <a:p>
          <a:pPr lvl="0"/>
          <a:r>
            <a:rPr lang="en-GB" sz="1100" b="1" u="sng">
              <a:solidFill>
                <a:schemeClr val="dk1"/>
              </a:solidFill>
              <a:latin typeface="Arial" pitchFamily="34" charset="0"/>
              <a:ea typeface="+mn-ea"/>
              <a:cs typeface="Arial" pitchFamily="34" charset="0"/>
            </a:rPr>
            <a:t>Voluntary tables</a:t>
          </a:r>
        </a:p>
        <a:p>
          <a:pPr lvl="0"/>
          <a:r>
            <a:rPr lang="en-GB" sz="1100">
              <a:solidFill>
                <a:schemeClr val="dk1"/>
              </a:solidFill>
              <a:latin typeface="Arial" pitchFamily="34" charset="0"/>
              <a:ea typeface="+mn-ea"/>
              <a:cs typeface="Arial" pitchFamily="34" charset="0"/>
            </a:rPr>
            <a:t>The issuer can insert voluntary tables that </a:t>
          </a:r>
          <a:r>
            <a:rPr lang="en-GB" sz="1100" baseline="0">
              <a:solidFill>
                <a:schemeClr val="dk1"/>
              </a:solidFill>
              <a:latin typeface="Arial" pitchFamily="34" charset="0"/>
              <a:ea typeface="+mn-ea"/>
              <a:cs typeface="Arial" pitchFamily="34" charset="0"/>
            </a:rPr>
            <a:t>contain information in addition to what is contained in the Danish ECBC label tamplate.  It shall be possible to distinquish mandatory and voluntory tables. </a:t>
          </a:r>
        </a:p>
        <a:p>
          <a:pPr marL="457200" lvl="1" indent="0"/>
          <a:r>
            <a:rPr lang="en-GB" sz="1100">
              <a:solidFill>
                <a:schemeClr val="dk1"/>
              </a:solidFill>
              <a:latin typeface="Arial" pitchFamily="34" charset="0"/>
              <a:ea typeface="+mn-ea"/>
              <a:cs typeface="Arial" pitchFamily="34" charset="0"/>
            </a:rPr>
            <a:t>The voluntary tables must be named V1....Vn, where n is the number of voluntary</a:t>
          </a:r>
          <a:r>
            <a:rPr lang="en-GB" sz="1100" baseline="0">
              <a:solidFill>
                <a:schemeClr val="dk1"/>
              </a:solidFill>
              <a:latin typeface="Arial" pitchFamily="34" charset="0"/>
              <a:ea typeface="+mn-ea"/>
              <a:cs typeface="Arial" pitchFamily="34" charset="0"/>
            </a:rPr>
            <a:t> </a:t>
          </a:r>
          <a:r>
            <a:rPr lang="en-GB" sz="1100">
              <a:solidFill>
                <a:schemeClr val="dk1"/>
              </a:solidFill>
              <a:latin typeface="Arial" pitchFamily="34" charset="0"/>
              <a:ea typeface="+mn-ea"/>
              <a:cs typeface="Arial" pitchFamily="34" charset="0"/>
            </a:rPr>
            <a:t>tables.  </a:t>
          </a:r>
        </a:p>
        <a:p>
          <a:pPr marL="457200" lvl="1" indent="0"/>
          <a:r>
            <a:rPr lang="en-GB" sz="1100">
              <a:solidFill>
                <a:schemeClr val="dk1"/>
              </a:solidFill>
              <a:latin typeface="Arial" pitchFamily="34" charset="0"/>
              <a:ea typeface="+mn-ea"/>
              <a:cs typeface="Arial" pitchFamily="34" charset="0"/>
            </a:rPr>
            <a:t>Voluntary tables must be maked with a colur different from the colour used for the mandatory tables in the Danish ECBC label tamplate.</a:t>
          </a:r>
          <a:endParaRPr lang="da-DK" sz="1100">
            <a:latin typeface="Arial" pitchFamily="34" charset="0"/>
            <a:cs typeface="Arial"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930090</xdr:colOff>
      <xdr:row>3</xdr:row>
      <xdr:rowOff>156883</xdr:rowOff>
    </xdr:from>
    <xdr:to>
      <xdr:col>6</xdr:col>
      <xdr:colOff>22411</xdr:colOff>
      <xdr:row>4</xdr:row>
      <xdr:rowOff>67236</xdr:rowOff>
    </xdr:to>
    <xdr:pic>
      <xdr:nvPicPr>
        <xdr:cNvPr id="2" name="Billed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816665" y="614083"/>
          <a:ext cx="1187821" cy="367553"/>
        </a:xfrm>
        <a:prstGeom prst="rect">
          <a:avLst/>
        </a:prstGeom>
      </xdr:spPr>
    </xdr:pic>
    <xdr:clientData/>
  </xdr:twoCellAnchor>
  <xdr:twoCellAnchor editAs="oneCell">
    <xdr:from>
      <xdr:col>1</xdr:col>
      <xdr:colOff>0</xdr:colOff>
      <xdr:row>0</xdr:row>
      <xdr:rowOff>0</xdr:rowOff>
    </xdr:from>
    <xdr:to>
      <xdr:col>6</xdr:col>
      <xdr:colOff>11205</xdr:colOff>
      <xdr:row>1</xdr:row>
      <xdr:rowOff>145678</xdr:rowOff>
    </xdr:to>
    <xdr:pic>
      <xdr:nvPicPr>
        <xdr:cNvPr id="3" name="Billed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8600" y="0"/>
          <a:ext cx="8764680" cy="298078"/>
        </a:xfrm>
        <a:prstGeom prst="rect">
          <a:avLst/>
        </a:prstGeom>
      </xdr:spPr>
    </xdr:pic>
    <xdr:clientData/>
  </xdr:twoCellAnchor>
  <xdr:twoCellAnchor>
    <xdr:from>
      <xdr:col>0</xdr:col>
      <xdr:colOff>212912</xdr:colOff>
      <xdr:row>1</xdr:row>
      <xdr:rowOff>145679</xdr:rowOff>
    </xdr:from>
    <xdr:to>
      <xdr:col>5</xdr:col>
      <xdr:colOff>1051941</xdr:colOff>
      <xdr:row>2</xdr:row>
      <xdr:rowOff>0</xdr:rowOff>
    </xdr:to>
    <xdr:cxnSp macro="">
      <xdr:nvCxnSpPr>
        <xdr:cNvPr id="4" name="Lige forbindelse 3"/>
        <xdr:cNvCxnSpPr/>
      </xdr:nvCxnSpPr>
      <xdr:spPr>
        <a:xfrm>
          <a:off x="212912" y="298079"/>
          <a:ext cx="8773354" cy="6721"/>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257734</xdr:colOff>
      <xdr:row>2</xdr:row>
      <xdr:rowOff>22413</xdr:rowOff>
    </xdr:from>
    <xdr:to>
      <xdr:col>9</xdr:col>
      <xdr:colOff>10975</xdr:colOff>
      <xdr:row>4</xdr:row>
      <xdr:rowOff>47649</xdr:rowOff>
    </xdr:to>
    <xdr:pic>
      <xdr:nvPicPr>
        <xdr:cNvPr id="2" name="Billed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201584" y="403413"/>
          <a:ext cx="1191516" cy="406236"/>
        </a:xfrm>
        <a:prstGeom prst="rect">
          <a:avLst/>
        </a:prstGeom>
      </xdr:spPr>
    </xdr:pic>
    <xdr:clientData/>
  </xdr:twoCellAnchor>
  <xdr:twoCellAnchor editAs="oneCell">
    <xdr:from>
      <xdr:col>1</xdr:col>
      <xdr:colOff>1</xdr:colOff>
      <xdr:row>0</xdr:row>
      <xdr:rowOff>0</xdr:rowOff>
    </xdr:from>
    <xdr:to>
      <xdr:col>11</xdr:col>
      <xdr:colOff>123265</xdr:colOff>
      <xdr:row>1</xdr:row>
      <xdr:rowOff>112060</xdr:rowOff>
    </xdr:to>
    <xdr:pic>
      <xdr:nvPicPr>
        <xdr:cNvPr id="3" name="Billed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19076" y="0"/>
          <a:ext cx="10610289" cy="302560"/>
        </a:xfrm>
        <a:prstGeom prst="rect">
          <a:avLst/>
        </a:prstGeom>
      </xdr:spPr>
    </xdr:pic>
    <xdr:clientData/>
  </xdr:twoCellAnchor>
  <xdr:twoCellAnchor>
    <xdr:from>
      <xdr:col>0</xdr:col>
      <xdr:colOff>212912</xdr:colOff>
      <xdr:row>1</xdr:row>
      <xdr:rowOff>112059</xdr:rowOff>
    </xdr:from>
    <xdr:to>
      <xdr:col>9</xdr:col>
      <xdr:colOff>11630</xdr:colOff>
      <xdr:row>1</xdr:row>
      <xdr:rowOff>112061</xdr:rowOff>
    </xdr:to>
    <xdr:cxnSp macro="">
      <xdr:nvCxnSpPr>
        <xdr:cNvPr id="4" name="Lige forbindelse 3"/>
        <xdr:cNvCxnSpPr/>
      </xdr:nvCxnSpPr>
      <xdr:spPr>
        <a:xfrm flipV="1">
          <a:off x="212912" y="302559"/>
          <a:ext cx="9180843" cy="2"/>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editAs="oneCell">
    <xdr:from>
      <xdr:col>11</xdr:col>
      <xdr:colOff>862864</xdr:colOff>
      <xdr:row>2</xdr:row>
      <xdr:rowOff>156883</xdr:rowOff>
    </xdr:from>
    <xdr:to>
      <xdr:col>12</xdr:col>
      <xdr:colOff>998786</xdr:colOff>
      <xdr:row>4</xdr:row>
      <xdr:rowOff>148501</xdr:rowOff>
    </xdr:to>
    <xdr:pic>
      <xdr:nvPicPr>
        <xdr:cNvPr id="2" name="Billed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121289" y="537883"/>
          <a:ext cx="1183672" cy="410718"/>
        </a:xfrm>
        <a:prstGeom prst="rect">
          <a:avLst/>
        </a:prstGeom>
      </xdr:spPr>
    </xdr:pic>
    <xdr:clientData/>
  </xdr:twoCellAnchor>
  <xdr:twoCellAnchor editAs="oneCell">
    <xdr:from>
      <xdr:col>1</xdr:col>
      <xdr:colOff>0</xdr:colOff>
      <xdr:row>0</xdr:row>
      <xdr:rowOff>0</xdr:rowOff>
    </xdr:from>
    <xdr:to>
      <xdr:col>13</xdr:col>
      <xdr:colOff>0</xdr:colOff>
      <xdr:row>1</xdr:row>
      <xdr:rowOff>112060</xdr:rowOff>
    </xdr:to>
    <xdr:pic>
      <xdr:nvPicPr>
        <xdr:cNvPr id="3" name="Billed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4325" y="0"/>
          <a:ext cx="12039600" cy="302560"/>
        </a:xfrm>
        <a:prstGeom prst="rect">
          <a:avLst/>
        </a:prstGeom>
      </xdr:spPr>
    </xdr:pic>
    <xdr:clientData/>
  </xdr:twoCellAnchor>
  <xdr:twoCellAnchor>
    <xdr:from>
      <xdr:col>0</xdr:col>
      <xdr:colOff>302558</xdr:colOff>
      <xdr:row>1</xdr:row>
      <xdr:rowOff>112058</xdr:rowOff>
    </xdr:from>
    <xdr:to>
      <xdr:col>12</xdr:col>
      <xdr:colOff>1042993</xdr:colOff>
      <xdr:row>1</xdr:row>
      <xdr:rowOff>112061</xdr:rowOff>
    </xdr:to>
    <xdr:cxnSp macro="">
      <xdr:nvCxnSpPr>
        <xdr:cNvPr id="4" name="Lige forbindelse 3"/>
        <xdr:cNvCxnSpPr/>
      </xdr:nvCxnSpPr>
      <xdr:spPr>
        <a:xfrm flipV="1">
          <a:off x="302558" y="302558"/>
          <a:ext cx="12046610" cy="3"/>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editAs="oneCell">
    <xdr:from>
      <xdr:col>11</xdr:col>
      <xdr:colOff>637133</xdr:colOff>
      <xdr:row>2</xdr:row>
      <xdr:rowOff>156883</xdr:rowOff>
    </xdr:from>
    <xdr:to>
      <xdr:col>13</xdr:col>
      <xdr:colOff>547336</xdr:colOff>
      <xdr:row>4</xdr:row>
      <xdr:rowOff>182119</xdr:rowOff>
    </xdr:to>
    <xdr:pic>
      <xdr:nvPicPr>
        <xdr:cNvPr id="2" name="Billed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838658" y="537883"/>
          <a:ext cx="1186553" cy="406236"/>
        </a:xfrm>
        <a:prstGeom prst="rect">
          <a:avLst/>
        </a:prstGeom>
      </xdr:spPr>
    </xdr:pic>
    <xdr:clientData/>
  </xdr:twoCellAnchor>
  <xdr:twoCellAnchor editAs="oneCell">
    <xdr:from>
      <xdr:col>1</xdr:col>
      <xdr:colOff>11207</xdr:colOff>
      <xdr:row>0</xdr:row>
      <xdr:rowOff>1</xdr:rowOff>
    </xdr:from>
    <xdr:to>
      <xdr:col>13</xdr:col>
      <xdr:colOff>108857</xdr:colOff>
      <xdr:row>1</xdr:row>
      <xdr:rowOff>136591</xdr:rowOff>
    </xdr:to>
    <xdr:pic>
      <xdr:nvPicPr>
        <xdr:cNvPr id="3" name="Billed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25532" y="1"/>
          <a:ext cx="13261200" cy="327090"/>
        </a:xfrm>
        <a:prstGeom prst="rect">
          <a:avLst/>
        </a:prstGeom>
      </xdr:spPr>
    </xdr:pic>
    <xdr:clientData/>
  </xdr:twoCellAnchor>
  <xdr:twoCellAnchor>
    <xdr:from>
      <xdr:col>1</xdr:col>
      <xdr:colOff>13607</xdr:colOff>
      <xdr:row>1</xdr:row>
      <xdr:rowOff>139276</xdr:rowOff>
    </xdr:from>
    <xdr:to>
      <xdr:col>13</xdr:col>
      <xdr:colOff>517072</xdr:colOff>
      <xdr:row>1</xdr:row>
      <xdr:rowOff>149679</xdr:rowOff>
    </xdr:to>
    <xdr:cxnSp macro="">
      <xdr:nvCxnSpPr>
        <xdr:cNvPr id="4" name="Lige forbindelse 3"/>
        <xdr:cNvCxnSpPr/>
      </xdr:nvCxnSpPr>
      <xdr:spPr>
        <a:xfrm>
          <a:off x="327932" y="329776"/>
          <a:ext cx="13667015" cy="10403"/>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469859</xdr:colOff>
      <xdr:row>2</xdr:row>
      <xdr:rowOff>168088</xdr:rowOff>
    </xdr:from>
    <xdr:to>
      <xdr:col>8</xdr:col>
      <xdr:colOff>1659134</xdr:colOff>
      <xdr:row>4</xdr:row>
      <xdr:rowOff>193324</xdr:rowOff>
    </xdr:to>
    <xdr:pic>
      <xdr:nvPicPr>
        <xdr:cNvPr id="2" name="Billed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776284" y="549088"/>
          <a:ext cx="1189275" cy="406236"/>
        </a:xfrm>
        <a:prstGeom prst="rect">
          <a:avLst/>
        </a:prstGeom>
      </xdr:spPr>
    </xdr:pic>
    <xdr:clientData/>
  </xdr:twoCellAnchor>
  <xdr:twoCellAnchor editAs="oneCell">
    <xdr:from>
      <xdr:col>1</xdr:col>
      <xdr:colOff>0</xdr:colOff>
      <xdr:row>0</xdr:row>
      <xdr:rowOff>11206</xdr:rowOff>
    </xdr:from>
    <xdr:to>
      <xdr:col>9</xdr:col>
      <xdr:colOff>0</xdr:colOff>
      <xdr:row>1</xdr:row>
      <xdr:rowOff>147796</xdr:rowOff>
    </xdr:to>
    <xdr:pic>
      <xdr:nvPicPr>
        <xdr:cNvPr id="3" name="Billed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4325" y="11206"/>
          <a:ext cx="14706600" cy="327090"/>
        </a:xfrm>
        <a:prstGeom prst="rect">
          <a:avLst/>
        </a:prstGeom>
      </xdr:spPr>
    </xdr:pic>
    <xdr:clientData/>
  </xdr:twoCellAnchor>
  <xdr:twoCellAnchor>
    <xdr:from>
      <xdr:col>0</xdr:col>
      <xdr:colOff>304959</xdr:colOff>
      <xdr:row>1</xdr:row>
      <xdr:rowOff>150481</xdr:rowOff>
    </xdr:from>
    <xdr:to>
      <xdr:col>9</xdr:col>
      <xdr:colOff>0</xdr:colOff>
      <xdr:row>1</xdr:row>
      <xdr:rowOff>156882</xdr:rowOff>
    </xdr:to>
    <xdr:cxnSp macro="">
      <xdr:nvCxnSpPr>
        <xdr:cNvPr id="4" name="Lige forbindelse 3"/>
        <xdr:cNvCxnSpPr/>
      </xdr:nvCxnSpPr>
      <xdr:spPr>
        <a:xfrm>
          <a:off x="304959" y="340981"/>
          <a:ext cx="14715966" cy="6401"/>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9.bin"/><Relationship Id="rId1" Type="http://schemas.openxmlformats.org/officeDocument/2006/relationships/hyperlink" Target="http://93.176.78.166/AttachedFiles/%7Bf4110a6d-744a-4187-9ae7-bd06408e8b80%7D.%7B4c2caefb-69d1-4c60-b74c-6f3fa657f9e6%7D.BEK%20687%20af%2020%20juni%202007.pdf"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hyperlink" Target="https://coveredbondlabel.com/issuer/4/"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issuer/4/" TargetMode="External"/><Relationship Id="rId5" Type="http://schemas.openxmlformats.org/officeDocument/2006/relationships/hyperlink" Target="mailto:pel@dlr.dk" TargetMode="External"/><Relationship Id="rId4" Type="http://schemas.openxmlformats.org/officeDocument/2006/relationships/hyperlink" Target="http://www.dlr.dk/" TargetMode="External"/><Relationship Id="rId9"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39"/>
  <sheetViews>
    <sheetView zoomScale="70" zoomScaleNormal="70" workbookViewId="0"/>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x14ac:dyDescent="0.25">
      <c r="B6" s="6"/>
      <c r="C6" s="7"/>
      <c r="D6" s="7"/>
      <c r="E6" s="7"/>
      <c r="F6" s="11"/>
      <c r="G6" s="7"/>
      <c r="H6" s="7"/>
      <c r="I6" s="7"/>
      <c r="J6" s="8"/>
    </row>
    <row r="7" spans="2:10" ht="26.25" x14ac:dyDescent="0.25">
      <c r="B7" s="6"/>
      <c r="C7" s="7"/>
      <c r="D7" s="7"/>
      <c r="E7" s="7"/>
      <c r="F7" s="12" t="s">
        <v>405</v>
      </c>
      <c r="G7" s="7"/>
      <c r="H7" s="7"/>
      <c r="I7" s="7"/>
      <c r="J7" s="8"/>
    </row>
    <row r="8" spans="2:10" ht="26.25" x14ac:dyDescent="0.25">
      <c r="B8" s="6"/>
      <c r="C8" s="7"/>
      <c r="D8" s="7"/>
      <c r="E8" s="7"/>
      <c r="F8" s="12" t="s">
        <v>1293</v>
      </c>
      <c r="G8" s="7"/>
      <c r="H8" s="7"/>
      <c r="I8" s="7"/>
      <c r="J8" s="8"/>
    </row>
    <row r="9" spans="2:10" ht="21" x14ac:dyDescent="0.25">
      <c r="B9" s="6"/>
      <c r="C9" s="7"/>
      <c r="D9" s="7"/>
      <c r="E9" s="7"/>
      <c r="F9" s="13" t="s">
        <v>1394</v>
      </c>
      <c r="G9" s="7"/>
      <c r="H9" s="7"/>
      <c r="I9" s="7"/>
      <c r="J9" s="8"/>
    </row>
    <row r="10" spans="2:10" ht="21" x14ac:dyDescent="0.25">
      <c r="B10" s="6"/>
      <c r="C10" s="7"/>
      <c r="D10" s="7"/>
      <c r="E10" s="7"/>
      <c r="F10" s="13" t="s">
        <v>1395</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417" t="s">
        <v>15</v>
      </c>
      <c r="E24" s="418" t="s">
        <v>16</v>
      </c>
      <c r="F24" s="418"/>
      <c r="G24" s="418"/>
      <c r="H24" s="418"/>
      <c r="I24" s="7"/>
      <c r="J24" s="8"/>
    </row>
    <row r="25" spans="2:10" x14ac:dyDescent="0.25">
      <c r="B25" s="6"/>
      <c r="C25" s="7"/>
      <c r="D25" s="7"/>
      <c r="E25" s="16"/>
      <c r="F25" s="16"/>
      <c r="G25" s="16"/>
      <c r="H25" s="7"/>
      <c r="I25" s="7"/>
      <c r="J25" s="8"/>
    </row>
    <row r="26" spans="2:10" x14ac:dyDescent="0.25">
      <c r="B26" s="6"/>
      <c r="C26" s="7"/>
      <c r="D26" s="417" t="s">
        <v>17</v>
      </c>
      <c r="E26" s="418"/>
      <c r="F26" s="418"/>
      <c r="G26" s="418"/>
      <c r="H26" s="418"/>
      <c r="I26" s="7"/>
      <c r="J26" s="8"/>
    </row>
    <row r="27" spans="2:10" x14ac:dyDescent="0.25">
      <c r="B27" s="6"/>
      <c r="C27" s="7"/>
      <c r="D27" s="17"/>
      <c r="E27" s="17"/>
      <c r="F27" s="17"/>
      <c r="G27" s="17"/>
      <c r="H27" s="17"/>
      <c r="I27" s="7"/>
      <c r="J27" s="8"/>
    </row>
    <row r="28" spans="2:10" x14ac:dyDescent="0.25">
      <c r="B28" s="6"/>
      <c r="C28" s="7"/>
      <c r="D28" s="417" t="s">
        <v>18</v>
      </c>
      <c r="E28" s="418" t="s">
        <v>16</v>
      </c>
      <c r="F28" s="418"/>
      <c r="G28" s="418"/>
      <c r="H28" s="418"/>
      <c r="I28" s="7"/>
      <c r="J28" s="8"/>
    </row>
    <row r="29" spans="2:10" x14ac:dyDescent="0.25">
      <c r="B29" s="6"/>
      <c r="C29" s="7"/>
      <c r="D29" s="17"/>
      <c r="E29" s="17"/>
      <c r="F29" s="17"/>
      <c r="G29" s="17"/>
      <c r="H29" s="17"/>
      <c r="I29" s="7"/>
      <c r="J29" s="8"/>
    </row>
    <row r="30" spans="2:10" x14ac:dyDescent="0.25">
      <c r="B30" s="6"/>
      <c r="C30" s="7"/>
      <c r="D30" s="417" t="s">
        <v>19</v>
      </c>
      <c r="E30" s="418" t="s">
        <v>16</v>
      </c>
      <c r="F30" s="418"/>
      <c r="G30" s="418"/>
      <c r="H30" s="418"/>
      <c r="I30" s="7"/>
      <c r="J30" s="8"/>
    </row>
    <row r="31" spans="2:10" x14ac:dyDescent="0.25">
      <c r="B31" s="6"/>
      <c r="C31" s="7"/>
      <c r="D31" s="17"/>
      <c r="E31" s="17"/>
      <c r="F31" s="17"/>
      <c r="G31" s="17"/>
      <c r="H31" s="17"/>
      <c r="I31" s="7"/>
      <c r="J31" s="8"/>
    </row>
    <row r="32" spans="2:10" x14ac:dyDescent="0.25">
      <c r="B32" s="6"/>
      <c r="C32" s="7"/>
      <c r="D32" s="417" t="s">
        <v>20</v>
      </c>
      <c r="E32" s="418" t="s">
        <v>16</v>
      </c>
      <c r="F32" s="418"/>
      <c r="G32" s="418"/>
      <c r="H32" s="418"/>
      <c r="I32" s="7"/>
      <c r="J32" s="8"/>
    </row>
    <row r="33" spans="2:10" x14ac:dyDescent="0.25">
      <c r="B33" s="6"/>
      <c r="C33" s="7"/>
      <c r="D33" s="16"/>
      <c r="E33" s="16"/>
      <c r="F33" s="16"/>
      <c r="G33" s="16"/>
      <c r="H33" s="16"/>
      <c r="I33" s="7"/>
      <c r="J33" s="8"/>
    </row>
    <row r="34" spans="2:10" x14ac:dyDescent="0.25">
      <c r="B34" s="6"/>
      <c r="C34" s="7"/>
      <c r="D34" s="417" t="s">
        <v>21</v>
      </c>
      <c r="E34" s="418" t="s">
        <v>16</v>
      </c>
      <c r="F34" s="418"/>
      <c r="G34" s="418"/>
      <c r="H34" s="418"/>
      <c r="I34" s="7"/>
      <c r="J34" s="8"/>
    </row>
    <row r="35" spans="2:10" x14ac:dyDescent="0.25">
      <c r="B35" s="6"/>
      <c r="C35" s="7"/>
      <c r="D35" s="7"/>
      <c r="E35" s="7"/>
      <c r="F35" s="7"/>
      <c r="G35" s="7"/>
      <c r="H35" s="7"/>
      <c r="I35" s="7"/>
      <c r="J35" s="8"/>
    </row>
    <row r="36" spans="2:10" x14ac:dyDescent="0.25">
      <c r="B36" s="6"/>
      <c r="C36" s="7"/>
      <c r="D36" s="415" t="s">
        <v>22</v>
      </c>
      <c r="E36" s="416"/>
      <c r="F36" s="416"/>
      <c r="G36" s="416"/>
      <c r="H36" s="416"/>
      <c r="I36" s="7"/>
      <c r="J36" s="8"/>
    </row>
    <row r="37" spans="2:10" x14ac:dyDescent="0.25">
      <c r="B37" s="6"/>
      <c r="C37" s="7"/>
      <c r="D37" s="7"/>
      <c r="E37" s="7"/>
      <c r="F37" s="15"/>
      <c r="G37" s="7"/>
      <c r="H37" s="7"/>
      <c r="I37" s="7"/>
      <c r="J37" s="8"/>
    </row>
    <row r="38" spans="2:10" x14ac:dyDescent="0.25">
      <c r="B38" s="6"/>
      <c r="C38" s="7"/>
      <c r="D38" s="7"/>
      <c r="E38" s="7"/>
      <c r="F38" s="7"/>
      <c r="G38" s="7"/>
      <c r="H38" s="7"/>
      <c r="I38" s="7"/>
      <c r="J38" s="8"/>
    </row>
    <row r="39" spans="2:10" ht="15.75" thickBot="1" x14ac:dyDescent="0.3">
      <c r="B39" s="18"/>
      <c r="C39" s="19"/>
      <c r="D39" s="19"/>
      <c r="E39" s="19"/>
      <c r="F39" s="19"/>
      <c r="G39" s="19"/>
      <c r="H39" s="19"/>
      <c r="I39" s="19"/>
      <c r="J39" s="20"/>
    </row>
  </sheetData>
  <mergeCells count="7">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B1:D37"/>
  <sheetViews>
    <sheetView zoomScaleNormal="100" zoomScaleSheetLayoutView="90" workbookViewId="0">
      <selection activeCell="G6" sqref="G6"/>
    </sheetView>
  </sheetViews>
  <sheetFormatPr defaultColWidth="15.85546875" defaultRowHeight="15" x14ac:dyDescent="0.25"/>
  <cols>
    <col min="1" max="1" width="3.42578125" style="21" customWidth="1"/>
    <col min="2" max="2" width="18.7109375" style="21" customWidth="1"/>
    <col min="3" max="3" width="95.5703125" style="21" customWidth="1"/>
    <col min="4" max="4" width="15.140625" style="21" customWidth="1"/>
    <col min="5" max="5" width="2.85546875" style="21" customWidth="1"/>
    <col min="6" max="6" width="1.85546875" style="21" customWidth="1"/>
    <col min="7" max="256" width="15.85546875" style="21"/>
    <col min="257" max="257" width="3.42578125" style="21" customWidth="1"/>
    <col min="258" max="258" width="18.7109375" style="21" customWidth="1"/>
    <col min="259" max="259" width="95.5703125" style="21" customWidth="1"/>
    <col min="260" max="260" width="15.140625" style="21" customWidth="1"/>
    <col min="261" max="261" width="2.85546875" style="21" customWidth="1"/>
    <col min="262" max="262" width="1.85546875" style="21" customWidth="1"/>
    <col min="263" max="512" width="15.85546875" style="21"/>
    <col min="513" max="513" width="3.42578125" style="21" customWidth="1"/>
    <col min="514" max="514" width="18.7109375" style="21" customWidth="1"/>
    <col min="515" max="515" width="95.5703125" style="21" customWidth="1"/>
    <col min="516" max="516" width="15.140625" style="21" customWidth="1"/>
    <col min="517" max="517" width="2.85546875" style="21" customWidth="1"/>
    <col min="518" max="518" width="1.85546875" style="21" customWidth="1"/>
    <col min="519" max="768" width="15.85546875" style="21"/>
    <col min="769" max="769" width="3.42578125" style="21" customWidth="1"/>
    <col min="770" max="770" width="18.7109375" style="21" customWidth="1"/>
    <col min="771" max="771" width="95.5703125" style="21" customWidth="1"/>
    <col min="772" max="772" width="15.140625" style="21" customWidth="1"/>
    <col min="773" max="773" width="2.85546875" style="21" customWidth="1"/>
    <col min="774" max="774" width="1.85546875" style="21" customWidth="1"/>
    <col min="775" max="1024" width="15.85546875" style="21"/>
    <col min="1025" max="1025" width="3.42578125" style="21" customWidth="1"/>
    <col min="1026" max="1026" width="18.7109375" style="21" customWidth="1"/>
    <col min="1027" max="1027" width="95.5703125" style="21" customWidth="1"/>
    <col min="1028" max="1028" width="15.140625" style="21" customWidth="1"/>
    <col min="1029" max="1029" width="2.85546875" style="21" customWidth="1"/>
    <col min="1030" max="1030" width="1.85546875" style="21" customWidth="1"/>
    <col min="1031" max="1280" width="15.85546875" style="21"/>
    <col min="1281" max="1281" width="3.42578125" style="21" customWidth="1"/>
    <col min="1282" max="1282" width="18.7109375" style="21" customWidth="1"/>
    <col min="1283" max="1283" width="95.5703125" style="21" customWidth="1"/>
    <col min="1284" max="1284" width="15.140625" style="21" customWidth="1"/>
    <col min="1285" max="1285" width="2.85546875" style="21" customWidth="1"/>
    <col min="1286" max="1286" width="1.85546875" style="21" customWidth="1"/>
    <col min="1287" max="1536" width="15.85546875" style="21"/>
    <col min="1537" max="1537" width="3.42578125" style="21" customWidth="1"/>
    <col min="1538" max="1538" width="18.7109375" style="21" customWidth="1"/>
    <col min="1539" max="1539" width="95.5703125" style="21" customWidth="1"/>
    <col min="1540" max="1540" width="15.140625" style="21" customWidth="1"/>
    <col min="1541" max="1541" width="2.85546875" style="21" customWidth="1"/>
    <col min="1542" max="1542" width="1.85546875" style="21" customWidth="1"/>
    <col min="1543" max="1792" width="15.85546875" style="21"/>
    <col min="1793" max="1793" width="3.42578125" style="21" customWidth="1"/>
    <col min="1794" max="1794" width="18.7109375" style="21" customWidth="1"/>
    <col min="1795" max="1795" width="95.5703125" style="21" customWidth="1"/>
    <col min="1796" max="1796" width="15.140625" style="21" customWidth="1"/>
    <col min="1797" max="1797" width="2.85546875" style="21" customWidth="1"/>
    <col min="1798" max="1798" width="1.85546875" style="21" customWidth="1"/>
    <col min="1799" max="2048" width="15.85546875" style="21"/>
    <col min="2049" max="2049" width="3.42578125" style="21" customWidth="1"/>
    <col min="2050" max="2050" width="18.7109375" style="21" customWidth="1"/>
    <col min="2051" max="2051" width="95.5703125" style="21" customWidth="1"/>
    <col min="2052" max="2052" width="15.140625" style="21" customWidth="1"/>
    <col min="2053" max="2053" width="2.85546875" style="21" customWidth="1"/>
    <col min="2054" max="2054" width="1.85546875" style="21" customWidth="1"/>
    <col min="2055" max="2304" width="15.85546875" style="21"/>
    <col min="2305" max="2305" width="3.42578125" style="21" customWidth="1"/>
    <col min="2306" max="2306" width="18.7109375" style="21" customWidth="1"/>
    <col min="2307" max="2307" width="95.5703125" style="21" customWidth="1"/>
    <col min="2308" max="2308" width="15.140625" style="21" customWidth="1"/>
    <col min="2309" max="2309" width="2.85546875" style="21" customWidth="1"/>
    <col min="2310" max="2310" width="1.85546875" style="21" customWidth="1"/>
    <col min="2311" max="2560" width="15.85546875" style="21"/>
    <col min="2561" max="2561" width="3.42578125" style="21" customWidth="1"/>
    <col min="2562" max="2562" width="18.7109375" style="21" customWidth="1"/>
    <col min="2563" max="2563" width="95.5703125" style="21" customWidth="1"/>
    <col min="2564" max="2564" width="15.140625" style="21" customWidth="1"/>
    <col min="2565" max="2565" width="2.85546875" style="21" customWidth="1"/>
    <col min="2566" max="2566" width="1.85546875" style="21" customWidth="1"/>
    <col min="2567" max="2816" width="15.85546875" style="21"/>
    <col min="2817" max="2817" width="3.42578125" style="21" customWidth="1"/>
    <col min="2818" max="2818" width="18.7109375" style="21" customWidth="1"/>
    <col min="2819" max="2819" width="95.5703125" style="21" customWidth="1"/>
    <col min="2820" max="2820" width="15.140625" style="21" customWidth="1"/>
    <col min="2821" max="2821" width="2.85546875" style="21" customWidth="1"/>
    <col min="2822" max="2822" width="1.85546875" style="21" customWidth="1"/>
    <col min="2823" max="3072" width="15.85546875" style="21"/>
    <col min="3073" max="3073" width="3.42578125" style="21" customWidth="1"/>
    <col min="3074" max="3074" width="18.7109375" style="21" customWidth="1"/>
    <col min="3075" max="3075" width="95.5703125" style="21" customWidth="1"/>
    <col min="3076" max="3076" width="15.140625" style="21" customWidth="1"/>
    <col min="3077" max="3077" width="2.85546875" style="21" customWidth="1"/>
    <col min="3078" max="3078" width="1.85546875" style="21" customWidth="1"/>
    <col min="3079" max="3328" width="15.85546875" style="21"/>
    <col min="3329" max="3329" width="3.42578125" style="21" customWidth="1"/>
    <col min="3330" max="3330" width="18.7109375" style="21" customWidth="1"/>
    <col min="3331" max="3331" width="95.5703125" style="21" customWidth="1"/>
    <col min="3332" max="3332" width="15.140625" style="21" customWidth="1"/>
    <col min="3333" max="3333" width="2.85546875" style="21" customWidth="1"/>
    <col min="3334" max="3334" width="1.85546875" style="21" customWidth="1"/>
    <col min="3335" max="3584" width="15.85546875" style="21"/>
    <col min="3585" max="3585" width="3.42578125" style="21" customWidth="1"/>
    <col min="3586" max="3586" width="18.7109375" style="21" customWidth="1"/>
    <col min="3587" max="3587" width="95.5703125" style="21" customWidth="1"/>
    <col min="3588" max="3588" width="15.140625" style="21" customWidth="1"/>
    <col min="3589" max="3589" width="2.85546875" style="21" customWidth="1"/>
    <col min="3590" max="3590" width="1.85546875" style="21" customWidth="1"/>
    <col min="3591" max="3840" width="15.85546875" style="21"/>
    <col min="3841" max="3841" width="3.42578125" style="21" customWidth="1"/>
    <col min="3842" max="3842" width="18.7109375" style="21" customWidth="1"/>
    <col min="3843" max="3843" width="95.5703125" style="21" customWidth="1"/>
    <col min="3844" max="3844" width="15.140625" style="21" customWidth="1"/>
    <col min="3845" max="3845" width="2.85546875" style="21" customWidth="1"/>
    <col min="3846" max="3846" width="1.85546875" style="21" customWidth="1"/>
    <col min="3847" max="4096" width="15.85546875" style="21"/>
    <col min="4097" max="4097" width="3.42578125" style="21" customWidth="1"/>
    <col min="4098" max="4098" width="18.7109375" style="21" customWidth="1"/>
    <col min="4099" max="4099" width="95.5703125" style="21" customWidth="1"/>
    <col min="4100" max="4100" width="15.140625" style="21" customWidth="1"/>
    <col min="4101" max="4101" width="2.85546875" style="21" customWidth="1"/>
    <col min="4102" max="4102" width="1.85546875" style="21" customWidth="1"/>
    <col min="4103" max="4352" width="15.85546875" style="21"/>
    <col min="4353" max="4353" width="3.42578125" style="21" customWidth="1"/>
    <col min="4354" max="4354" width="18.7109375" style="21" customWidth="1"/>
    <col min="4355" max="4355" width="95.5703125" style="21" customWidth="1"/>
    <col min="4356" max="4356" width="15.140625" style="21" customWidth="1"/>
    <col min="4357" max="4357" width="2.85546875" style="21" customWidth="1"/>
    <col min="4358" max="4358" width="1.85546875" style="21" customWidth="1"/>
    <col min="4359" max="4608" width="15.85546875" style="21"/>
    <col min="4609" max="4609" width="3.42578125" style="21" customWidth="1"/>
    <col min="4610" max="4610" width="18.7109375" style="21" customWidth="1"/>
    <col min="4611" max="4611" width="95.5703125" style="21" customWidth="1"/>
    <col min="4612" max="4612" width="15.140625" style="21" customWidth="1"/>
    <col min="4613" max="4613" width="2.85546875" style="21" customWidth="1"/>
    <col min="4614" max="4614" width="1.85546875" style="21" customWidth="1"/>
    <col min="4615" max="4864" width="15.85546875" style="21"/>
    <col min="4865" max="4865" width="3.42578125" style="21" customWidth="1"/>
    <col min="4866" max="4866" width="18.7109375" style="21" customWidth="1"/>
    <col min="4867" max="4867" width="95.5703125" style="21" customWidth="1"/>
    <col min="4868" max="4868" width="15.140625" style="21" customWidth="1"/>
    <col min="4869" max="4869" width="2.85546875" style="21" customWidth="1"/>
    <col min="4870" max="4870" width="1.85546875" style="21" customWidth="1"/>
    <col min="4871" max="5120" width="15.85546875" style="21"/>
    <col min="5121" max="5121" width="3.42578125" style="21" customWidth="1"/>
    <col min="5122" max="5122" width="18.7109375" style="21" customWidth="1"/>
    <col min="5123" max="5123" width="95.5703125" style="21" customWidth="1"/>
    <col min="5124" max="5124" width="15.140625" style="21" customWidth="1"/>
    <col min="5125" max="5125" width="2.85546875" style="21" customWidth="1"/>
    <col min="5126" max="5126" width="1.85546875" style="21" customWidth="1"/>
    <col min="5127" max="5376" width="15.85546875" style="21"/>
    <col min="5377" max="5377" width="3.42578125" style="21" customWidth="1"/>
    <col min="5378" max="5378" width="18.7109375" style="21" customWidth="1"/>
    <col min="5379" max="5379" width="95.5703125" style="21" customWidth="1"/>
    <col min="5380" max="5380" width="15.140625" style="21" customWidth="1"/>
    <col min="5381" max="5381" width="2.85546875" style="21" customWidth="1"/>
    <col min="5382" max="5382" width="1.85546875" style="21" customWidth="1"/>
    <col min="5383" max="5632" width="15.85546875" style="21"/>
    <col min="5633" max="5633" width="3.42578125" style="21" customWidth="1"/>
    <col min="5634" max="5634" width="18.7109375" style="21" customWidth="1"/>
    <col min="5635" max="5635" width="95.5703125" style="21" customWidth="1"/>
    <col min="5636" max="5636" width="15.140625" style="21" customWidth="1"/>
    <col min="5637" max="5637" width="2.85546875" style="21" customWidth="1"/>
    <col min="5638" max="5638" width="1.85546875" style="21" customWidth="1"/>
    <col min="5639" max="5888" width="15.85546875" style="21"/>
    <col min="5889" max="5889" width="3.42578125" style="21" customWidth="1"/>
    <col min="5890" max="5890" width="18.7109375" style="21" customWidth="1"/>
    <col min="5891" max="5891" width="95.5703125" style="21" customWidth="1"/>
    <col min="5892" max="5892" width="15.140625" style="21" customWidth="1"/>
    <col min="5893" max="5893" width="2.85546875" style="21" customWidth="1"/>
    <col min="5894" max="5894" width="1.85546875" style="21" customWidth="1"/>
    <col min="5895" max="6144" width="15.85546875" style="21"/>
    <col min="6145" max="6145" width="3.42578125" style="21" customWidth="1"/>
    <col min="6146" max="6146" width="18.7109375" style="21" customWidth="1"/>
    <col min="6147" max="6147" width="95.5703125" style="21" customWidth="1"/>
    <col min="6148" max="6148" width="15.140625" style="21" customWidth="1"/>
    <col min="6149" max="6149" width="2.85546875" style="21" customWidth="1"/>
    <col min="6150" max="6150" width="1.85546875" style="21" customWidth="1"/>
    <col min="6151" max="6400" width="15.85546875" style="21"/>
    <col min="6401" max="6401" width="3.42578125" style="21" customWidth="1"/>
    <col min="6402" max="6402" width="18.7109375" style="21" customWidth="1"/>
    <col min="6403" max="6403" width="95.5703125" style="21" customWidth="1"/>
    <col min="6404" max="6404" width="15.140625" style="21" customWidth="1"/>
    <col min="6405" max="6405" width="2.85546875" style="21" customWidth="1"/>
    <col min="6406" max="6406" width="1.85546875" style="21" customWidth="1"/>
    <col min="6407" max="6656" width="15.85546875" style="21"/>
    <col min="6657" max="6657" width="3.42578125" style="21" customWidth="1"/>
    <col min="6658" max="6658" width="18.7109375" style="21" customWidth="1"/>
    <col min="6659" max="6659" width="95.5703125" style="21" customWidth="1"/>
    <col min="6660" max="6660" width="15.140625" style="21" customWidth="1"/>
    <col min="6661" max="6661" width="2.85546875" style="21" customWidth="1"/>
    <col min="6662" max="6662" width="1.85546875" style="21" customWidth="1"/>
    <col min="6663" max="6912" width="15.85546875" style="21"/>
    <col min="6913" max="6913" width="3.42578125" style="21" customWidth="1"/>
    <col min="6914" max="6914" width="18.7109375" style="21" customWidth="1"/>
    <col min="6915" max="6915" width="95.5703125" style="21" customWidth="1"/>
    <col min="6916" max="6916" width="15.140625" style="21" customWidth="1"/>
    <col min="6917" max="6917" width="2.85546875" style="21" customWidth="1"/>
    <col min="6918" max="6918" width="1.85546875" style="21" customWidth="1"/>
    <col min="6919" max="7168" width="15.85546875" style="21"/>
    <col min="7169" max="7169" width="3.42578125" style="21" customWidth="1"/>
    <col min="7170" max="7170" width="18.7109375" style="21" customWidth="1"/>
    <col min="7171" max="7171" width="95.5703125" style="21" customWidth="1"/>
    <col min="7172" max="7172" width="15.140625" style="21" customWidth="1"/>
    <col min="7173" max="7173" width="2.85546875" style="21" customWidth="1"/>
    <col min="7174" max="7174" width="1.85546875" style="21" customWidth="1"/>
    <col min="7175" max="7424" width="15.85546875" style="21"/>
    <col min="7425" max="7425" width="3.42578125" style="21" customWidth="1"/>
    <col min="7426" max="7426" width="18.7109375" style="21" customWidth="1"/>
    <col min="7427" max="7427" width="95.5703125" style="21" customWidth="1"/>
    <col min="7428" max="7428" width="15.140625" style="21" customWidth="1"/>
    <col min="7429" max="7429" width="2.85546875" style="21" customWidth="1"/>
    <col min="7430" max="7430" width="1.85546875" style="21" customWidth="1"/>
    <col min="7431" max="7680" width="15.85546875" style="21"/>
    <col min="7681" max="7681" width="3.42578125" style="21" customWidth="1"/>
    <col min="7682" max="7682" width="18.7109375" style="21" customWidth="1"/>
    <col min="7683" max="7683" width="95.5703125" style="21" customWidth="1"/>
    <col min="7684" max="7684" width="15.140625" style="21" customWidth="1"/>
    <col min="7685" max="7685" width="2.85546875" style="21" customWidth="1"/>
    <col min="7686" max="7686" width="1.85546875" style="21" customWidth="1"/>
    <col min="7687" max="7936" width="15.85546875" style="21"/>
    <col min="7937" max="7937" width="3.42578125" style="21" customWidth="1"/>
    <col min="7938" max="7938" width="18.7109375" style="21" customWidth="1"/>
    <col min="7939" max="7939" width="95.5703125" style="21" customWidth="1"/>
    <col min="7940" max="7940" width="15.140625" style="21" customWidth="1"/>
    <col min="7941" max="7941" width="2.85546875" style="21" customWidth="1"/>
    <col min="7942" max="7942" width="1.85546875" style="21" customWidth="1"/>
    <col min="7943" max="8192" width="15.85546875" style="21"/>
    <col min="8193" max="8193" width="3.42578125" style="21" customWidth="1"/>
    <col min="8194" max="8194" width="18.7109375" style="21" customWidth="1"/>
    <col min="8195" max="8195" width="95.5703125" style="21" customWidth="1"/>
    <col min="8196" max="8196" width="15.140625" style="21" customWidth="1"/>
    <col min="8197" max="8197" width="2.85546875" style="21" customWidth="1"/>
    <col min="8198" max="8198" width="1.85546875" style="21" customWidth="1"/>
    <col min="8199" max="8448" width="15.85546875" style="21"/>
    <col min="8449" max="8449" width="3.42578125" style="21" customWidth="1"/>
    <col min="8450" max="8450" width="18.7109375" style="21" customWidth="1"/>
    <col min="8451" max="8451" width="95.5703125" style="21" customWidth="1"/>
    <col min="8452" max="8452" width="15.140625" style="21" customWidth="1"/>
    <col min="8453" max="8453" width="2.85546875" style="21" customWidth="1"/>
    <col min="8454" max="8454" width="1.85546875" style="21" customWidth="1"/>
    <col min="8455" max="8704" width="15.85546875" style="21"/>
    <col min="8705" max="8705" width="3.42578125" style="21" customWidth="1"/>
    <col min="8706" max="8706" width="18.7109375" style="21" customWidth="1"/>
    <col min="8707" max="8707" width="95.5703125" style="21" customWidth="1"/>
    <col min="8708" max="8708" width="15.140625" style="21" customWidth="1"/>
    <col min="8709" max="8709" width="2.85546875" style="21" customWidth="1"/>
    <col min="8710" max="8710" width="1.85546875" style="21" customWidth="1"/>
    <col min="8711" max="8960" width="15.85546875" style="21"/>
    <col min="8961" max="8961" width="3.42578125" style="21" customWidth="1"/>
    <col min="8962" max="8962" width="18.7109375" style="21" customWidth="1"/>
    <col min="8963" max="8963" width="95.5703125" style="21" customWidth="1"/>
    <col min="8964" max="8964" width="15.140625" style="21" customWidth="1"/>
    <col min="8965" max="8965" width="2.85546875" style="21" customWidth="1"/>
    <col min="8966" max="8966" width="1.85546875" style="21" customWidth="1"/>
    <col min="8967" max="9216" width="15.85546875" style="21"/>
    <col min="9217" max="9217" width="3.42578125" style="21" customWidth="1"/>
    <col min="9218" max="9218" width="18.7109375" style="21" customWidth="1"/>
    <col min="9219" max="9219" width="95.5703125" style="21" customWidth="1"/>
    <col min="9220" max="9220" width="15.140625" style="21" customWidth="1"/>
    <col min="9221" max="9221" width="2.85546875" style="21" customWidth="1"/>
    <col min="9222" max="9222" width="1.85546875" style="21" customWidth="1"/>
    <col min="9223" max="9472" width="15.85546875" style="21"/>
    <col min="9473" max="9473" width="3.42578125" style="21" customWidth="1"/>
    <col min="9474" max="9474" width="18.7109375" style="21" customWidth="1"/>
    <col min="9475" max="9475" width="95.5703125" style="21" customWidth="1"/>
    <col min="9476" max="9476" width="15.140625" style="21" customWidth="1"/>
    <col min="9477" max="9477" width="2.85546875" style="21" customWidth="1"/>
    <col min="9478" max="9478" width="1.85546875" style="21" customWidth="1"/>
    <col min="9479" max="9728" width="15.85546875" style="21"/>
    <col min="9729" max="9729" width="3.42578125" style="21" customWidth="1"/>
    <col min="9730" max="9730" width="18.7109375" style="21" customWidth="1"/>
    <col min="9731" max="9731" width="95.5703125" style="21" customWidth="1"/>
    <col min="9732" max="9732" width="15.140625" style="21" customWidth="1"/>
    <col min="9733" max="9733" width="2.85546875" style="21" customWidth="1"/>
    <col min="9734" max="9734" width="1.85546875" style="21" customWidth="1"/>
    <col min="9735" max="9984" width="15.85546875" style="21"/>
    <col min="9985" max="9985" width="3.42578125" style="21" customWidth="1"/>
    <col min="9986" max="9986" width="18.7109375" style="21" customWidth="1"/>
    <col min="9987" max="9987" width="95.5703125" style="21" customWidth="1"/>
    <col min="9988" max="9988" width="15.140625" style="21" customWidth="1"/>
    <col min="9989" max="9989" width="2.85546875" style="21" customWidth="1"/>
    <col min="9990" max="9990" width="1.85546875" style="21" customWidth="1"/>
    <col min="9991" max="10240" width="15.85546875" style="21"/>
    <col min="10241" max="10241" width="3.42578125" style="21" customWidth="1"/>
    <col min="10242" max="10242" width="18.7109375" style="21" customWidth="1"/>
    <col min="10243" max="10243" width="95.5703125" style="21" customWidth="1"/>
    <col min="10244" max="10244" width="15.140625" style="21" customWidth="1"/>
    <col min="10245" max="10245" width="2.85546875" style="21" customWidth="1"/>
    <col min="10246" max="10246" width="1.85546875" style="21" customWidth="1"/>
    <col min="10247" max="10496" width="15.85546875" style="21"/>
    <col min="10497" max="10497" width="3.42578125" style="21" customWidth="1"/>
    <col min="10498" max="10498" width="18.7109375" style="21" customWidth="1"/>
    <col min="10499" max="10499" width="95.5703125" style="21" customWidth="1"/>
    <col min="10500" max="10500" width="15.140625" style="21" customWidth="1"/>
    <col min="10501" max="10501" width="2.85546875" style="21" customWidth="1"/>
    <col min="10502" max="10502" width="1.85546875" style="21" customWidth="1"/>
    <col min="10503" max="10752" width="15.85546875" style="21"/>
    <col min="10753" max="10753" width="3.42578125" style="21" customWidth="1"/>
    <col min="10754" max="10754" width="18.7109375" style="21" customWidth="1"/>
    <col min="10755" max="10755" width="95.5703125" style="21" customWidth="1"/>
    <col min="10756" max="10756" width="15.140625" style="21" customWidth="1"/>
    <col min="10757" max="10757" width="2.85546875" style="21" customWidth="1"/>
    <col min="10758" max="10758" width="1.85546875" style="21" customWidth="1"/>
    <col min="10759" max="11008" width="15.85546875" style="21"/>
    <col min="11009" max="11009" width="3.42578125" style="21" customWidth="1"/>
    <col min="11010" max="11010" width="18.7109375" style="21" customWidth="1"/>
    <col min="11011" max="11011" width="95.5703125" style="21" customWidth="1"/>
    <col min="11012" max="11012" width="15.140625" style="21" customWidth="1"/>
    <col min="11013" max="11013" width="2.85546875" style="21" customWidth="1"/>
    <col min="11014" max="11014" width="1.85546875" style="21" customWidth="1"/>
    <col min="11015" max="11264" width="15.85546875" style="21"/>
    <col min="11265" max="11265" width="3.42578125" style="21" customWidth="1"/>
    <col min="11266" max="11266" width="18.7109375" style="21" customWidth="1"/>
    <col min="11267" max="11267" width="95.5703125" style="21" customWidth="1"/>
    <col min="11268" max="11268" width="15.140625" style="21" customWidth="1"/>
    <col min="11269" max="11269" width="2.85546875" style="21" customWidth="1"/>
    <col min="11270" max="11270" width="1.85546875" style="21" customWidth="1"/>
    <col min="11271" max="11520" width="15.85546875" style="21"/>
    <col min="11521" max="11521" width="3.42578125" style="21" customWidth="1"/>
    <col min="11522" max="11522" width="18.7109375" style="21" customWidth="1"/>
    <col min="11523" max="11523" width="95.5703125" style="21" customWidth="1"/>
    <col min="11524" max="11524" width="15.140625" style="21" customWidth="1"/>
    <col min="11525" max="11525" width="2.85546875" style="21" customWidth="1"/>
    <col min="11526" max="11526" width="1.85546875" style="21" customWidth="1"/>
    <col min="11527" max="11776" width="15.85546875" style="21"/>
    <col min="11777" max="11777" width="3.42578125" style="21" customWidth="1"/>
    <col min="11778" max="11778" width="18.7109375" style="21" customWidth="1"/>
    <col min="11779" max="11779" width="95.5703125" style="21" customWidth="1"/>
    <col min="11780" max="11780" width="15.140625" style="21" customWidth="1"/>
    <col min="11781" max="11781" width="2.85546875" style="21" customWidth="1"/>
    <col min="11782" max="11782" width="1.85546875" style="21" customWidth="1"/>
    <col min="11783" max="12032" width="15.85546875" style="21"/>
    <col min="12033" max="12033" width="3.42578125" style="21" customWidth="1"/>
    <col min="12034" max="12034" width="18.7109375" style="21" customWidth="1"/>
    <col min="12035" max="12035" width="95.5703125" style="21" customWidth="1"/>
    <col min="12036" max="12036" width="15.140625" style="21" customWidth="1"/>
    <col min="12037" max="12037" width="2.85546875" style="21" customWidth="1"/>
    <col min="12038" max="12038" width="1.85546875" style="21" customWidth="1"/>
    <col min="12039" max="12288" width="15.85546875" style="21"/>
    <col min="12289" max="12289" width="3.42578125" style="21" customWidth="1"/>
    <col min="12290" max="12290" width="18.7109375" style="21" customWidth="1"/>
    <col min="12291" max="12291" width="95.5703125" style="21" customWidth="1"/>
    <col min="12292" max="12292" width="15.140625" style="21" customWidth="1"/>
    <col min="12293" max="12293" width="2.85546875" style="21" customWidth="1"/>
    <col min="12294" max="12294" width="1.85546875" style="21" customWidth="1"/>
    <col min="12295" max="12544" width="15.85546875" style="21"/>
    <col min="12545" max="12545" width="3.42578125" style="21" customWidth="1"/>
    <col min="12546" max="12546" width="18.7109375" style="21" customWidth="1"/>
    <col min="12547" max="12547" width="95.5703125" style="21" customWidth="1"/>
    <col min="12548" max="12548" width="15.140625" style="21" customWidth="1"/>
    <col min="12549" max="12549" width="2.85546875" style="21" customWidth="1"/>
    <col min="12550" max="12550" width="1.85546875" style="21" customWidth="1"/>
    <col min="12551" max="12800" width="15.85546875" style="21"/>
    <col min="12801" max="12801" width="3.42578125" style="21" customWidth="1"/>
    <col min="12802" max="12802" width="18.7109375" style="21" customWidth="1"/>
    <col min="12803" max="12803" width="95.5703125" style="21" customWidth="1"/>
    <col min="12804" max="12804" width="15.140625" style="21" customWidth="1"/>
    <col min="12805" max="12805" width="2.85546875" style="21" customWidth="1"/>
    <col min="12806" max="12806" width="1.85546875" style="21" customWidth="1"/>
    <col min="12807" max="13056" width="15.85546875" style="21"/>
    <col min="13057" max="13057" width="3.42578125" style="21" customWidth="1"/>
    <col min="13058" max="13058" width="18.7109375" style="21" customWidth="1"/>
    <col min="13059" max="13059" width="95.5703125" style="21" customWidth="1"/>
    <col min="13060" max="13060" width="15.140625" style="21" customWidth="1"/>
    <col min="13061" max="13061" width="2.85546875" style="21" customWidth="1"/>
    <col min="13062" max="13062" width="1.85546875" style="21" customWidth="1"/>
    <col min="13063" max="13312" width="15.85546875" style="21"/>
    <col min="13313" max="13313" width="3.42578125" style="21" customWidth="1"/>
    <col min="13314" max="13314" width="18.7109375" style="21" customWidth="1"/>
    <col min="13315" max="13315" width="95.5703125" style="21" customWidth="1"/>
    <col min="13316" max="13316" width="15.140625" style="21" customWidth="1"/>
    <col min="13317" max="13317" width="2.85546875" style="21" customWidth="1"/>
    <col min="13318" max="13318" width="1.85546875" style="21" customWidth="1"/>
    <col min="13319" max="13568" width="15.85546875" style="21"/>
    <col min="13569" max="13569" width="3.42578125" style="21" customWidth="1"/>
    <col min="13570" max="13570" width="18.7109375" style="21" customWidth="1"/>
    <col min="13571" max="13571" width="95.5703125" style="21" customWidth="1"/>
    <col min="13572" max="13572" width="15.140625" style="21" customWidth="1"/>
    <col min="13573" max="13573" width="2.85546875" style="21" customWidth="1"/>
    <col min="13574" max="13574" width="1.85546875" style="21" customWidth="1"/>
    <col min="13575" max="13824" width="15.85546875" style="21"/>
    <col min="13825" max="13825" width="3.42578125" style="21" customWidth="1"/>
    <col min="13826" max="13826" width="18.7109375" style="21" customWidth="1"/>
    <col min="13827" max="13827" width="95.5703125" style="21" customWidth="1"/>
    <col min="13828" max="13828" width="15.140625" style="21" customWidth="1"/>
    <col min="13829" max="13829" width="2.85546875" style="21" customWidth="1"/>
    <col min="13830" max="13830" width="1.85546875" style="21" customWidth="1"/>
    <col min="13831" max="14080" width="15.85546875" style="21"/>
    <col min="14081" max="14081" width="3.42578125" style="21" customWidth="1"/>
    <col min="14082" max="14082" width="18.7109375" style="21" customWidth="1"/>
    <col min="14083" max="14083" width="95.5703125" style="21" customWidth="1"/>
    <col min="14084" max="14084" width="15.140625" style="21" customWidth="1"/>
    <col min="14085" max="14085" width="2.85546875" style="21" customWidth="1"/>
    <col min="14086" max="14086" width="1.85546875" style="21" customWidth="1"/>
    <col min="14087" max="14336" width="15.85546875" style="21"/>
    <col min="14337" max="14337" width="3.42578125" style="21" customWidth="1"/>
    <col min="14338" max="14338" width="18.7109375" style="21" customWidth="1"/>
    <col min="14339" max="14339" width="95.5703125" style="21" customWidth="1"/>
    <col min="14340" max="14340" width="15.140625" style="21" customWidth="1"/>
    <col min="14341" max="14341" width="2.85546875" style="21" customWidth="1"/>
    <col min="14342" max="14342" width="1.85546875" style="21" customWidth="1"/>
    <col min="14343" max="14592" width="15.85546875" style="21"/>
    <col min="14593" max="14593" width="3.42578125" style="21" customWidth="1"/>
    <col min="14594" max="14594" width="18.7109375" style="21" customWidth="1"/>
    <col min="14595" max="14595" width="95.5703125" style="21" customWidth="1"/>
    <col min="14596" max="14596" width="15.140625" style="21" customWidth="1"/>
    <col min="14597" max="14597" width="2.85546875" style="21" customWidth="1"/>
    <col min="14598" max="14598" width="1.85546875" style="21" customWidth="1"/>
    <col min="14599" max="14848" width="15.85546875" style="21"/>
    <col min="14849" max="14849" width="3.42578125" style="21" customWidth="1"/>
    <col min="14850" max="14850" width="18.7109375" style="21" customWidth="1"/>
    <col min="14851" max="14851" width="95.5703125" style="21" customWidth="1"/>
    <col min="14852" max="14852" width="15.140625" style="21" customWidth="1"/>
    <col min="14853" max="14853" width="2.85546875" style="21" customWidth="1"/>
    <col min="14854" max="14854" width="1.85546875" style="21" customWidth="1"/>
    <col min="14855" max="15104" width="15.85546875" style="21"/>
    <col min="15105" max="15105" width="3.42578125" style="21" customWidth="1"/>
    <col min="15106" max="15106" width="18.7109375" style="21" customWidth="1"/>
    <col min="15107" max="15107" width="95.5703125" style="21" customWidth="1"/>
    <col min="15108" max="15108" width="15.140625" style="21" customWidth="1"/>
    <col min="15109" max="15109" width="2.85546875" style="21" customWidth="1"/>
    <col min="15110" max="15110" width="1.85546875" style="21" customWidth="1"/>
    <col min="15111" max="15360" width="15.85546875" style="21"/>
    <col min="15361" max="15361" width="3.42578125" style="21" customWidth="1"/>
    <col min="15362" max="15362" width="18.7109375" style="21" customWidth="1"/>
    <col min="15363" max="15363" width="95.5703125" style="21" customWidth="1"/>
    <col min="15364" max="15364" width="15.140625" style="21" customWidth="1"/>
    <col min="15365" max="15365" width="2.85546875" style="21" customWidth="1"/>
    <col min="15366" max="15366" width="1.85546875" style="21" customWidth="1"/>
    <col min="15367" max="15616" width="15.85546875" style="21"/>
    <col min="15617" max="15617" width="3.42578125" style="21" customWidth="1"/>
    <col min="15618" max="15618" width="18.7109375" style="21" customWidth="1"/>
    <col min="15619" max="15619" width="95.5703125" style="21" customWidth="1"/>
    <col min="15620" max="15620" width="15.140625" style="21" customWidth="1"/>
    <col min="15621" max="15621" width="2.85546875" style="21" customWidth="1"/>
    <col min="15622" max="15622" width="1.85546875" style="21" customWidth="1"/>
    <col min="15623" max="15872" width="15.85546875" style="21"/>
    <col min="15873" max="15873" width="3.42578125" style="21" customWidth="1"/>
    <col min="15874" max="15874" width="18.7109375" style="21" customWidth="1"/>
    <col min="15875" max="15875" width="95.5703125" style="21" customWidth="1"/>
    <col min="15876" max="15876" width="15.140625" style="21" customWidth="1"/>
    <col min="15877" max="15877" width="2.85546875" style="21" customWidth="1"/>
    <col min="15878" max="15878" width="1.85546875" style="21" customWidth="1"/>
    <col min="15879" max="16128" width="15.85546875" style="21"/>
    <col min="16129" max="16129" width="3.42578125" style="21" customWidth="1"/>
    <col min="16130" max="16130" width="18.7109375" style="21" customWidth="1"/>
    <col min="16131" max="16131" width="95.5703125" style="21" customWidth="1"/>
    <col min="16132" max="16132" width="15.140625" style="21" customWidth="1"/>
    <col min="16133" max="16133" width="2.85546875" style="21" customWidth="1"/>
    <col min="16134" max="16134" width="1.85546875" style="21" customWidth="1"/>
    <col min="16135" max="16384" width="15.85546875" style="21"/>
  </cols>
  <sheetData>
    <row r="1" spans="2:4" ht="12" customHeight="1" x14ac:dyDescent="0.25"/>
    <row r="2" spans="2:4" ht="12" customHeight="1" x14ac:dyDescent="0.25"/>
    <row r="3" spans="2:4" ht="12" customHeight="1" x14ac:dyDescent="0.25"/>
    <row r="4" spans="2:4" ht="15.75" customHeight="1" x14ac:dyDescent="0.25">
      <c r="B4" s="163"/>
      <c r="C4" s="162"/>
    </row>
    <row r="5" spans="2:4" ht="191.25" customHeight="1" x14ac:dyDescent="0.25">
      <c r="B5" s="161"/>
      <c r="C5" s="421" t="s">
        <v>1397</v>
      </c>
      <c r="D5" s="421"/>
    </row>
    <row r="6" spans="2:4" ht="191.25" customHeight="1" x14ac:dyDescent="0.25">
      <c r="B6" s="161"/>
      <c r="C6" s="171"/>
      <c r="D6" s="171"/>
    </row>
    <row r="7" spans="2:4" ht="124.5" customHeight="1" x14ac:dyDescent="0.25">
      <c r="C7" s="160"/>
    </row>
    <row r="8" spans="2:4" ht="27.75" customHeight="1" x14ac:dyDescent="0.25">
      <c r="B8" s="159"/>
      <c r="C8" s="158"/>
    </row>
    <row r="9" spans="2:4" ht="27.75" customHeight="1" x14ac:dyDescent="0.25">
      <c r="C9" s="158"/>
    </row>
    <row r="37" ht="2.25" customHeight="1" x14ac:dyDescent="0.25"/>
  </sheetData>
  <mergeCells count="1">
    <mergeCell ref="C5:D5"/>
  </mergeCells>
  <pageMargins left="0.19685039370078741" right="0" top="0.78740157480314965" bottom="0.19685039370078741" header="0" footer="0"/>
  <pageSetup paperSize="9" scale="73"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F45"/>
  <sheetViews>
    <sheetView zoomScale="85" zoomScaleNormal="85" workbookViewId="0">
      <selection activeCell="D83" sqref="D83"/>
    </sheetView>
  </sheetViews>
  <sheetFormatPr defaultColWidth="15.85546875" defaultRowHeight="15.75" x14ac:dyDescent="0.25"/>
  <cols>
    <col min="1" max="1" width="3.42578125" style="21" customWidth="1"/>
    <col min="2" max="2" width="33.7109375" style="176" bestFit="1" customWidth="1"/>
    <col min="3" max="3" width="1.5703125" style="177" customWidth="1"/>
    <col min="4" max="4" width="71" style="176" customWidth="1"/>
    <col min="5" max="6" width="23.5703125" style="176" customWidth="1"/>
    <col min="7" max="7" width="1.85546875" style="176" customWidth="1"/>
    <col min="8" max="8" width="15.85546875" style="176"/>
    <col min="9" max="9" width="6.140625" style="176" customWidth="1"/>
    <col min="10" max="16384" width="15.85546875" style="176"/>
  </cols>
  <sheetData>
    <row r="1" spans="2:6" s="21" customFormat="1" ht="12" customHeight="1" x14ac:dyDescent="0.25">
      <c r="C1" s="172"/>
    </row>
    <row r="2" spans="2:6" s="21" customFormat="1" ht="12" customHeight="1" x14ac:dyDescent="0.25">
      <c r="C2" s="172"/>
    </row>
    <row r="3" spans="2:6" s="21" customFormat="1" ht="12" customHeight="1" x14ac:dyDescent="0.25">
      <c r="C3" s="172"/>
    </row>
    <row r="4" spans="2:6" s="21" customFormat="1" ht="15.75" customHeight="1" x14ac:dyDescent="0.25">
      <c r="C4" s="172"/>
    </row>
    <row r="5" spans="2:6" s="21" customFormat="1" ht="24" customHeight="1" x14ac:dyDescent="0.4">
      <c r="B5" s="422" t="s">
        <v>1398</v>
      </c>
      <c r="C5" s="422"/>
      <c r="D5" s="422"/>
    </row>
    <row r="6" spans="2:6" s="21" customFormat="1" ht="6" customHeight="1" x14ac:dyDescent="0.25">
      <c r="C6" s="172"/>
    </row>
    <row r="7" spans="2:6" s="21" customFormat="1" ht="15.75" customHeight="1" x14ac:dyDescent="0.25">
      <c r="B7" s="173" t="s">
        <v>1399</v>
      </c>
      <c r="C7" s="174"/>
      <c r="D7" s="175">
        <v>43008</v>
      </c>
    </row>
    <row r="8" spans="2:6" ht="11.25" customHeight="1" x14ac:dyDescent="0.25"/>
    <row r="10" spans="2:6" x14ac:dyDescent="0.25">
      <c r="B10" s="178" t="s">
        <v>1400</v>
      </c>
      <c r="C10" s="179"/>
      <c r="D10" s="180"/>
      <c r="E10" s="180"/>
      <c r="F10" s="180"/>
    </row>
    <row r="11" spans="2:6" x14ac:dyDescent="0.25">
      <c r="B11" s="181" t="s">
        <v>1401</v>
      </c>
      <c r="C11" s="181"/>
      <c r="D11" s="181"/>
      <c r="E11" s="180"/>
      <c r="F11" s="180"/>
    </row>
    <row r="12" spans="2:6" x14ac:dyDescent="0.25">
      <c r="B12" s="182" t="s">
        <v>1402</v>
      </c>
      <c r="C12" s="179"/>
      <c r="D12" s="183" t="s">
        <v>1401</v>
      </c>
      <c r="E12" s="180"/>
      <c r="F12" s="180"/>
    </row>
    <row r="13" spans="2:6" x14ac:dyDescent="0.25">
      <c r="B13" s="182"/>
      <c r="C13" s="179"/>
      <c r="D13" s="180"/>
      <c r="E13" s="180"/>
      <c r="F13" s="180"/>
    </row>
    <row r="14" spans="2:6" x14ac:dyDescent="0.25">
      <c r="B14" s="181" t="s">
        <v>1403</v>
      </c>
      <c r="C14" s="181"/>
      <c r="D14" s="180"/>
      <c r="E14" s="180"/>
      <c r="F14" s="180"/>
    </row>
    <row r="15" spans="2:6" x14ac:dyDescent="0.25">
      <c r="B15" s="182" t="s">
        <v>1404</v>
      </c>
      <c r="C15" s="179"/>
      <c r="D15" s="183" t="s">
        <v>1405</v>
      </c>
      <c r="E15" s="180"/>
      <c r="F15" s="180"/>
    </row>
    <row r="16" spans="2:6" x14ac:dyDescent="0.25">
      <c r="B16" s="182" t="s">
        <v>1406</v>
      </c>
      <c r="C16" s="179"/>
      <c r="D16" s="183" t="s">
        <v>1407</v>
      </c>
      <c r="E16" s="180"/>
      <c r="F16" s="180"/>
    </row>
    <row r="17" spans="2:6" x14ac:dyDescent="0.25">
      <c r="B17" s="182" t="s">
        <v>1408</v>
      </c>
      <c r="C17" s="179"/>
      <c r="D17" s="183" t="s">
        <v>1409</v>
      </c>
      <c r="E17" s="180"/>
      <c r="F17" s="180"/>
    </row>
    <row r="18" spans="2:6" x14ac:dyDescent="0.25">
      <c r="B18" s="182" t="s">
        <v>1410</v>
      </c>
      <c r="C18" s="179"/>
      <c r="D18" s="183" t="s">
        <v>1411</v>
      </c>
      <c r="E18" s="180"/>
      <c r="F18" s="180"/>
    </row>
    <row r="19" spans="2:6" x14ac:dyDescent="0.25">
      <c r="B19" s="182" t="s">
        <v>1412</v>
      </c>
      <c r="C19" s="179"/>
      <c r="D19" s="183" t="s">
        <v>1413</v>
      </c>
      <c r="E19" s="180"/>
      <c r="F19" s="180"/>
    </row>
    <row r="20" spans="2:6" x14ac:dyDescent="0.25">
      <c r="B20" s="182" t="s">
        <v>1414</v>
      </c>
      <c r="C20" s="179"/>
      <c r="D20" s="183" t="s">
        <v>1415</v>
      </c>
      <c r="E20" s="180"/>
      <c r="F20" s="180"/>
    </row>
    <row r="21" spans="2:6" x14ac:dyDescent="0.25">
      <c r="B21" s="182"/>
      <c r="C21" s="179"/>
      <c r="D21" s="180"/>
      <c r="E21" s="180"/>
      <c r="F21" s="180"/>
    </row>
    <row r="22" spans="2:6" x14ac:dyDescent="0.25">
      <c r="B22" s="182" t="s">
        <v>1416</v>
      </c>
      <c r="C22" s="179"/>
      <c r="D22" s="183" t="s">
        <v>1417</v>
      </c>
      <c r="E22" s="180"/>
      <c r="F22" s="180"/>
    </row>
    <row r="23" spans="2:6" x14ac:dyDescent="0.25">
      <c r="B23" s="182" t="s">
        <v>1418</v>
      </c>
      <c r="C23" s="179"/>
      <c r="D23" s="183" t="s">
        <v>1419</v>
      </c>
      <c r="E23" s="180"/>
      <c r="F23" s="180"/>
    </row>
    <row r="24" spans="2:6" x14ac:dyDescent="0.25">
      <c r="B24" s="182" t="s">
        <v>1420</v>
      </c>
      <c r="C24" s="179"/>
      <c r="D24" s="183" t="s">
        <v>1421</v>
      </c>
      <c r="E24" s="180"/>
      <c r="F24" s="180"/>
    </row>
    <row r="25" spans="2:6" x14ac:dyDescent="0.25">
      <c r="B25" s="182" t="s">
        <v>1422</v>
      </c>
      <c r="C25" s="179"/>
      <c r="D25" s="183" t="s">
        <v>1423</v>
      </c>
      <c r="E25" s="180"/>
      <c r="F25" s="180"/>
    </row>
    <row r="26" spans="2:6" x14ac:dyDescent="0.25">
      <c r="B26" s="182" t="s">
        <v>1424</v>
      </c>
      <c r="C26" s="179"/>
      <c r="D26" s="183" t="s">
        <v>1425</v>
      </c>
      <c r="E26" s="180"/>
      <c r="F26" s="180"/>
    </row>
    <row r="27" spans="2:6" x14ac:dyDescent="0.25">
      <c r="B27" s="182" t="s">
        <v>1426</v>
      </c>
      <c r="C27" s="179"/>
      <c r="D27" s="183" t="s">
        <v>1427</v>
      </c>
      <c r="E27" s="180"/>
      <c r="F27" s="180"/>
    </row>
    <row r="28" spans="2:6" x14ac:dyDescent="0.25">
      <c r="B28" s="182" t="s">
        <v>1428</v>
      </c>
      <c r="C28" s="179"/>
      <c r="D28" s="183" t="s">
        <v>1429</v>
      </c>
      <c r="E28" s="180"/>
      <c r="F28" s="180"/>
    </row>
    <row r="29" spans="2:6" x14ac:dyDescent="0.25">
      <c r="B29" s="182" t="s">
        <v>1430</v>
      </c>
      <c r="C29" s="179"/>
      <c r="D29" s="183" t="s">
        <v>1431</v>
      </c>
      <c r="E29" s="180"/>
      <c r="F29" s="180"/>
    </row>
    <row r="30" spans="2:6" x14ac:dyDescent="0.25">
      <c r="B30" s="182" t="s">
        <v>1432</v>
      </c>
      <c r="C30" s="179"/>
      <c r="D30" s="183" t="s">
        <v>1433</v>
      </c>
      <c r="E30" s="180"/>
      <c r="F30" s="180"/>
    </row>
    <row r="31" spans="2:6" x14ac:dyDescent="0.25">
      <c r="B31" s="182" t="s">
        <v>1434</v>
      </c>
      <c r="C31" s="179"/>
      <c r="D31" s="183" t="s">
        <v>1435</v>
      </c>
      <c r="E31" s="180"/>
      <c r="F31" s="180"/>
    </row>
    <row r="32" spans="2:6" x14ac:dyDescent="0.25">
      <c r="B32" s="182" t="s">
        <v>1436</v>
      </c>
      <c r="C32" s="179"/>
      <c r="D32" s="183" t="s">
        <v>1437</v>
      </c>
      <c r="E32" s="180"/>
      <c r="F32" s="180"/>
    </row>
    <row r="33" spans="2:6" x14ac:dyDescent="0.25">
      <c r="B33" s="182" t="s">
        <v>1438</v>
      </c>
      <c r="C33" s="179"/>
      <c r="D33" s="183" t="s">
        <v>1439</v>
      </c>
      <c r="E33" s="180"/>
      <c r="F33" s="180"/>
    </row>
    <row r="34" spans="2:6" x14ac:dyDescent="0.25">
      <c r="B34" s="182" t="s">
        <v>1440</v>
      </c>
      <c r="C34" s="179"/>
      <c r="D34" s="183" t="s">
        <v>1441</v>
      </c>
      <c r="E34" s="180"/>
      <c r="F34" s="180"/>
    </row>
    <row r="35" spans="2:6" x14ac:dyDescent="0.25">
      <c r="B35" s="182" t="s">
        <v>1442</v>
      </c>
      <c r="C35" s="179"/>
      <c r="D35" s="183" t="s">
        <v>1443</v>
      </c>
      <c r="E35" s="180"/>
      <c r="F35" s="180"/>
    </row>
    <row r="36" spans="2:6" x14ac:dyDescent="0.25">
      <c r="B36" s="182" t="s">
        <v>1444</v>
      </c>
      <c r="C36" s="179"/>
      <c r="D36" s="183" t="s">
        <v>1445</v>
      </c>
      <c r="E36" s="180"/>
      <c r="F36" s="180"/>
    </row>
    <row r="37" spans="2:6" x14ac:dyDescent="0.25">
      <c r="B37" s="182" t="s">
        <v>1446</v>
      </c>
      <c r="C37" s="179"/>
      <c r="D37" s="183" t="s">
        <v>1447</v>
      </c>
      <c r="E37" s="180"/>
      <c r="F37" s="180"/>
    </row>
    <row r="38" spans="2:6" x14ac:dyDescent="0.25">
      <c r="B38" s="182" t="s">
        <v>1448</v>
      </c>
      <c r="C38" s="179"/>
      <c r="D38" s="183" t="s">
        <v>1449</v>
      </c>
      <c r="E38" s="180"/>
      <c r="F38" s="180"/>
    </row>
    <row r="39" spans="2:6" x14ac:dyDescent="0.25">
      <c r="B39" s="182" t="s">
        <v>1450</v>
      </c>
      <c r="C39" s="179"/>
      <c r="D39" s="183" t="s">
        <v>1451</v>
      </c>
      <c r="E39" s="180"/>
      <c r="F39" s="180"/>
    </row>
    <row r="40" spans="2:6" x14ac:dyDescent="0.25">
      <c r="E40" s="177"/>
    </row>
    <row r="41" spans="2:6" x14ac:dyDescent="0.25">
      <c r="E41" s="177"/>
    </row>
    <row r="42" spans="2:6" x14ac:dyDescent="0.25">
      <c r="B42" s="178" t="s">
        <v>1452</v>
      </c>
      <c r="C42" s="179"/>
      <c r="D42" s="180"/>
      <c r="E42" s="177"/>
    </row>
    <row r="43" spans="2:6" x14ac:dyDescent="0.25">
      <c r="B43" s="182" t="s">
        <v>1453</v>
      </c>
      <c r="C43" s="179"/>
      <c r="D43" s="183" t="s">
        <v>1454</v>
      </c>
      <c r="E43" s="177"/>
    </row>
    <row r="44" spans="2:6" x14ac:dyDescent="0.25">
      <c r="B44" s="182" t="s">
        <v>1455</v>
      </c>
      <c r="C44" s="179"/>
      <c r="D44" s="183" t="s">
        <v>1456</v>
      </c>
    </row>
    <row r="45" spans="2:6" x14ac:dyDescent="0.25">
      <c r="B45" s="180"/>
      <c r="C45" s="179"/>
      <c r="D45" s="180"/>
    </row>
  </sheetData>
  <mergeCells count="1">
    <mergeCell ref="B5:D5"/>
  </mergeCells>
  <hyperlinks>
    <hyperlink ref="D12" location="'Tabel A - General Issuer Detail'!A1" display="General Issuer Detail"/>
    <hyperlink ref="D15" location="'G1-G4 - Cover pool inform.'!A1" display="General cover pool information "/>
    <hyperlink ref="D16" location="'G1-G4 - Cover pool inform.'!B25" display="Outstanding CBs"/>
    <hyperlink ref="D19" location="'G1-G4 - Cover pool inform.'!B61" display="Legal ALM (balance principle) adherence"/>
    <hyperlink ref="D20" location="'G1-G4 - Cover pool inform.'!B70" display="Additional characteristics of ALM business model for issued CBs"/>
    <hyperlink ref="D22" location="'Table 1-3 - Lending'!B7" display="Number of loans by property category"/>
    <hyperlink ref="D23" location="'Table 1-3 - Lending'!B16" display="Lending by property category, DKKbn"/>
    <hyperlink ref="D24" location="'Table 1-3 - Lending'!B23" display="Lending, by loan size, DKKbn"/>
    <hyperlink ref="D25" location="'Table 4 - LTV'!B7" display="Lending, by-loan to-value (LTV), current property value, DKKbn"/>
    <hyperlink ref="D26" location="'Table 4 - LTV'!B29" display="Lending, by-loan to-value (LTV), current property value, Per cent"/>
    <hyperlink ref="D27" location="'Table 4 - LTV'!B51" display="Lending, by-loan to-value (LTV), current property value, DKKbn (&quot;Sidste krone&quot;)"/>
    <hyperlink ref="D28" location="'Table 4 - LTV'!B73" display="Lending, by-loan to-value (LTV), current property value, Per cent (&quot;Sidste krone&quot;)"/>
    <hyperlink ref="D29" location="'Table 5 - Lending by region'!B7" display="Lending by region, DKKbn"/>
    <hyperlink ref="D30" location="'Table 6-8 - Lending by loantype'!B6" display="Lending by loan type - IO Loans, DKKbn"/>
    <hyperlink ref="D31" location="'Table 6-8 - Lending by loantype'!B23" display="Lending by loan type - Repayment Loans / Amortizing Loans, DKKbn"/>
    <hyperlink ref="D32" location="'Table 6-8 - Lending by loantype'!B40" display="Lending by loan type - All loans, DKKbn"/>
    <hyperlink ref="D33" location="'Table 9-11 - Lending'!B6" display="Lending by Seasoning, DKKbn (Seasoning defined by duration of customer relationship)"/>
    <hyperlink ref="D34" location="'Table 9-11 - Lending'!B20" display="Lending by remaining maturity, DKKbn"/>
    <hyperlink ref="D35" location="'Table 9-11 - Lending'!B35" display="90 day Non-performing loans by property type, as percentage of instalments payments, %"/>
    <hyperlink ref="D36" location="'Table 9-11 - Lending'!B45" display="90 day Non-performing loans by property type, as percentage of lending, %"/>
    <hyperlink ref="D37" location="'Table 9-11 - Lending'!B55" display="90 day Non-performing loans by property type, as percentage of lending, by continous LTV bracket, %"/>
    <hyperlink ref="D38" location="'Table 9-11 - Lending'!B67" display="Realised losses (DKKm)"/>
    <hyperlink ref="D39" location="'Table 9-11 - Lending'!B76" display="Realised losses (%)"/>
  </hyperlinks>
  <pageMargins left="0.78740157480314965" right="0.59055118110236227" top="0.78740157480314965" bottom="0.78740157480314965" header="0" footer="0"/>
  <pageSetup paperSize="9" scale="55"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B1:I46"/>
  <sheetViews>
    <sheetView zoomScale="85" zoomScaleNormal="85" workbookViewId="0">
      <selection activeCell="C41" sqref="C41:F41"/>
    </sheetView>
  </sheetViews>
  <sheetFormatPr defaultColWidth="15.85546875" defaultRowHeight="15" x14ac:dyDescent="0.25"/>
  <cols>
    <col min="1" max="1" width="3.42578125" style="21" customWidth="1"/>
    <col min="2" max="2" width="68.42578125" style="21" bestFit="1" customWidth="1"/>
    <col min="3" max="6" width="15.7109375" style="21" bestFit="1" customWidth="1"/>
    <col min="7" max="7" width="5.140625" style="21" customWidth="1"/>
    <col min="8" max="16384" width="15.85546875" style="21"/>
  </cols>
  <sheetData>
    <row r="1" spans="2:6" ht="12" customHeight="1" x14ac:dyDescent="0.25"/>
    <row r="2" spans="2:6" ht="12" customHeight="1" x14ac:dyDescent="0.25"/>
    <row r="3" spans="2:6" ht="12" customHeight="1" x14ac:dyDescent="0.25"/>
    <row r="4" spans="2:6" ht="36" customHeight="1" x14ac:dyDescent="0.25">
      <c r="B4" s="184" t="s">
        <v>1457</v>
      </c>
      <c r="C4" s="423"/>
      <c r="D4" s="423"/>
    </row>
    <row r="5" spans="2:6" ht="15.75" x14ac:dyDescent="0.25">
      <c r="B5" s="185" t="s">
        <v>1458</v>
      </c>
      <c r="C5" s="186"/>
      <c r="D5" s="186"/>
      <c r="E5" s="186"/>
      <c r="F5" s="186"/>
    </row>
    <row r="6" spans="2:6" s="189" customFormat="1" ht="3.75" customHeight="1" x14ac:dyDescent="0.25">
      <c r="B6" s="187"/>
      <c r="C6" s="188"/>
      <c r="D6" s="188"/>
      <c r="E6" s="188"/>
      <c r="F6" s="188"/>
    </row>
    <row r="7" spans="2:6" s="189" customFormat="1" ht="3" customHeight="1" x14ac:dyDescent="0.25">
      <c r="B7" s="187"/>
    </row>
    <row r="8" spans="2:6" ht="3.75" customHeight="1" x14ac:dyDescent="0.25"/>
    <row r="9" spans="2:6" x14ac:dyDescent="0.25">
      <c r="B9" s="190" t="s">
        <v>1459</v>
      </c>
      <c r="C9" s="191" t="s">
        <v>1460</v>
      </c>
      <c r="D9" s="191" t="s">
        <v>1461</v>
      </c>
      <c r="E9" s="191" t="s">
        <v>1462</v>
      </c>
      <c r="F9" s="191" t="s">
        <v>1463</v>
      </c>
    </row>
    <row r="10" spans="2:6" x14ac:dyDescent="0.25">
      <c r="B10" s="192" t="s">
        <v>1464</v>
      </c>
      <c r="C10" s="193">
        <v>158.77600000000001</v>
      </c>
      <c r="D10" s="193">
        <v>155.41900000000001</v>
      </c>
      <c r="E10" s="193">
        <v>154.9</v>
      </c>
      <c r="F10" s="193">
        <v>155.69999999999999</v>
      </c>
    </row>
    <row r="11" spans="2:6" x14ac:dyDescent="0.25">
      <c r="B11" s="192" t="s">
        <v>1465</v>
      </c>
      <c r="C11" s="193">
        <v>141.995</v>
      </c>
      <c r="D11" s="193">
        <v>140.994</v>
      </c>
      <c r="E11" s="193">
        <v>140</v>
      </c>
      <c r="F11" s="193">
        <v>138.9</v>
      </c>
    </row>
    <row r="12" spans="2:6" x14ac:dyDescent="0.25">
      <c r="B12" s="194" t="s">
        <v>1466</v>
      </c>
      <c r="C12" s="195">
        <v>141.995</v>
      </c>
      <c r="D12" s="195">
        <v>140.994</v>
      </c>
      <c r="E12" s="195">
        <v>140</v>
      </c>
      <c r="F12" s="195">
        <v>138.9</v>
      </c>
    </row>
    <row r="13" spans="2:6" x14ac:dyDescent="0.25">
      <c r="B13" s="196" t="s">
        <v>1467</v>
      </c>
      <c r="C13" s="197">
        <v>0.14799999999999999</v>
      </c>
      <c r="D13" s="197">
        <v>0.157</v>
      </c>
      <c r="E13" s="197">
        <v>0.14699999999999999</v>
      </c>
      <c r="F13" s="197">
        <v>0.14299999999999999</v>
      </c>
    </row>
    <row r="14" spans="2:6" x14ac:dyDescent="0.25">
      <c r="B14" s="192" t="s">
        <v>1468</v>
      </c>
      <c r="C14" s="198">
        <v>0.14799999999999999</v>
      </c>
      <c r="D14" s="198">
        <v>0.157</v>
      </c>
      <c r="E14" s="198">
        <v>0.14699999999999999</v>
      </c>
      <c r="F14" s="198">
        <v>0.14299999999999999</v>
      </c>
    </row>
    <row r="15" spans="2:6" x14ac:dyDescent="0.25">
      <c r="B15" s="192" t="s">
        <v>1469</v>
      </c>
      <c r="C15" s="193">
        <v>134.19300000000001</v>
      </c>
      <c r="D15" s="193">
        <v>131.87200000000001</v>
      </c>
      <c r="E15" s="193">
        <v>132.9</v>
      </c>
      <c r="F15" s="193">
        <v>134.07400000000001</v>
      </c>
    </row>
    <row r="16" spans="2:6" x14ac:dyDescent="0.25">
      <c r="B16" s="192" t="s">
        <v>1470</v>
      </c>
      <c r="C16" s="193">
        <v>2</v>
      </c>
      <c r="D16" s="193">
        <v>2</v>
      </c>
      <c r="E16" s="193">
        <v>1</v>
      </c>
      <c r="F16" s="193">
        <v>1</v>
      </c>
    </row>
    <row r="17" spans="2:6" x14ac:dyDescent="0.25">
      <c r="B17" s="199" t="s">
        <v>1471</v>
      </c>
      <c r="C17" s="193">
        <v>7</v>
      </c>
      <c r="D17" s="193">
        <v>7</v>
      </c>
      <c r="E17" s="193">
        <v>7</v>
      </c>
      <c r="F17" s="193">
        <v>7</v>
      </c>
    </row>
    <row r="18" spans="2:6" x14ac:dyDescent="0.25">
      <c r="B18" s="196" t="s">
        <v>1472</v>
      </c>
      <c r="C18" s="384" t="s">
        <v>1823</v>
      </c>
      <c r="D18" s="384" t="s">
        <v>1823</v>
      </c>
      <c r="E18" s="384" t="s">
        <v>1823</v>
      </c>
      <c r="F18" s="385">
        <v>17.899999999999999</v>
      </c>
    </row>
    <row r="19" spans="2:6" x14ac:dyDescent="0.25">
      <c r="B19" s="282" t="s">
        <v>1473</v>
      </c>
      <c r="C19" s="386">
        <v>0.05</v>
      </c>
      <c r="D19" s="386">
        <v>4.9000000000000002E-2</v>
      </c>
      <c r="E19" s="386">
        <v>1.7000000000000001E-2</v>
      </c>
      <c r="F19" s="386">
        <v>-1.6E-2</v>
      </c>
    </row>
    <row r="20" spans="2:6" x14ac:dyDescent="0.25">
      <c r="B20" s="206" t="s">
        <v>1474</v>
      </c>
      <c r="C20" s="387">
        <v>5.6000000000000001E-2</v>
      </c>
      <c r="D20" s="387">
        <v>6.2E-2</v>
      </c>
      <c r="E20" s="387">
        <v>0.112</v>
      </c>
      <c r="F20" s="387">
        <v>0.159</v>
      </c>
    </row>
    <row r="21" spans="2:6" s="189" customFormat="1" ht="9.75" customHeight="1" x14ac:dyDescent="0.25">
      <c r="B21" s="187"/>
      <c r="C21" s="188"/>
      <c r="D21" s="188"/>
      <c r="E21" s="188"/>
      <c r="F21" s="188"/>
    </row>
    <row r="22" spans="2:6" s="189" customFormat="1" ht="15.75" x14ac:dyDescent="0.25">
      <c r="B22" s="200"/>
      <c r="C22" s="188"/>
      <c r="D22" s="188"/>
      <c r="E22" s="188"/>
      <c r="F22" s="188"/>
    </row>
    <row r="23" spans="2:6" x14ac:dyDescent="0.25">
      <c r="B23" s="201" t="s">
        <v>1475</v>
      </c>
      <c r="C23" s="202"/>
      <c r="D23" s="202"/>
      <c r="E23" s="202"/>
      <c r="F23" s="202"/>
    </row>
    <row r="24" spans="2:6" x14ac:dyDescent="0.25">
      <c r="B24" s="203" t="s">
        <v>1476</v>
      </c>
      <c r="C24" s="204">
        <f>SUM(C28:C30)</f>
        <v>139.68814297488001</v>
      </c>
      <c r="D24" s="204">
        <f t="shared" ref="D24:F24" si="0">SUM(D28:D30)</f>
        <v>139.27487595266999</v>
      </c>
      <c r="E24" s="204">
        <f t="shared" si="0"/>
        <v>138.27844796916</v>
      </c>
      <c r="F24" s="204">
        <f t="shared" si="0"/>
        <v>137.74193187231998</v>
      </c>
    </row>
    <row r="25" spans="2:6" x14ac:dyDescent="0.25">
      <c r="B25" s="201" t="s">
        <v>1477</v>
      </c>
      <c r="C25" s="202"/>
      <c r="D25" s="202"/>
      <c r="E25" s="202"/>
      <c r="F25" s="202"/>
    </row>
    <row r="26" spans="2:6" ht="3" customHeight="1" x14ac:dyDescent="0.25">
      <c r="B26" s="205"/>
      <c r="C26" s="202"/>
      <c r="D26" s="202"/>
      <c r="E26" s="202"/>
      <c r="F26" s="202"/>
    </row>
    <row r="27" spans="2:6" x14ac:dyDescent="0.25">
      <c r="B27" s="194" t="s">
        <v>1478</v>
      </c>
      <c r="C27" s="206"/>
      <c r="D27" s="206"/>
      <c r="E27" s="206"/>
      <c r="F27" s="206"/>
    </row>
    <row r="28" spans="2:6" x14ac:dyDescent="0.25">
      <c r="B28" s="207" t="s">
        <v>1479</v>
      </c>
      <c r="C28" s="208">
        <v>1.2554848009999999E-2</v>
      </c>
      <c r="D28" s="208">
        <v>1.2318802849999999E-2</v>
      </c>
      <c r="E28" s="208">
        <v>1.3831084889999999E-2</v>
      </c>
      <c r="F28" s="208">
        <v>1.2908697679999999E-2</v>
      </c>
    </row>
    <row r="29" spans="2:6" x14ac:dyDescent="0.25">
      <c r="B29" s="207" t="s">
        <v>1480</v>
      </c>
      <c r="C29" s="208">
        <v>0.30374008385000001</v>
      </c>
      <c r="D29" s="208">
        <v>0.27695792239</v>
      </c>
      <c r="E29" s="208">
        <v>0.29689039883000001</v>
      </c>
      <c r="F29" s="208">
        <v>0.29475447603999999</v>
      </c>
    </row>
    <row r="30" spans="2:6" x14ac:dyDescent="0.25">
      <c r="B30" s="207" t="s">
        <v>1481</v>
      </c>
      <c r="C30" s="208">
        <v>139.37184804302001</v>
      </c>
      <c r="D30" s="208">
        <v>138.98559922742999</v>
      </c>
      <c r="E30" s="208">
        <v>137.96772648544001</v>
      </c>
      <c r="F30" s="208">
        <v>137.43426869859999</v>
      </c>
    </row>
    <row r="31" spans="2:6" x14ac:dyDescent="0.25">
      <c r="B31" s="194" t="s">
        <v>1482</v>
      </c>
      <c r="C31" s="209"/>
      <c r="D31" s="209"/>
      <c r="E31" s="209"/>
      <c r="F31" s="209"/>
    </row>
    <row r="32" spans="2:6" x14ac:dyDescent="0.25">
      <c r="B32" s="207" t="s">
        <v>1483</v>
      </c>
      <c r="C32" s="208">
        <v>129.20762197091</v>
      </c>
      <c r="D32" s="208">
        <v>126.80570768694</v>
      </c>
      <c r="E32" s="208">
        <v>125.13660109513999</v>
      </c>
      <c r="F32" s="208">
        <v>123.37922623429</v>
      </c>
    </row>
    <row r="33" spans="2:9" x14ac:dyDescent="0.25">
      <c r="B33" s="207" t="s">
        <v>1484</v>
      </c>
      <c r="C33" s="208">
        <v>10.480521003970001</v>
      </c>
      <c r="D33" s="208">
        <v>12.46916826572</v>
      </c>
      <c r="E33" s="208">
        <v>13.14184687403</v>
      </c>
      <c r="F33" s="208">
        <v>14.36270563804</v>
      </c>
    </row>
    <row r="34" spans="2:9" x14ac:dyDescent="0.25">
      <c r="B34" s="207" t="s">
        <v>1485</v>
      </c>
      <c r="C34" s="210">
        <v>0</v>
      </c>
      <c r="D34" s="210">
        <v>0</v>
      </c>
      <c r="E34" s="210">
        <v>0</v>
      </c>
      <c r="F34" s="210">
        <v>0</v>
      </c>
    </row>
    <row r="35" spans="2:9" x14ac:dyDescent="0.25">
      <c r="B35" s="207" t="s">
        <v>1486</v>
      </c>
      <c r="C35" s="210">
        <v>0</v>
      </c>
      <c r="D35" s="210">
        <v>0</v>
      </c>
      <c r="E35" s="210">
        <v>0</v>
      </c>
      <c r="F35" s="210">
        <v>0</v>
      </c>
    </row>
    <row r="36" spans="2:9" x14ac:dyDescent="0.25">
      <c r="B36" s="194" t="s">
        <v>1487</v>
      </c>
      <c r="C36" s="209"/>
      <c r="D36" s="209"/>
      <c r="E36" s="209"/>
      <c r="F36" s="209"/>
    </row>
    <row r="37" spans="2:9" ht="30" x14ac:dyDescent="0.25">
      <c r="B37" s="207" t="s">
        <v>1488</v>
      </c>
      <c r="C37" s="208">
        <v>26.489700170830002</v>
      </c>
      <c r="D37" s="208">
        <v>26.30287798598</v>
      </c>
      <c r="E37" s="208">
        <v>25.741423214360001</v>
      </c>
      <c r="F37" s="208">
        <v>25.45302039037</v>
      </c>
    </row>
    <row r="38" spans="2:9" ht="30" x14ac:dyDescent="0.25">
      <c r="B38" s="207" t="s">
        <v>1489</v>
      </c>
      <c r="C38" s="208">
        <v>112.62552618146999</v>
      </c>
      <c r="D38" s="208">
        <v>112.39700684733999</v>
      </c>
      <c r="E38" s="208">
        <v>111.9545232018</v>
      </c>
      <c r="F38" s="208">
        <v>111.69839561854</v>
      </c>
      <c r="I38" s="211"/>
    </row>
    <row r="39" spans="2:9" x14ac:dyDescent="0.25">
      <c r="B39" s="207" t="s">
        <v>1490</v>
      </c>
      <c r="C39" s="208">
        <v>0.57291662257999998</v>
      </c>
      <c r="D39" s="208">
        <v>0.57499111934000002</v>
      </c>
      <c r="E39" s="208">
        <v>0.58250155300999995</v>
      </c>
      <c r="F39" s="208">
        <v>0.59051586341999995</v>
      </c>
    </row>
    <row r="40" spans="2:9" x14ac:dyDescent="0.25">
      <c r="B40" s="194" t="s">
        <v>1491</v>
      </c>
      <c r="C40" s="212">
        <f>SUM(C37:C39)</f>
        <v>139.68814297488001</v>
      </c>
      <c r="D40" s="212">
        <f t="shared" ref="D40:F40" si="1">SUM(D37:D39)</f>
        <v>139.27487595266001</v>
      </c>
      <c r="E40" s="212">
        <f t="shared" si="1"/>
        <v>138.27844796917</v>
      </c>
      <c r="F40" s="212">
        <f t="shared" si="1"/>
        <v>137.74193187233001</v>
      </c>
    </row>
    <row r="41" spans="2:9" x14ac:dyDescent="0.25">
      <c r="B41" s="192" t="s">
        <v>1492</v>
      </c>
      <c r="C41" s="389">
        <v>1.0641895887199999</v>
      </c>
      <c r="D41" s="389">
        <v>1.31173730675</v>
      </c>
      <c r="E41" s="389">
        <v>1.5946930231700001</v>
      </c>
      <c r="F41" s="389">
        <v>1.8354458304700001</v>
      </c>
    </row>
    <row r="42" spans="2:9" ht="30" x14ac:dyDescent="0.25">
      <c r="B42" s="206" t="s">
        <v>1493</v>
      </c>
      <c r="C42" s="388">
        <v>0.49399999999999999</v>
      </c>
      <c r="D42" s="388">
        <v>0.54200000000000004</v>
      </c>
      <c r="E42" s="388">
        <v>0.59299999999999997</v>
      </c>
      <c r="F42" s="388">
        <v>0.60099999999999998</v>
      </c>
    </row>
    <row r="46" spans="2:9" x14ac:dyDescent="0.25">
      <c r="F46" s="213" t="s">
        <v>1494</v>
      </c>
    </row>
  </sheetData>
  <mergeCells count="1">
    <mergeCell ref="C4:D4"/>
  </mergeCells>
  <hyperlinks>
    <hyperlink ref="F46" location="Contents!A1" display="To Frontpage"/>
  </hyperlinks>
  <pageMargins left="0.70866141732283472" right="0.70866141732283472" top="0.74803149606299213" bottom="0.74803149606299213" header="0.31496062992125984" footer="0.31496062992125984"/>
  <pageSetup paperSize="9" scale="62"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3:L133"/>
  <sheetViews>
    <sheetView tabSelected="1" zoomScale="85" zoomScaleNormal="85" workbookViewId="0">
      <selection activeCell="B4" sqref="B4:E4"/>
    </sheetView>
  </sheetViews>
  <sheetFormatPr defaultRowHeight="15" x14ac:dyDescent="0.25"/>
  <cols>
    <col min="1" max="1" width="3.28515625" style="21" customWidth="1"/>
    <col min="2" max="2" width="57.140625" style="21" customWidth="1"/>
    <col min="3" max="3" width="15.85546875" style="21" customWidth="1"/>
    <col min="4" max="8" width="10.7109375" style="21" customWidth="1"/>
    <col min="9" max="9" width="10.85546875" style="21" customWidth="1"/>
    <col min="10" max="10" width="10.7109375" style="21" customWidth="1"/>
    <col min="11" max="11" width="9.140625" style="21"/>
    <col min="12" max="12" width="8.85546875" style="21" customWidth="1"/>
    <col min="13" max="16384" width="9.140625" style="21"/>
  </cols>
  <sheetData>
    <row r="3" spans="2:10" ht="12" customHeight="1" x14ac:dyDescent="0.25"/>
    <row r="4" spans="2:10" ht="18" x14ac:dyDescent="0.25">
      <c r="B4" s="425" t="s">
        <v>1495</v>
      </c>
      <c r="C4" s="426"/>
      <c r="D4" s="426"/>
      <c r="E4" s="426"/>
      <c r="F4" s="184"/>
      <c r="G4" s="184"/>
      <c r="H4" s="184"/>
      <c r="I4" s="184"/>
    </row>
    <row r="5" spans="2:10" ht="4.5" customHeight="1" x14ac:dyDescent="0.25">
      <c r="B5" s="427"/>
      <c r="C5" s="427"/>
      <c r="D5" s="427"/>
      <c r="E5" s="427"/>
      <c r="F5" s="427"/>
      <c r="G5" s="427"/>
      <c r="H5" s="427"/>
      <c r="I5" s="427"/>
    </row>
    <row r="6" spans="2:10" ht="5.25" customHeight="1" x14ac:dyDescent="0.25">
      <c r="B6" s="214"/>
      <c r="C6" s="214"/>
      <c r="D6" s="214"/>
      <c r="E6" s="214"/>
      <c r="F6" s="214"/>
      <c r="G6" s="214"/>
      <c r="H6" s="214"/>
      <c r="I6" s="214"/>
    </row>
    <row r="7" spans="2:10" x14ac:dyDescent="0.25">
      <c r="B7" s="215" t="s">
        <v>1496</v>
      </c>
      <c r="C7" s="216"/>
      <c r="D7" s="216"/>
      <c r="E7" s="216"/>
      <c r="F7" s="216"/>
      <c r="G7" s="191" t="s">
        <v>1460</v>
      </c>
      <c r="H7" s="191" t="s">
        <v>1461</v>
      </c>
      <c r="I7" s="191" t="s">
        <v>1462</v>
      </c>
      <c r="J7" s="191" t="s">
        <v>1463</v>
      </c>
    </row>
    <row r="8" spans="2:10" x14ac:dyDescent="0.25">
      <c r="B8" s="217" t="s">
        <v>1497</v>
      </c>
      <c r="C8" s="189"/>
      <c r="D8" s="189"/>
      <c r="E8" s="189"/>
      <c r="F8" s="189"/>
      <c r="G8" s="193">
        <v>156</v>
      </c>
      <c r="H8" s="193">
        <v>156</v>
      </c>
      <c r="I8" s="193">
        <v>154.6</v>
      </c>
      <c r="J8" s="193">
        <v>154.80000000000001</v>
      </c>
    </row>
    <row r="9" spans="2:10" x14ac:dyDescent="0.25">
      <c r="B9" s="217" t="s">
        <v>1498</v>
      </c>
      <c r="C9" s="189"/>
      <c r="D9" s="189"/>
      <c r="E9" s="189"/>
      <c r="F9" s="189"/>
      <c r="G9" s="218">
        <v>1</v>
      </c>
      <c r="H9" s="218">
        <v>0.7</v>
      </c>
      <c r="I9" s="218">
        <v>0.7</v>
      </c>
      <c r="J9" s="218">
        <v>0.8</v>
      </c>
    </row>
    <row r="10" spans="2:10" x14ac:dyDescent="0.25">
      <c r="B10" s="217" t="s">
        <v>1499</v>
      </c>
      <c r="C10" s="189"/>
      <c r="D10" s="189"/>
      <c r="E10" s="189"/>
      <c r="F10" s="189"/>
      <c r="G10" s="218">
        <v>25.7</v>
      </c>
      <c r="H10" s="218">
        <v>23.6</v>
      </c>
      <c r="I10" s="218">
        <v>22.2</v>
      </c>
      <c r="J10" s="218">
        <v>22.6</v>
      </c>
    </row>
    <row r="11" spans="2:10" x14ac:dyDescent="0.25">
      <c r="B11" s="217" t="s">
        <v>1500</v>
      </c>
      <c r="C11" s="217" t="s">
        <v>1501</v>
      </c>
      <c r="D11" s="217"/>
      <c r="E11" s="217"/>
      <c r="F11" s="217"/>
      <c r="G11" s="219">
        <v>0.189</v>
      </c>
      <c r="H11" s="219">
        <v>0.184</v>
      </c>
      <c r="I11" s="219">
        <v>0.17599999999999999</v>
      </c>
      <c r="J11" s="219">
        <v>0.1802</v>
      </c>
    </row>
    <row r="12" spans="2:10" x14ac:dyDescent="0.25">
      <c r="B12" s="220"/>
      <c r="C12" s="221" t="s">
        <v>1502</v>
      </c>
      <c r="D12" s="221"/>
      <c r="E12" s="221"/>
      <c r="F12" s="221"/>
      <c r="G12" s="222">
        <v>0.08</v>
      </c>
      <c r="H12" s="222">
        <v>0.08</v>
      </c>
      <c r="I12" s="222">
        <v>0.08</v>
      </c>
      <c r="J12" s="222">
        <v>0.08</v>
      </c>
    </row>
    <row r="13" spans="2:10" x14ac:dyDescent="0.25">
      <c r="B13" s="217" t="s">
        <v>1503</v>
      </c>
      <c r="C13" s="189"/>
      <c r="D13" s="189"/>
      <c r="E13" s="189"/>
      <c r="F13" s="189"/>
      <c r="G13" s="223">
        <f>+G28</f>
        <v>146.22141125621999</v>
      </c>
      <c r="H13" s="223">
        <v>131.30000000000001</v>
      </c>
      <c r="I13" s="223">
        <v>137.19999999999999</v>
      </c>
      <c r="J13" s="223">
        <v>142.5</v>
      </c>
    </row>
    <row r="14" spans="2:10" x14ac:dyDescent="0.25">
      <c r="B14" s="189"/>
      <c r="C14" s="217" t="s">
        <v>1504</v>
      </c>
      <c r="D14" s="217"/>
      <c r="E14" s="217"/>
      <c r="F14" s="217"/>
      <c r="G14" s="223">
        <f>+G30</f>
        <v>11.62741345221</v>
      </c>
      <c r="H14" s="223">
        <v>0</v>
      </c>
      <c r="I14" s="223">
        <v>9.6999999999999993</v>
      </c>
      <c r="J14" s="223">
        <v>14.9</v>
      </c>
    </row>
    <row r="15" spans="2:10" x14ac:dyDescent="0.25">
      <c r="B15" s="217" t="s">
        <v>1505</v>
      </c>
      <c r="C15" s="189"/>
      <c r="D15" s="189"/>
      <c r="E15" s="189"/>
      <c r="F15" s="189"/>
      <c r="G15" s="223">
        <v>8</v>
      </c>
      <c r="H15" s="223">
        <v>7</v>
      </c>
      <c r="I15" s="223">
        <v>7</v>
      </c>
      <c r="J15" s="223">
        <v>7</v>
      </c>
    </row>
    <row r="16" spans="2:10" x14ac:dyDescent="0.25">
      <c r="B16" s="217" t="s">
        <v>1506</v>
      </c>
      <c r="C16" s="189"/>
      <c r="D16" s="189"/>
      <c r="E16" s="189"/>
      <c r="F16" s="189"/>
      <c r="G16" s="390">
        <v>2</v>
      </c>
      <c r="H16" s="223">
        <v>2</v>
      </c>
      <c r="I16" s="223">
        <v>1</v>
      </c>
      <c r="J16" s="223">
        <v>1</v>
      </c>
    </row>
    <row r="17" spans="1:10" x14ac:dyDescent="0.25">
      <c r="B17" s="217" t="s">
        <v>1507</v>
      </c>
      <c r="C17" s="189"/>
      <c r="D17" s="189"/>
      <c r="E17" s="189"/>
      <c r="F17" s="189"/>
      <c r="G17" s="391">
        <v>0.65</v>
      </c>
      <c r="H17" s="392">
        <v>0</v>
      </c>
      <c r="I17" s="392">
        <v>0</v>
      </c>
      <c r="J17" s="392">
        <v>0</v>
      </c>
    </row>
    <row r="18" spans="1:10" x14ac:dyDescent="0.25">
      <c r="A18" s="29"/>
      <c r="B18" s="225" t="s">
        <v>1508</v>
      </c>
      <c r="C18" s="226"/>
      <c r="D18" s="226"/>
      <c r="E18" s="226"/>
      <c r="F18" s="226"/>
      <c r="G18" s="392">
        <v>0</v>
      </c>
      <c r="H18" s="392">
        <v>0</v>
      </c>
      <c r="I18" s="392">
        <v>0</v>
      </c>
      <c r="J18" s="392">
        <v>0</v>
      </c>
    </row>
    <row r="19" spans="1:10" x14ac:dyDescent="0.25">
      <c r="B19" s="225" t="s">
        <v>1509</v>
      </c>
      <c r="C19" s="226"/>
      <c r="D19" s="226"/>
      <c r="E19" s="226"/>
      <c r="F19" s="226"/>
      <c r="G19" s="227">
        <v>10.7</v>
      </c>
      <c r="H19" s="227">
        <v>11.7</v>
      </c>
      <c r="I19" s="227">
        <v>11.3</v>
      </c>
      <c r="J19" s="227">
        <v>11.1</v>
      </c>
    </row>
    <row r="20" spans="1:10" x14ac:dyDescent="0.25">
      <c r="A20" s="29"/>
      <c r="B20" s="225" t="s">
        <v>1510</v>
      </c>
      <c r="C20" s="226"/>
      <c r="D20" s="226"/>
      <c r="E20" s="226"/>
      <c r="F20" s="226"/>
      <c r="G20" s="227">
        <v>10.7</v>
      </c>
      <c r="H20" s="227">
        <v>11.7</v>
      </c>
      <c r="I20" s="227">
        <v>11.3</v>
      </c>
      <c r="J20" s="227">
        <v>11.1</v>
      </c>
    </row>
    <row r="21" spans="1:10" x14ac:dyDescent="0.25">
      <c r="B21" s="228"/>
      <c r="C21" s="226"/>
      <c r="D21" s="226"/>
      <c r="E21" s="226"/>
      <c r="F21" s="226"/>
      <c r="G21" s="229"/>
      <c r="H21" s="229"/>
      <c r="I21" s="229"/>
      <c r="J21" s="229"/>
    </row>
    <row r="22" spans="1:10" x14ac:dyDescent="0.25">
      <c r="B22" s="230" t="s">
        <v>1511</v>
      </c>
      <c r="C22" s="231"/>
      <c r="D22" s="232"/>
      <c r="E22" s="232"/>
      <c r="F22" s="232"/>
      <c r="G22" s="393">
        <v>0.246</v>
      </c>
      <c r="H22" s="393">
        <v>0.28899999999999998</v>
      </c>
      <c r="I22" s="393">
        <v>0.32600000000000001</v>
      </c>
      <c r="J22" s="393">
        <v>0.33500000000000002</v>
      </c>
    </row>
    <row r="23" spans="1:10" x14ac:dyDescent="0.25">
      <c r="B23" s="233"/>
      <c r="C23" s="234"/>
      <c r="D23" s="226"/>
      <c r="E23" s="226"/>
      <c r="F23" s="226"/>
      <c r="G23" s="235"/>
      <c r="H23" s="236"/>
      <c r="I23" s="236"/>
      <c r="J23" s="236"/>
    </row>
    <row r="24" spans="1:10" ht="21" customHeight="1" x14ac:dyDescent="0.25"/>
    <row r="25" spans="1:10" ht="18" x14ac:dyDescent="0.25">
      <c r="B25" s="425" t="s">
        <v>1512</v>
      </c>
      <c r="C25" s="426"/>
      <c r="D25" s="426"/>
      <c r="E25" s="426"/>
      <c r="F25" s="237"/>
      <c r="G25" s="184"/>
      <c r="H25" s="184"/>
      <c r="I25" s="184"/>
      <c r="J25" s="184"/>
    </row>
    <row r="26" spans="1:10" ht="5.25" customHeight="1" x14ac:dyDescent="0.25">
      <c r="B26" s="214"/>
      <c r="C26" s="214"/>
      <c r="D26" s="214"/>
      <c r="E26" s="214"/>
      <c r="F26" s="214"/>
      <c r="G26" s="214"/>
      <c r="H26" s="214"/>
      <c r="I26" s="214"/>
      <c r="J26" s="214"/>
    </row>
    <row r="27" spans="1:10" x14ac:dyDescent="0.25">
      <c r="B27" s="215" t="s">
        <v>1496</v>
      </c>
      <c r="C27" s="216"/>
      <c r="D27" s="216"/>
      <c r="E27" s="216"/>
      <c r="F27" s="216"/>
      <c r="G27" s="191" t="s">
        <v>1460</v>
      </c>
      <c r="H27" s="191" t="s">
        <v>1461</v>
      </c>
      <c r="I27" s="191" t="s">
        <v>1462</v>
      </c>
      <c r="J27" s="191" t="s">
        <v>1463</v>
      </c>
    </row>
    <row r="28" spans="1:10" x14ac:dyDescent="0.25">
      <c r="B28" s="217" t="s">
        <v>1825</v>
      </c>
      <c r="C28" s="189"/>
      <c r="D28" s="189"/>
      <c r="E28" s="189"/>
      <c r="F28" s="189"/>
      <c r="G28" s="238">
        <v>146.22141125621999</v>
      </c>
      <c r="H28" s="238">
        <v>145.2548546447</v>
      </c>
      <c r="I28" s="238">
        <v>137.21116346868001</v>
      </c>
      <c r="J28" s="238">
        <v>142.48647443709001</v>
      </c>
    </row>
    <row r="29" spans="1:10" x14ac:dyDescent="0.25">
      <c r="B29" s="217" t="s">
        <v>1513</v>
      </c>
      <c r="C29" s="189"/>
      <c r="D29" s="189"/>
      <c r="E29" s="189"/>
      <c r="F29" s="189"/>
      <c r="G29" s="239"/>
      <c r="H29" s="238"/>
      <c r="I29" s="238"/>
      <c r="J29" s="238"/>
    </row>
    <row r="30" spans="1:10" x14ac:dyDescent="0.25">
      <c r="B30" s="217" t="s">
        <v>1514</v>
      </c>
      <c r="C30" s="217" t="s">
        <v>1515</v>
      </c>
      <c r="D30" s="217"/>
      <c r="E30" s="217"/>
      <c r="F30" s="217"/>
      <c r="G30" s="238">
        <v>11.62741345221</v>
      </c>
      <c r="H30" s="238">
        <v>9.6809603209400006</v>
      </c>
      <c r="I30" s="238">
        <v>9.6812447702100002</v>
      </c>
      <c r="J30" s="238">
        <v>14.93990545085</v>
      </c>
    </row>
    <row r="31" spans="1:10" x14ac:dyDescent="0.25">
      <c r="B31" s="189"/>
      <c r="C31" s="217" t="s">
        <v>1516</v>
      </c>
      <c r="D31" s="217"/>
      <c r="E31" s="217"/>
      <c r="F31" s="217"/>
      <c r="G31" s="238">
        <v>42.12763616254</v>
      </c>
      <c r="H31" s="238">
        <v>41.467349436669998</v>
      </c>
      <c r="I31" s="238">
        <v>28.29141208207</v>
      </c>
      <c r="J31" s="238">
        <v>20.835438773970001</v>
      </c>
    </row>
    <row r="32" spans="1:10" x14ac:dyDescent="0.25">
      <c r="B32" s="189"/>
      <c r="C32" s="240" t="s">
        <v>1517</v>
      </c>
      <c r="D32" s="240"/>
      <c r="E32" s="240"/>
      <c r="F32" s="240"/>
      <c r="G32" s="238">
        <v>3.8666506382099999</v>
      </c>
      <c r="H32" s="241">
        <v>18.196626857569999</v>
      </c>
      <c r="I32" s="241">
        <v>7.8551950591699997</v>
      </c>
      <c r="J32" s="241">
        <v>16.8026416535</v>
      </c>
    </row>
    <row r="33" spans="2:10" x14ac:dyDescent="0.25">
      <c r="B33" s="189"/>
      <c r="C33" s="240" t="s">
        <v>1518</v>
      </c>
      <c r="D33" s="240"/>
      <c r="E33" s="240"/>
      <c r="F33" s="240"/>
      <c r="G33" s="238">
        <v>24.858764940730001</v>
      </c>
      <c r="H33" s="241">
        <v>24.04490949965</v>
      </c>
      <c r="I33" s="241">
        <v>28.009123364939999</v>
      </c>
      <c r="J33" s="241">
        <v>30.489262631620001</v>
      </c>
    </row>
    <row r="34" spans="2:10" x14ac:dyDescent="0.25">
      <c r="B34" s="189"/>
      <c r="C34" s="240" t="s">
        <v>1519</v>
      </c>
      <c r="D34" s="240"/>
      <c r="E34" s="240"/>
      <c r="F34" s="240"/>
      <c r="G34" s="239">
        <v>21.650035364539999</v>
      </c>
      <c r="H34" s="241">
        <v>14.834882319229999</v>
      </c>
      <c r="I34" s="241">
        <v>22.657598313640001</v>
      </c>
      <c r="J34" s="241">
        <v>19.828915400290001</v>
      </c>
    </row>
    <row r="35" spans="2:10" x14ac:dyDescent="0.25">
      <c r="B35" s="189"/>
      <c r="C35" s="240" t="s">
        <v>1520</v>
      </c>
      <c r="D35" s="240"/>
      <c r="E35" s="240"/>
      <c r="F35" s="240"/>
      <c r="G35" s="238">
        <v>10.79316032969</v>
      </c>
      <c r="H35" s="241">
        <v>4.3562032282500001</v>
      </c>
      <c r="I35" s="241">
        <v>9.4813088739599998</v>
      </c>
      <c r="J35" s="241">
        <v>10.84511013178</v>
      </c>
    </row>
    <row r="36" spans="2:10" x14ac:dyDescent="0.25">
      <c r="B36" s="189"/>
      <c r="C36" s="240" t="s">
        <v>1521</v>
      </c>
      <c r="D36" s="240"/>
      <c r="E36" s="240"/>
      <c r="F36" s="240"/>
      <c r="G36" s="238">
        <v>5.0726664995000004</v>
      </c>
      <c r="H36" s="241">
        <v>8.3135674279299998</v>
      </c>
      <c r="I36" s="241">
        <v>6.9359386257900004</v>
      </c>
      <c r="J36" s="241">
        <v>4.3739990783099998</v>
      </c>
    </row>
    <row r="37" spans="2:10" x14ac:dyDescent="0.25">
      <c r="B37" s="189"/>
      <c r="C37" s="217" t="s">
        <v>1522</v>
      </c>
      <c r="D37" s="217"/>
      <c r="E37" s="217"/>
      <c r="F37" s="217"/>
      <c r="G37" s="238">
        <v>0</v>
      </c>
      <c r="H37" s="242">
        <v>0</v>
      </c>
      <c r="I37" s="242">
        <v>0</v>
      </c>
      <c r="J37" s="242">
        <v>0</v>
      </c>
    </row>
    <row r="38" spans="2:10" x14ac:dyDescent="0.25">
      <c r="B38" s="189"/>
      <c r="C38" s="217" t="s">
        <v>1523</v>
      </c>
      <c r="D38" s="217"/>
      <c r="E38" s="217"/>
      <c r="F38" s="217"/>
      <c r="G38" s="238">
        <v>10.81412269324</v>
      </c>
      <c r="H38" s="242">
        <v>2.29477871371</v>
      </c>
      <c r="I38" s="242">
        <v>2.29477871371</v>
      </c>
      <c r="J38" s="242">
        <v>2.5645913956199999</v>
      </c>
    </row>
    <row r="39" spans="2:10" x14ac:dyDescent="0.25">
      <c r="B39" s="189"/>
      <c r="C39" s="217" t="s">
        <v>1524</v>
      </c>
      <c r="D39" s="217"/>
      <c r="E39" s="217"/>
      <c r="F39" s="217"/>
      <c r="G39" s="238">
        <v>15.410961175560001</v>
      </c>
      <c r="H39" s="242">
        <v>22.06557684074</v>
      </c>
      <c r="I39" s="242">
        <v>22.004563665199999</v>
      </c>
      <c r="J39" s="242">
        <v>21.80660992116</v>
      </c>
    </row>
    <row r="40" spans="2:10" x14ac:dyDescent="0.25">
      <c r="B40" s="217" t="s">
        <v>1525</v>
      </c>
      <c r="C40" s="217" t="s">
        <v>1526</v>
      </c>
      <c r="D40" s="217"/>
      <c r="E40" s="217"/>
      <c r="F40" s="217"/>
      <c r="G40" s="243" t="s">
        <v>1527</v>
      </c>
      <c r="H40" s="243" t="s">
        <v>1528</v>
      </c>
      <c r="I40" s="243" t="s">
        <v>1529</v>
      </c>
      <c r="J40" s="243" t="s">
        <v>1530</v>
      </c>
    </row>
    <row r="41" spans="2:10" x14ac:dyDescent="0.25">
      <c r="B41" s="189"/>
      <c r="C41" s="244" t="s">
        <v>1531</v>
      </c>
      <c r="D41" s="217"/>
      <c r="E41" s="217"/>
      <c r="F41" s="217"/>
      <c r="G41" s="243" t="s">
        <v>1532</v>
      </c>
      <c r="H41" s="243" t="s">
        <v>1533</v>
      </c>
      <c r="I41" s="243" t="s">
        <v>1534</v>
      </c>
      <c r="J41" s="243" t="s">
        <v>1535</v>
      </c>
    </row>
    <row r="42" spans="2:10" x14ac:dyDescent="0.25">
      <c r="B42" s="189"/>
      <c r="C42" s="217" t="s">
        <v>1536</v>
      </c>
      <c r="D42" s="217"/>
      <c r="E42" s="217"/>
      <c r="F42" s="217"/>
      <c r="G42" s="245" t="s">
        <v>1537</v>
      </c>
      <c r="H42" s="245" t="s">
        <v>1537</v>
      </c>
      <c r="I42" s="245" t="s">
        <v>1537</v>
      </c>
      <c r="J42" s="245" t="s">
        <v>1537</v>
      </c>
    </row>
    <row r="43" spans="2:10" x14ac:dyDescent="0.25">
      <c r="B43" s="217" t="s">
        <v>1538</v>
      </c>
      <c r="C43" s="217" t="s">
        <v>1539</v>
      </c>
      <c r="D43" s="217"/>
      <c r="E43" s="217"/>
      <c r="F43" s="217"/>
      <c r="G43" s="246" t="s">
        <v>1540</v>
      </c>
      <c r="H43" s="246" t="s">
        <v>1541</v>
      </c>
      <c r="I43" s="246" t="s">
        <v>1542</v>
      </c>
      <c r="J43" s="246" t="s">
        <v>1543</v>
      </c>
    </row>
    <row r="44" spans="2:10" x14ac:dyDescent="0.25">
      <c r="B44" s="189"/>
      <c r="C44" s="217" t="s">
        <v>1544</v>
      </c>
      <c r="D44" s="217"/>
      <c r="E44" s="217"/>
      <c r="F44" s="217"/>
      <c r="G44" s="246" t="s">
        <v>1545</v>
      </c>
      <c r="H44" s="246" t="s">
        <v>1546</v>
      </c>
      <c r="I44" s="246" t="s">
        <v>1547</v>
      </c>
      <c r="J44" s="246" t="s">
        <v>1548</v>
      </c>
    </row>
    <row r="45" spans="2:10" x14ac:dyDescent="0.25">
      <c r="B45" s="189"/>
      <c r="C45" s="217" t="s">
        <v>1549</v>
      </c>
      <c r="D45" s="217"/>
      <c r="E45" s="217"/>
      <c r="F45" s="217"/>
      <c r="G45" s="245"/>
      <c r="H45" s="245" t="s">
        <v>1541</v>
      </c>
      <c r="I45" s="245" t="s">
        <v>1542</v>
      </c>
      <c r="J45" s="245" t="s">
        <v>1543</v>
      </c>
    </row>
    <row r="46" spans="2:10" x14ac:dyDescent="0.25">
      <c r="B46" s="217" t="s">
        <v>1550</v>
      </c>
      <c r="C46" s="217" t="s">
        <v>202</v>
      </c>
      <c r="D46" s="217"/>
      <c r="E46" s="217"/>
      <c r="F46" s="217"/>
      <c r="G46" s="243" t="s">
        <v>1551</v>
      </c>
      <c r="H46" s="243" t="s">
        <v>1552</v>
      </c>
      <c r="I46" s="243" t="s">
        <v>1553</v>
      </c>
      <c r="J46" s="243" t="s">
        <v>1554</v>
      </c>
    </row>
    <row r="47" spans="2:10" x14ac:dyDescent="0.25">
      <c r="B47" s="189"/>
      <c r="C47" s="217" t="s">
        <v>184</v>
      </c>
      <c r="D47" s="217"/>
      <c r="E47" s="217"/>
      <c r="F47" s="217"/>
      <c r="G47" s="243" t="s">
        <v>1555</v>
      </c>
      <c r="H47" s="243" t="s">
        <v>1556</v>
      </c>
      <c r="I47" s="243" t="s">
        <v>1557</v>
      </c>
      <c r="J47" s="243" t="s">
        <v>1558</v>
      </c>
    </row>
    <row r="48" spans="2:10" x14ac:dyDescent="0.25">
      <c r="B48" s="189"/>
      <c r="C48" s="217" t="s">
        <v>208</v>
      </c>
      <c r="D48" s="217"/>
      <c r="E48" s="217"/>
      <c r="F48" s="217"/>
      <c r="G48" s="247">
        <v>0</v>
      </c>
      <c r="H48" s="247">
        <v>0</v>
      </c>
      <c r="I48" s="247">
        <v>0</v>
      </c>
      <c r="J48" s="247">
        <v>0</v>
      </c>
    </row>
    <row r="49" spans="2:11" x14ac:dyDescent="0.25">
      <c r="B49" s="189"/>
      <c r="C49" s="217" t="s">
        <v>1559</v>
      </c>
      <c r="D49" s="217"/>
      <c r="E49" s="217"/>
      <c r="F49" s="217"/>
      <c r="G49" s="247">
        <v>0</v>
      </c>
      <c r="H49" s="247">
        <v>0</v>
      </c>
      <c r="I49" s="247">
        <v>0</v>
      </c>
      <c r="J49" s="247">
        <v>0</v>
      </c>
    </row>
    <row r="50" spans="2:11" x14ac:dyDescent="0.25">
      <c r="B50" s="189"/>
      <c r="C50" s="217" t="s">
        <v>190</v>
      </c>
      <c r="D50" s="217"/>
      <c r="E50" s="217"/>
      <c r="F50" s="217"/>
      <c r="G50" s="247">
        <v>0</v>
      </c>
      <c r="H50" s="247">
        <v>0</v>
      </c>
      <c r="I50" s="247">
        <v>0</v>
      </c>
      <c r="J50" s="247">
        <v>0</v>
      </c>
    </row>
    <row r="51" spans="2:11" x14ac:dyDescent="0.25">
      <c r="B51" s="189"/>
      <c r="C51" s="217" t="s">
        <v>1560</v>
      </c>
      <c r="D51" s="217"/>
      <c r="E51" s="217"/>
      <c r="F51" s="217"/>
      <c r="G51" s="247">
        <v>0</v>
      </c>
      <c r="H51" s="247">
        <v>0</v>
      </c>
      <c r="I51" s="247">
        <v>0</v>
      </c>
      <c r="J51" s="247">
        <v>0</v>
      </c>
    </row>
    <row r="52" spans="2:11" x14ac:dyDescent="0.25">
      <c r="B52" s="189"/>
      <c r="C52" s="217" t="s">
        <v>140</v>
      </c>
      <c r="D52" s="217"/>
      <c r="E52" s="217"/>
      <c r="F52" s="217"/>
      <c r="G52" s="247">
        <v>0</v>
      </c>
      <c r="H52" s="247">
        <v>0</v>
      </c>
      <c r="I52" s="247">
        <v>0</v>
      </c>
      <c r="J52" s="247">
        <v>0</v>
      </c>
    </row>
    <row r="53" spans="2:11" x14ac:dyDescent="0.25">
      <c r="B53" s="217" t="s">
        <v>1561</v>
      </c>
      <c r="C53" s="189"/>
      <c r="D53" s="189"/>
      <c r="E53" s="189"/>
      <c r="F53" s="189"/>
      <c r="G53" s="248">
        <v>1</v>
      </c>
      <c r="H53" s="248">
        <v>1</v>
      </c>
      <c r="I53" s="248">
        <v>1</v>
      </c>
      <c r="J53" s="248">
        <v>1</v>
      </c>
    </row>
    <row r="54" spans="2:11" x14ac:dyDescent="0.25">
      <c r="B54" s="217" t="s">
        <v>1562</v>
      </c>
      <c r="C54" s="189"/>
      <c r="D54" s="189"/>
      <c r="E54" s="189"/>
      <c r="F54" s="189"/>
      <c r="G54" s="248">
        <v>1</v>
      </c>
      <c r="H54" s="248">
        <v>1</v>
      </c>
      <c r="I54" s="248">
        <v>1</v>
      </c>
      <c r="J54" s="248">
        <v>1</v>
      </c>
    </row>
    <row r="55" spans="2:11" x14ac:dyDescent="0.25">
      <c r="B55" s="217" t="s">
        <v>1563</v>
      </c>
      <c r="C55" s="189"/>
      <c r="D55" s="189"/>
      <c r="E55" s="189"/>
      <c r="F55" s="189"/>
      <c r="G55" s="248">
        <v>1</v>
      </c>
      <c r="H55" s="248">
        <v>1</v>
      </c>
      <c r="I55" s="248">
        <v>1</v>
      </c>
      <c r="J55" s="248">
        <v>1</v>
      </c>
    </row>
    <row r="56" spans="2:11" x14ac:dyDescent="0.25">
      <c r="B56" s="217" t="s">
        <v>1564</v>
      </c>
      <c r="C56" s="217" t="s">
        <v>1565</v>
      </c>
      <c r="D56" s="217"/>
      <c r="E56" s="217"/>
      <c r="F56" s="217"/>
      <c r="G56" s="249" t="s">
        <v>1566</v>
      </c>
      <c r="H56" s="250" t="s">
        <v>1566</v>
      </c>
      <c r="I56" s="250" t="s">
        <v>1566</v>
      </c>
      <c r="J56" s="249" t="s">
        <v>1566</v>
      </c>
    </row>
    <row r="57" spans="2:11" x14ac:dyDescent="0.25">
      <c r="B57" s="189"/>
      <c r="C57" s="217" t="s">
        <v>1567</v>
      </c>
      <c r="D57" s="217"/>
      <c r="E57" s="217"/>
      <c r="F57" s="217"/>
      <c r="G57" s="249" t="s">
        <v>1568</v>
      </c>
      <c r="H57" s="250" t="s">
        <v>1568</v>
      </c>
      <c r="I57" s="250" t="s">
        <v>1568</v>
      </c>
      <c r="J57" s="249" t="s">
        <v>1568</v>
      </c>
    </row>
    <row r="58" spans="2:11" x14ac:dyDescent="0.25">
      <c r="B58" s="220"/>
      <c r="C58" s="221" t="s">
        <v>1569</v>
      </c>
      <c r="D58" s="221"/>
      <c r="E58" s="221"/>
      <c r="F58" s="221"/>
      <c r="G58" s="251" t="s">
        <v>1566</v>
      </c>
      <c r="H58" s="252" t="s">
        <v>1566</v>
      </c>
      <c r="I58" s="252" t="s">
        <v>1566</v>
      </c>
      <c r="J58" s="251" t="s">
        <v>1566</v>
      </c>
    </row>
    <row r="59" spans="2:11" ht="18" customHeight="1" x14ac:dyDescent="0.25">
      <c r="B59" s="233" t="s">
        <v>1826</v>
      </c>
      <c r="C59" s="217"/>
      <c r="D59" s="217"/>
      <c r="E59" s="217"/>
      <c r="F59" s="249"/>
      <c r="G59" s="250"/>
      <c r="H59" s="250"/>
      <c r="I59" s="249"/>
    </row>
    <row r="60" spans="2:11" ht="18" x14ac:dyDescent="0.25">
      <c r="B60" s="428" t="s">
        <v>1570</v>
      </c>
      <c r="C60" s="428"/>
      <c r="D60" s="428"/>
      <c r="E60" s="217"/>
      <c r="F60" s="249"/>
      <c r="G60" s="250"/>
      <c r="H60" s="250"/>
      <c r="I60" s="249"/>
      <c r="J60" s="29"/>
    </row>
    <row r="61" spans="2:11" ht="18" x14ac:dyDescent="0.25">
      <c r="B61" s="253"/>
      <c r="C61" s="253"/>
      <c r="D61" s="253"/>
      <c r="E61" s="253"/>
      <c r="F61" s="253"/>
      <c r="G61" s="253"/>
      <c r="H61" s="253"/>
      <c r="I61" s="253"/>
      <c r="J61" s="253"/>
      <c r="K61" s="253"/>
    </row>
    <row r="62" spans="2:11" x14ac:dyDescent="0.25">
      <c r="B62" s="172" t="s">
        <v>1571</v>
      </c>
      <c r="C62" s="254"/>
      <c r="D62" s="254"/>
      <c r="E62" s="254"/>
      <c r="F62" s="254"/>
      <c r="G62" s="254"/>
      <c r="H62" s="254"/>
      <c r="I62" s="254"/>
      <c r="J62" s="254"/>
      <c r="K62"/>
    </row>
    <row r="63" spans="2:11" x14ac:dyDescent="0.25">
      <c r="B63" s="255" t="s">
        <v>1572</v>
      </c>
      <c r="C63" s="256" t="s">
        <v>1568</v>
      </c>
      <c r="D63" s="256" t="s">
        <v>1573</v>
      </c>
      <c r="E63" s="256" t="s">
        <v>1574</v>
      </c>
      <c r="F63" s="256" t="s">
        <v>1575</v>
      </c>
      <c r="G63" s="256" t="s">
        <v>1576</v>
      </c>
      <c r="H63" s="256" t="s">
        <v>1577</v>
      </c>
      <c r="I63" s="256" t="s">
        <v>1578</v>
      </c>
      <c r="J63" s="256" t="s">
        <v>1579</v>
      </c>
      <c r="K63" s="256" t="s">
        <v>1580</v>
      </c>
    </row>
    <row r="64" spans="2:11" x14ac:dyDescent="0.25">
      <c r="B64" s="257" t="s">
        <v>1581</v>
      </c>
      <c r="C64" s="257"/>
      <c r="D64" s="247"/>
      <c r="E64" s="247"/>
      <c r="F64" s="247"/>
      <c r="G64" s="247"/>
      <c r="H64" s="247"/>
      <c r="I64" s="247"/>
      <c r="J64" s="247"/>
      <c r="K64" s="247"/>
    </row>
    <row r="65" spans="2:11" x14ac:dyDescent="0.25">
      <c r="B65" s="257" t="s">
        <v>1582</v>
      </c>
      <c r="C65" s="394">
        <v>13.367105614945268</v>
      </c>
      <c r="D65" s="395">
        <v>0</v>
      </c>
      <c r="E65" s="395">
        <v>0</v>
      </c>
      <c r="F65" s="396">
        <v>1.4724775630580442</v>
      </c>
      <c r="G65" s="397">
        <v>0</v>
      </c>
      <c r="H65" s="397">
        <v>3.3910717452615022E-2</v>
      </c>
      <c r="I65" s="397">
        <v>2.1198860825703787E-4</v>
      </c>
      <c r="J65" s="395">
        <v>0</v>
      </c>
      <c r="K65" s="395">
        <v>0</v>
      </c>
    </row>
    <row r="66" spans="2:11" x14ac:dyDescent="0.25">
      <c r="B66" s="257" t="s">
        <v>1583</v>
      </c>
      <c r="C66" s="394">
        <v>9.7263442213128357</v>
      </c>
      <c r="D66" s="395">
        <v>0</v>
      </c>
      <c r="E66" s="395">
        <v>0</v>
      </c>
      <c r="F66" s="396">
        <v>0</v>
      </c>
      <c r="G66" s="397">
        <v>0</v>
      </c>
      <c r="H66" s="397">
        <v>0</v>
      </c>
      <c r="I66" s="397">
        <v>0</v>
      </c>
      <c r="J66" s="395">
        <v>0</v>
      </c>
      <c r="K66" s="395">
        <v>0</v>
      </c>
    </row>
    <row r="67" spans="2:11" x14ac:dyDescent="0.25">
      <c r="B67" s="259" t="s">
        <v>1584</v>
      </c>
      <c r="C67" s="398">
        <v>0.47420668119000003</v>
      </c>
      <c r="D67" s="395">
        <v>0</v>
      </c>
      <c r="E67" s="395">
        <v>0</v>
      </c>
      <c r="F67" s="396">
        <v>0</v>
      </c>
      <c r="G67" s="397">
        <v>0</v>
      </c>
      <c r="H67" s="397">
        <v>0</v>
      </c>
      <c r="I67" s="397">
        <v>0</v>
      </c>
      <c r="J67" s="395">
        <v>0</v>
      </c>
      <c r="K67" s="395">
        <v>0</v>
      </c>
    </row>
    <row r="68" spans="2:11" x14ac:dyDescent="0.25">
      <c r="B68" s="259" t="s">
        <v>142</v>
      </c>
      <c r="C68" s="398">
        <v>23.567656517448103</v>
      </c>
      <c r="D68" s="399">
        <v>0</v>
      </c>
      <c r="E68" s="399">
        <v>0</v>
      </c>
      <c r="F68" s="400">
        <v>1.4724775630580442</v>
      </c>
      <c r="G68" s="401">
        <v>0</v>
      </c>
      <c r="H68" s="401">
        <v>3.3910717452615022E-2</v>
      </c>
      <c r="I68" s="401">
        <v>2.1198860825703787E-4</v>
      </c>
      <c r="J68" s="399">
        <v>0</v>
      </c>
      <c r="K68" s="399">
        <v>0</v>
      </c>
    </row>
    <row r="69" spans="2:11" x14ac:dyDescent="0.25">
      <c r="B69" s="254"/>
      <c r="C69" s="261"/>
      <c r="D69" s="254"/>
      <c r="E69" s="254"/>
      <c r="F69" s="254"/>
      <c r="G69" s="254"/>
      <c r="H69" s="254"/>
      <c r="I69" s="254"/>
      <c r="J69" s="254"/>
      <c r="K69" s="254"/>
    </row>
    <row r="70" spans="2:11" x14ac:dyDescent="0.25">
      <c r="B70" s="172" t="s">
        <v>1585</v>
      </c>
      <c r="C70" s="254"/>
      <c r="D70" s="254"/>
      <c r="E70" s="254"/>
      <c r="F70" s="254"/>
      <c r="G70" s="254"/>
      <c r="H70" s="254"/>
      <c r="I70" s="254"/>
      <c r="J70" s="254"/>
      <c r="K70" s="254"/>
    </row>
    <row r="71" spans="2:11" x14ac:dyDescent="0.25">
      <c r="B71" s="255" t="s">
        <v>1586</v>
      </c>
      <c r="C71" s="256" t="s">
        <v>1568</v>
      </c>
      <c r="D71" s="256" t="s">
        <v>1573</v>
      </c>
      <c r="E71" s="256" t="s">
        <v>1574</v>
      </c>
      <c r="F71" s="256" t="s">
        <v>1575</v>
      </c>
      <c r="G71" s="256" t="s">
        <v>1576</v>
      </c>
      <c r="H71" s="256" t="s">
        <v>1577</v>
      </c>
      <c r="I71" s="256" t="s">
        <v>1578</v>
      </c>
      <c r="J71" s="256" t="s">
        <v>1579</v>
      </c>
      <c r="K71" s="256" t="s">
        <v>1580</v>
      </c>
    </row>
    <row r="72" spans="2:11" x14ac:dyDescent="0.25">
      <c r="B72" s="257" t="s">
        <v>1587</v>
      </c>
      <c r="C72" s="394">
        <v>2.0572139467527273</v>
      </c>
      <c r="D72" s="395">
        <v>0</v>
      </c>
      <c r="E72" s="395">
        <v>0</v>
      </c>
      <c r="F72" s="397">
        <v>0</v>
      </c>
      <c r="G72" s="397">
        <v>0</v>
      </c>
      <c r="H72" s="397">
        <v>0</v>
      </c>
      <c r="I72" s="397">
        <v>0</v>
      </c>
      <c r="J72" s="395">
        <v>0</v>
      </c>
      <c r="K72" s="395">
        <v>0</v>
      </c>
    </row>
    <row r="73" spans="2:11" x14ac:dyDescent="0.25">
      <c r="B73" s="257" t="s">
        <v>1588</v>
      </c>
      <c r="C73" s="394">
        <v>0</v>
      </c>
      <c r="D73" s="395">
        <v>0</v>
      </c>
      <c r="E73" s="395">
        <v>0</v>
      </c>
      <c r="F73" s="397">
        <v>0</v>
      </c>
      <c r="G73" s="397">
        <v>0</v>
      </c>
      <c r="H73" s="397">
        <v>0</v>
      </c>
      <c r="I73" s="397">
        <v>0</v>
      </c>
      <c r="J73" s="395">
        <v>0</v>
      </c>
      <c r="K73" s="395">
        <v>0</v>
      </c>
    </row>
    <row r="74" spans="2:11" x14ac:dyDescent="0.25">
      <c r="B74" s="257" t="s">
        <v>1589</v>
      </c>
      <c r="C74" s="394">
        <v>14.208262977707625</v>
      </c>
      <c r="D74" s="395">
        <v>0</v>
      </c>
      <c r="E74" s="395">
        <v>0</v>
      </c>
      <c r="F74" s="396">
        <v>1.4724775630580442</v>
      </c>
      <c r="G74" s="397">
        <v>0</v>
      </c>
      <c r="H74" s="397">
        <v>0</v>
      </c>
      <c r="I74" s="397">
        <v>0</v>
      </c>
      <c r="J74" s="395">
        <v>0</v>
      </c>
      <c r="K74" s="395">
        <v>0</v>
      </c>
    </row>
    <row r="75" spans="2:11" x14ac:dyDescent="0.25">
      <c r="B75" s="262" t="s">
        <v>1590</v>
      </c>
      <c r="C75" s="394">
        <v>7.3362988978832435</v>
      </c>
      <c r="D75" s="395">
        <v>0</v>
      </c>
      <c r="E75" s="395">
        <v>0</v>
      </c>
      <c r="F75" s="396">
        <v>0</v>
      </c>
      <c r="G75" s="397">
        <v>0</v>
      </c>
      <c r="H75" s="397">
        <v>3.3910717452615022E-2</v>
      </c>
      <c r="I75" s="397">
        <v>2.1198860825703787E-4</v>
      </c>
      <c r="J75" s="395">
        <v>0</v>
      </c>
      <c r="K75" s="395">
        <v>0</v>
      </c>
    </row>
    <row r="76" spans="2:11" x14ac:dyDescent="0.25">
      <c r="B76" s="259" t="s">
        <v>142</v>
      </c>
      <c r="C76" s="402">
        <v>23.601775822343594</v>
      </c>
      <c r="D76" s="399">
        <v>0</v>
      </c>
      <c r="E76" s="399">
        <v>0</v>
      </c>
      <c r="F76" s="400">
        <v>1.4724775630580442</v>
      </c>
      <c r="G76" s="401">
        <v>0</v>
      </c>
      <c r="H76" s="401">
        <v>3.3910717452615022E-2</v>
      </c>
      <c r="I76" s="401">
        <v>2.1198860825703787E-4</v>
      </c>
      <c r="J76" s="399">
        <v>0</v>
      </c>
      <c r="K76" s="401">
        <v>0</v>
      </c>
    </row>
    <row r="77" spans="2:11" x14ac:dyDescent="0.25">
      <c r="B77" s="257"/>
      <c r="C77" s="258"/>
      <c r="D77" s="257"/>
      <c r="E77" s="257"/>
      <c r="F77" s="257"/>
      <c r="G77" s="257"/>
      <c r="H77" s="257"/>
      <c r="I77" s="257"/>
      <c r="J77" s="257"/>
      <c r="K77" s="257"/>
    </row>
    <row r="78" spans="2:11" x14ac:dyDescent="0.25">
      <c r="B78" s="172" t="s">
        <v>1591</v>
      </c>
      <c r="C78" s="254"/>
      <c r="D78" s="254"/>
      <c r="E78" s="254"/>
      <c r="F78" s="254"/>
      <c r="G78" s="254"/>
      <c r="H78" s="254"/>
      <c r="I78" s="254"/>
      <c r="J78" s="254"/>
      <c r="K78" s="254"/>
    </row>
    <row r="79" spans="2:11" x14ac:dyDescent="0.25">
      <c r="B79" s="255" t="s">
        <v>1592</v>
      </c>
      <c r="C79" s="259" t="s">
        <v>1582</v>
      </c>
      <c r="D79" s="259" t="s">
        <v>1583</v>
      </c>
      <c r="E79" s="259" t="s">
        <v>1584</v>
      </c>
      <c r="F79" s="259" t="s">
        <v>142</v>
      </c>
      <c r="H79" s="254"/>
      <c r="I79" s="254"/>
      <c r="J79" s="254"/>
      <c r="K79" s="254"/>
    </row>
    <row r="80" spans="2:11" x14ac:dyDescent="0.25">
      <c r="B80" s="257" t="s">
        <v>1587</v>
      </c>
      <c r="C80" s="403">
        <v>0.27946221290697892</v>
      </c>
      <c r="D80" s="404">
        <v>1.7777517338457482</v>
      </c>
      <c r="E80" s="404">
        <v>0</v>
      </c>
      <c r="F80" s="404">
        <v>2.0572139467527273</v>
      </c>
      <c r="H80" s="254"/>
      <c r="I80" s="254"/>
      <c r="J80" s="254"/>
      <c r="K80" s="254"/>
    </row>
    <row r="81" spans="2:12" x14ac:dyDescent="0.25">
      <c r="B81" s="257" t="s">
        <v>1588</v>
      </c>
      <c r="C81" s="405">
        <v>0</v>
      </c>
      <c r="D81" s="406">
        <v>0</v>
      </c>
      <c r="E81" s="406">
        <v>0</v>
      </c>
      <c r="F81" s="407">
        <v>0</v>
      </c>
      <c r="H81" s="254"/>
      <c r="I81" s="254"/>
      <c r="J81" s="254"/>
      <c r="K81" s="254"/>
    </row>
    <row r="82" spans="2:12" x14ac:dyDescent="0.25">
      <c r="B82" s="257" t="s">
        <v>1589</v>
      </c>
      <c r="C82" s="408">
        <v>9.8327684708596177</v>
      </c>
      <c r="D82" s="403">
        <v>5.3737653888360528</v>
      </c>
      <c r="E82" s="403">
        <v>0.47420668119000003</v>
      </c>
      <c r="F82" s="403">
        <v>15.680740540885671</v>
      </c>
      <c r="H82" s="254"/>
      <c r="I82" s="254"/>
      <c r="J82" s="254"/>
      <c r="K82" s="254"/>
    </row>
    <row r="83" spans="2:12" x14ac:dyDescent="0.25">
      <c r="B83" s="262" t="s">
        <v>1590</v>
      </c>
      <c r="C83" s="409">
        <v>4.7614745343537184</v>
      </c>
      <c r="D83" s="410">
        <v>2.5748270986310335</v>
      </c>
      <c r="E83" s="410">
        <v>0</v>
      </c>
      <c r="F83" s="410">
        <v>7.3363016329847515</v>
      </c>
      <c r="H83" s="254"/>
      <c r="I83" s="254"/>
      <c r="J83" s="254"/>
      <c r="K83" s="254"/>
    </row>
    <row r="84" spans="2:12" x14ac:dyDescent="0.25">
      <c r="B84" s="259" t="s">
        <v>142</v>
      </c>
      <c r="C84" s="409">
        <v>14.873705218120316</v>
      </c>
      <c r="D84" s="410">
        <v>9.7263442213128339</v>
      </c>
      <c r="E84" s="410">
        <v>0.47420668119000003</v>
      </c>
      <c r="F84" s="410">
        <v>25.074256120623151</v>
      </c>
      <c r="G84" s="254"/>
      <c r="H84" s="254"/>
      <c r="I84" s="254"/>
      <c r="J84" s="254"/>
      <c r="K84" s="254"/>
    </row>
    <row r="85" spans="2:12" x14ac:dyDescent="0.25">
      <c r="B85" s="257"/>
      <c r="C85" s="258"/>
      <c r="D85" s="257"/>
      <c r="E85" s="257"/>
      <c r="F85" s="257"/>
      <c r="G85" s="254"/>
      <c r="H85" s="254"/>
      <c r="I85" s="254"/>
      <c r="J85" s="254"/>
      <c r="K85" s="254"/>
    </row>
    <row r="86" spans="2:12" x14ac:dyDescent="0.25">
      <c r="B86" s="172" t="s">
        <v>1593</v>
      </c>
      <c r="C86" s="254"/>
      <c r="D86" s="254"/>
      <c r="E86" s="254"/>
      <c r="F86" s="254"/>
      <c r="G86" s="254"/>
      <c r="H86" s="254"/>
      <c r="I86" s="254"/>
      <c r="J86" s="254"/>
      <c r="K86" s="254"/>
      <c r="L86" s="263"/>
    </row>
    <row r="87" spans="2:12" x14ac:dyDescent="0.25">
      <c r="B87" s="429" t="s">
        <v>1594</v>
      </c>
      <c r="C87" s="429"/>
      <c r="D87" s="429"/>
      <c r="E87" s="429"/>
      <c r="F87" s="402">
        <v>25.07</v>
      </c>
      <c r="G87" s="254"/>
      <c r="H87" s="254"/>
      <c r="I87" s="254"/>
      <c r="J87" s="254"/>
      <c r="K87" s="254"/>
    </row>
    <row r="88" spans="2:12" x14ac:dyDescent="0.25">
      <c r="B88" s="264"/>
      <c r="C88" s="264"/>
      <c r="D88" s="264"/>
      <c r="E88" s="264"/>
      <c r="F88" s="258"/>
      <c r="G88" s="254"/>
      <c r="H88" s="254"/>
      <c r="I88" s="254"/>
      <c r="J88" s="254"/>
      <c r="K88" s="254"/>
    </row>
    <row r="89" spans="2:12" x14ac:dyDescent="0.25">
      <c r="B89" s="265"/>
      <c r="C89" s="265"/>
      <c r="D89" s="265"/>
      <c r="E89" s="254"/>
      <c r="F89" s="254"/>
      <c r="G89" s="254"/>
      <c r="H89" s="254"/>
      <c r="I89" s="254"/>
      <c r="J89" s="254"/>
      <c r="K89" s="254"/>
    </row>
    <row r="90" spans="2:12" x14ac:dyDescent="0.25">
      <c r="B90" s="266" t="s">
        <v>1595</v>
      </c>
      <c r="C90" s="267"/>
      <c r="D90" s="265"/>
      <c r="E90" s="254"/>
      <c r="F90" s="254"/>
      <c r="G90" s="254"/>
      <c r="H90" s="254"/>
      <c r="I90" s="254"/>
      <c r="J90" s="254"/>
      <c r="K90" s="254"/>
    </row>
    <row r="91" spans="2:12" x14ac:dyDescent="0.25">
      <c r="B91" s="268" t="s">
        <v>1596</v>
      </c>
      <c r="C91" s="247">
        <v>0</v>
      </c>
      <c r="D91" s="265"/>
      <c r="E91" s="254"/>
      <c r="F91" s="254"/>
      <c r="G91" s="254"/>
      <c r="H91" s="254"/>
      <c r="I91" s="254"/>
      <c r="J91" s="254"/>
      <c r="K91" s="254"/>
    </row>
    <row r="92" spans="2:12" x14ac:dyDescent="0.25">
      <c r="B92" s="269" t="s">
        <v>1597</v>
      </c>
      <c r="C92" s="247">
        <v>0</v>
      </c>
      <c r="D92" s="265"/>
      <c r="E92" s="254"/>
      <c r="F92" s="254"/>
      <c r="G92" s="254"/>
      <c r="H92" s="254"/>
      <c r="I92" s="254"/>
      <c r="J92" s="254"/>
      <c r="K92" s="254"/>
    </row>
    <row r="93" spans="2:12" x14ac:dyDescent="0.25">
      <c r="B93" s="262" t="s">
        <v>1584</v>
      </c>
      <c r="C93" s="247">
        <v>0</v>
      </c>
      <c r="D93" s="265"/>
      <c r="E93" s="254"/>
      <c r="F93" s="254"/>
      <c r="G93" s="254"/>
      <c r="H93" s="254"/>
      <c r="I93" s="254"/>
      <c r="J93" s="254"/>
      <c r="K93" s="254"/>
    </row>
    <row r="94" spans="2:12" x14ac:dyDescent="0.25">
      <c r="B94" s="270" t="s">
        <v>142</v>
      </c>
      <c r="C94" s="260">
        <v>0</v>
      </c>
      <c r="D94" s="265"/>
      <c r="E94" s="254"/>
      <c r="F94" s="254"/>
      <c r="G94" s="254"/>
      <c r="H94" s="254"/>
      <c r="I94" s="254"/>
      <c r="J94" s="254"/>
      <c r="K94" s="254"/>
    </row>
    <row r="95" spans="2:12" x14ac:dyDescent="0.25">
      <c r="B95" s="265"/>
      <c r="C95" s="265"/>
      <c r="D95" s="265"/>
      <c r="E95" s="254"/>
      <c r="F95" s="254"/>
      <c r="G95" s="254"/>
      <c r="H95" s="254"/>
      <c r="I95" s="254"/>
      <c r="J95" s="254"/>
      <c r="K95" s="254"/>
    </row>
    <row r="96" spans="2:12" x14ac:dyDescent="0.25">
      <c r="B96" s="266" t="s">
        <v>1598</v>
      </c>
      <c r="C96" s="267"/>
      <c r="D96" s="265"/>
      <c r="E96" s="254"/>
      <c r="F96" s="254"/>
      <c r="G96" s="254"/>
      <c r="H96" s="254"/>
      <c r="I96" s="254"/>
      <c r="J96" s="254"/>
      <c r="K96" s="254"/>
    </row>
    <row r="97" spans="2:11" x14ac:dyDescent="0.25">
      <c r="B97" s="268" t="s">
        <v>1596</v>
      </c>
      <c r="C97" s="247">
        <v>0</v>
      </c>
      <c r="D97" s="265"/>
      <c r="E97" s="254"/>
      <c r="F97" s="254"/>
      <c r="G97" s="254"/>
      <c r="H97" s="254"/>
      <c r="I97" s="254"/>
      <c r="J97" s="254"/>
      <c r="K97" s="254"/>
    </row>
    <row r="98" spans="2:11" x14ac:dyDescent="0.25">
      <c r="B98" s="269" t="s">
        <v>1597</v>
      </c>
      <c r="C98" s="247">
        <v>0</v>
      </c>
      <c r="D98" s="265"/>
      <c r="E98" s="254"/>
      <c r="F98" s="254"/>
      <c r="G98" s="254"/>
      <c r="H98" s="254"/>
      <c r="I98" s="254"/>
      <c r="J98" s="254"/>
      <c r="K98" s="254"/>
    </row>
    <row r="99" spans="2:11" x14ac:dyDescent="0.25">
      <c r="B99" s="262" t="s">
        <v>1584</v>
      </c>
      <c r="C99" s="247">
        <v>0</v>
      </c>
      <c r="D99" s="265"/>
      <c r="E99" s="254"/>
      <c r="F99" s="254"/>
      <c r="G99" s="254"/>
      <c r="H99" s="254"/>
      <c r="I99" s="254"/>
      <c r="J99" s="254"/>
      <c r="K99" s="254"/>
    </row>
    <row r="100" spans="2:11" x14ac:dyDescent="0.25">
      <c r="B100" s="270" t="s">
        <v>142</v>
      </c>
      <c r="C100" s="260">
        <v>0</v>
      </c>
      <c r="D100" s="265"/>
      <c r="E100" s="254"/>
      <c r="F100" s="254"/>
      <c r="G100" s="254"/>
      <c r="H100" s="254"/>
      <c r="I100" s="254"/>
      <c r="J100" s="254"/>
      <c r="K100" s="254"/>
    </row>
    <row r="101" spans="2:11" x14ac:dyDescent="0.25">
      <c r="B101" s="269"/>
      <c r="C101" s="271"/>
      <c r="D101" s="265"/>
      <c r="E101" s="254"/>
      <c r="F101" s="254"/>
      <c r="G101" s="254"/>
      <c r="H101" s="254"/>
      <c r="I101" s="254"/>
      <c r="J101" s="254"/>
      <c r="K101" s="254"/>
    </row>
    <row r="102" spans="2:11" ht="18" x14ac:dyDescent="0.25">
      <c r="B102" s="430" t="s">
        <v>1599</v>
      </c>
      <c r="C102" s="430"/>
      <c r="D102" s="430"/>
      <c r="E102" s="430"/>
      <c r="F102" s="430"/>
    </row>
    <row r="103" spans="2:11" ht="18" x14ac:dyDescent="0.25">
      <c r="B103" s="253"/>
      <c r="C103" s="272"/>
      <c r="D103" s="273"/>
      <c r="E103" s="273"/>
      <c r="F103" s="273"/>
    </row>
    <row r="104" spans="2:11" x14ac:dyDescent="0.25">
      <c r="B104" s="220" t="s">
        <v>1600</v>
      </c>
      <c r="C104" s="274" t="s">
        <v>1824</v>
      </c>
      <c r="D104" s="189"/>
      <c r="E104" s="189"/>
    </row>
    <row r="105" spans="2:11" x14ac:dyDescent="0.25">
      <c r="B105" s="269" t="s">
        <v>1601</v>
      </c>
      <c r="C105" s="275">
        <v>1</v>
      </c>
      <c r="D105" s="22"/>
      <c r="E105" s="189"/>
    </row>
    <row r="106" spans="2:11" x14ac:dyDescent="0.25">
      <c r="B106" s="269" t="s">
        <v>1602</v>
      </c>
      <c r="C106" s="224">
        <v>0</v>
      </c>
      <c r="D106" s="189"/>
      <c r="E106" s="189"/>
    </row>
    <row r="107" spans="2:11" x14ac:dyDescent="0.25">
      <c r="B107" s="269" t="s">
        <v>1603</v>
      </c>
      <c r="C107" s="224">
        <v>0</v>
      </c>
      <c r="D107" s="189"/>
      <c r="E107" s="189"/>
    </row>
    <row r="108" spans="2:11" x14ac:dyDescent="0.25">
      <c r="B108" s="269" t="s">
        <v>1604</v>
      </c>
      <c r="C108" s="224">
        <v>0</v>
      </c>
      <c r="D108" s="189"/>
      <c r="E108" s="189"/>
    </row>
    <row r="109" spans="2:11" x14ac:dyDescent="0.25">
      <c r="B109" s="269" t="s">
        <v>1605</v>
      </c>
      <c r="C109" s="224">
        <v>0</v>
      </c>
      <c r="D109" s="189"/>
      <c r="E109" s="189"/>
    </row>
    <row r="110" spans="2:11" x14ac:dyDescent="0.25">
      <c r="B110" s="269" t="s">
        <v>1606</v>
      </c>
      <c r="C110" s="224">
        <v>0</v>
      </c>
      <c r="D110" s="189"/>
      <c r="E110" s="189"/>
    </row>
    <row r="111" spans="2:11" x14ac:dyDescent="0.25">
      <c r="B111" s="262" t="s">
        <v>1607</v>
      </c>
      <c r="C111" s="276">
        <v>0</v>
      </c>
      <c r="D111" s="189"/>
      <c r="E111" s="189"/>
    </row>
    <row r="112" spans="2:11" x14ac:dyDescent="0.25">
      <c r="B112" s="189"/>
      <c r="C112" s="217"/>
      <c r="D112" s="217"/>
      <c r="E112" s="217"/>
      <c r="F112" s="249"/>
      <c r="G112" s="250"/>
      <c r="H112" s="250"/>
      <c r="I112" s="249"/>
    </row>
    <row r="113" spans="2:9" x14ac:dyDescent="0.25">
      <c r="B113" s="233"/>
      <c r="C113" s="217"/>
      <c r="D113" s="217"/>
      <c r="E113" s="217"/>
      <c r="F113" s="249"/>
      <c r="G113" s="250"/>
      <c r="H113" s="250"/>
      <c r="I113" s="249"/>
    </row>
    <row r="114" spans="2:9" x14ac:dyDescent="0.25">
      <c r="B114" s="189"/>
      <c r="C114" s="189"/>
      <c r="D114" s="189"/>
      <c r="E114" s="189"/>
      <c r="F114" s="189"/>
      <c r="G114" s="189"/>
      <c r="H114" s="189"/>
      <c r="I114" s="189"/>
    </row>
    <row r="115" spans="2:9" ht="18" x14ac:dyDescent="0.25">
      <c r="B115" s="430" t="s">
        <v>1608</v>
      </c>
      <c r="C115" s="430"/>
      <c r="D115" s="430"/>
      <c r="E115" s="430"/>
      <c r="F115" s="430"/>
      <c r="G115" s="189"/>
      <c r="H115" s="189"/>
      <c r="I115" s="189"/>
    </row>
    <row r="116" spans="2:9" ht="18" x14ac:dyDescent="0.25">
      <c r="B116" s="253"/>
      <c r="C116" s="424" t="s">
        <v>1609</v>
      </c>
      <c r="D116" s="424"/>
      <c r="E116" s="424"/>
      <c r="F116" s="424"/>
      <c r="G116" s="189"/>
      <c r="H116" s="189"/>
      <c r="I116" s="189"/>
    </row>
    <row r="117" spans="2:9" x14ac:dyDescent="0.25">
      <c r="B117" s="240" t="s">
        <v>1610</v>
      </c>
      <c r="C117" s="431"/>
      <c r="D117" s="431"/>
      <c r="E117" s="431"/>
      <c r="F117" s="431"/>
      <c r="G117" s="189"/>
      <c r="H117" s="189"/>
      <c r="I117" s="189"/>
    </row>
    <row r="118" spans="2:9" ht="9.75" customHeight="1" x14ac:dyDescent="0.25">
      <c r="B118" s="240"/>
      <c r="C118" s="277"/>
      <c r="D118" s="277"/>
      <c r="E118" s="277"/>
      <c r="F118" s="277"/>
      <c r="G118" s="189"/>
      <c r="H118" s="189"/>
      <c r="I118" s="189"/>
    </row>
    <row r="119" spans="2:9" x14ac:dyDescent="0.25">
      <c r="B119" s="278" t="s">
        <v>1611</v>
      </c>
      <c r="C119" s="432" t="s">
        <v>1612</v>
      </c>
      <c r="D119" s="432"/>
      <c r="E119" s="432"/>
      <c r="F119" s="432"/>
      <c r="G119" s="189"/>
      <c r="H119" s="189"/>
      <c r="I119" s="189"/>
    </row>
    <row r="120" spans="2:9" s="263" customFormat="1" x14ac:dyDescent="0.2">
      <c r="B120" s="279" t="s">
        <v>1613</v>
      </c>
    </row>
    <row r="121" spans="2:9" x14ac:dyDescent="0.25">
      <c r="B121" s="240"/>
      <c r="C121" s="189"/>
      <c r="D121" s="189"/>
      <c r="E121" s="189"/>
      <c r="F121" s="189"/>
      <c r="G121" s="189"/>
      <c r="H121" s="189"/>
      <c r="I121" s="189"/>
    </row>
    <row r="122" spans="2:9" x14ac:dyDescent="0.25">
      <c r="B122" s="240"/>
      <c r="C122" s="189"/>
      <c r="D122" s="189"/>
      <c r="E122" s="189"/>
      <c r="F122" s="189"/>
      <c r="G122" s="189"/>
      <c r="H122" s="189"/>
      <c r="I122" s="189"/>
    </row>
    <row r="123" spans="2:9" ht="15.75" x14ac:dyDescent="0.25">
      <c r="B123" s="280"/>
      <c r="G123" s="189"/>
      <c r="H123" s="189"/>
      <c r="I123" s="189"/>
    </row>
    <row r="124" spans="2:9" ht="18" x14ac:dyDescent="0.25">
      <c r="B124" s="430" t="s">
        <v>1614</v>
      </c>
      <c r="C124" s="430"/>
      <c r="D124" s="430"/>
      <c r="E124" s="430"/>
      <c r="F124" s="430"/>
      <c r="G124" s="189"/>
      <c r="H124" s="189"/>
      <c r="I124" s="189"/>
    </row>
    <row r="125" spans="2:9" ht="18" x14ac:dyDescent="0.25">
      <c r="B125" s="253"/>
      <c r="C125" s="424" t="s">
        <v>1609</v>
      </c>
      <c r="D125" s="424"/>
      <c r="E125" s="424"/>
      <c r="F125" s="424"/>
      <c r="G125" s="189"/>
      <c r="H125" s="189"/>
      <c r="I125" s="189"/>
    </row>
    <row r="126" spans="2:9" x14ac:dyDescent="0.25">
      <c r="B126" s="281"/>
      <c r="C126" s="433" t="s">
        <v>1615</v>
      </c>
      <c r="D126" s="433"/>
      <c r="E126" s="433" t="s">
        <v>1616</v>
      </c>
      <c r="F126" s="433"/>
      <c r="G126" s="189"/>
      <c r="H126" s="189"/>
      <c r="I126" s="189"/>
    </row>
    <row r="127" spans="2:9" ht="30" x14ac:dyDescent="0.25">
      <c r="B127" s="282" t="s">
        <v>1617</v>
      </c>
      <c r="C127" s="431" t="s">
        <v>1612</v>
      </c>
      <c r="D127" s="431"/>
      <c r="E127" s="431"/>
      <c r="F127" s="431"/>
      <c r="G127" s="189"/>
      <c r="H127" s="189"/>
      <c r="I127" s="189"/>
    </row>
    <row r="128" spans="2:9" x14ac:dyDescent="0.25">
      <c r="B128" s="240" t="s">
        <v>1618</v>
      </c>
      <c r="C128" s="431" t="s">
        <v>1612</v>
      </c>
      <c r="D128" s="431"/>
      <c r="E128" s="431"/>
      <c r="F128" s="431"/>
      <c r="G128" s="189"/>
      <c r="H128" s="189"/>
      <c r="I128" s="189"/>
    </row>
    <row r="129" spans="2:9" x14ac:dyDescent="0.25">
      <c r="B129" s="278" t="s">
        <v>1619</v>
      </c>
      <c r="C129" s="432"/>
      <c r="D129" s="432"/>
      <c r="E129" s="432" t="s">
        <v>1612</v>
      </c>
      <c r="F129" s="432"/>
      <c r="G129" s="189"/>
      <c r="H129" s="189"/>
      <c r="I129" s="189"/>
    </row>
    <row r="130" spans="2:9" x14ac:dyDescent="0.25">
      <c r="B130" s="283"/>
      <c r="C130" s="189"/>
      <c r="D130" s="189"/>
      <c r="E130" s="189"/>
      <c r="F130" s="189"/>
      <c r="G130" s="189"/>
      <c r="H130" s="189"/>
      <c r="I130" s="189"/>
    </row>
    <row r="131" spans="2:9" x14ac:dyDescent="0.25">
      <c r="B131" s="189"/>
      <c r="C131" s="189"/>
      <c r="D131" s="189"/>
      <c r="E131" s="189"/>
      <c r="F131" s="189"/>
      <c r="G131" s="189"/>
      <c r="H131" s="189"/>
      <c r="I131" s="189"/>
    </row>
    <row r="132" spans="2:9" x14ac:dyDescent="0.25">
      <c r="B132" s="189"/>
      <c r="C132" s="189"/>
      <c r="D132" s="189"/>
      <c r="E132" s="189"/>
      <c r="F132" s="189"/>
      <c r="G132" s="189"/>
      <c r="H132" s="189"/>
      <c r="I132" s="189"/>
    </row>
    <row r="133" spans="2:9" x14ac:dyDescent="0.25">
      <c r="I133" s="213" t="s">
        <v>1494</v>
      </c>
    </row>
  </sheetData>
  <mergeCells count="20">
    <mergeCell ref="C129:D129"/>
    <mergeCell ref="E129:F129"/>
    <mergeCell ref="C126:D126"/>
    <mergeCell ref="E126:F126"/>
    <mergeCell ref="C127:D127"/>
    <mergeCell ref="E127:F127"/>
    <mergeCell ref="C128:D128"/>
    <mergeCell ref="E128:F128"/>
    <mergeCell ref="C125:F125"/>
    <mergeCell ref="B4:E4"/>
    <mergeCell ref="B5:I5"/>
    <mergeCell ref="B25:E25"/>
    <mergeCell ref="B60:D60"/>
    <mergeCell ref="B87:E87"/>
    <mergeCell ref="B102:F102"/>
    <mergeCell ref="B115:F115"/>
    <mergeCell ref="C116:F116"/>
    <mergeCell ref="C117:F117"/>
    <mergeCell ref="C119:F119"/>
    <mergeCell ref="B124:F124"/>
  </mergeCells>
  <hyperlinks>
    <hyperlink ref="I133" location="Contents!A1" display="To Frontpage"/>
  </hyperlinks>
  <pageMargins left="0.70866141732283472" right="0.70866141732283472" top="0.74803149606299213" bottom="0.74803149606299213" header="0.31496062992125984" footer="0.31496062992125984"/>
  <pageSetup paperSize="9" scale="52"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B4:N30"/>
  <sheetViews>
    <sheetView zoomScaleNormal="100" workbookViewId="0">
      <selection activeCell="C47" sqref="C47:E47"/>
    </sheetView>
  </sheetViews>
  <sheetFormatPr defaultRowHeight="15" x14ac:dyDescent="0.25"/>
  <cols>
    <col min="1" max="1" width="4.7109375" style="254" customWidth="1"/>
    <col min="2" max="2" width="7.7109375" style="254" customWidth="1"/>
    <col min="3" max="13" width="15.7109375" style="254" customWidth="1"/>
    <col min="14" max="16384" width="9.140625" style="254"/>
  </cols>
  <sheetData>
    <row r="4" spans="2:13" ht="18" x14ac:dyDescent="0.25">
      <c r="B4" s="163" t="s">
        <v>1620</v>
      </c>
      <c r="K4" s="284" t="s">
        <v>1621</v>
      </c>
      <c r="L4" s="285">
        <v>43008</v>
      </c>
    </row>
    <row r="5" spans="2:13" x14ac:dyDescent="0.25">
      <c r="B5" s="286" t="s">
        <v>1622</v>
      </c>
    </row>
    <row r="7" spans="2:13" ht="15.75" x14ac:dyDescent="0.25">
      <c r="B7" s="287" t="s">
        <v>1623</v>
      </c>
      <c r="C7" s="257"/>
      <c r="D7" s="257"/>
      <c r="E7" s="257"/>
      <c r="F7" s="257"/>
      <c r="G7" s="257"/>
      <c r="H7" s="257"/>
      <c r="I7" s="257"/>
      <c r="J7" s="257"/>
      <c r="K7" s="257"/>
      <c r="L7" s="257"/>
      <c r="M7" s="257"/>
    </row>
    <row r="8" spans="2:13" ht="3.75" customHeight="1" x14ac:dyDescent="0.25">
      <c r="B8" s="287"/>
      <c r="C8" s="257"/>
      <c r="D8" s="257"/>
      <c r="E8" s="257"/>
      <c r="F8" s="257"/>
      <c r="G8" s="257"/>
      <c r="H8" s="257"/>
      <c r="I8" s="257"/>
      <c r="J8" s="257"/>
      <c r="K8" s="257"/>
      <c r="L8" s="257"/>
      <c r="M8" s="257"/>
    </row>
    <row r="9" spans="2:13" x14ac:dyDescent="0.25">
      <c r="B9" s="288" t="s">
        <v>1417</v>
      </c>
      <c r="C9" s="289"/>
      <c r="D9" s="289"/>
      <c r="E9" s="289"/>
      <c r="F9" s="289"/>
      <c r="G9" s="289"/>
      <c r="H9" s="289"/>
      <c r="I9" s="289"/>
      <c r="J9" s="289"/>
      <c r="K9" s="289"/>
      <c r="L9" s="289"/>
      <c r="M9" s="289"/>
    </row>
    <row r="10" spans="2:13" ht="45" x14ac:dyDescent="0.25">
      <c r="B10" s="259"/>
      <c r="C10" s="290" t="s">
        <v>1624</v>
      </c>
      <c r="D10" s="290" t="s">
        <v>1625</v>
      </c>
      <c r="E10" s="290" t="s">
        <v>1626</v>
      </c>
      <c r="F10" s="290" t="s">
        <v>1627</v>
      </c>
      <c r="G10" s="290" t="s">
        <v>1628</v>
      </c>
      <c r="H10" s="290" t="s">
        <v>1629</v>
      </c>
      <c r="I10" s="290" t="s">
        <v>1630</v>
      </c>
      <c r="J10" s="290" t="s">
        <v>632</v>
      </c>
      <c r="K10" s="290" t="s">
        <v>1631</v>
      </c>
      <c r="L10" s="290" t="s">
        <v>140</v>
      </c>
      <c r="M10" s="291" t="s">
        <v>142</v>
      </c>
    </row>
    <row r="11" spans="2:13" x14ac:dyDescent="0.25">
      <c r="B11" s="292" t="s">
        <v>142</v>
      </c>
      <c r="C11" s="293">
        <v>5753</v>
      </c>
      <c r="D11" s="293">
        <v>4</v>
      </c>
      <c r="E11" s="293">
        <v>97</v>
      </c>
      <c r="F11" s="293">
        <v>558</v>
      </c>
      <c r="G11" s="293">
        <v>8016</v>
      </c>
      <c r="H11" s="293">
        <v>282</v>
      </c>
      <c r="I11" s="293">
        <v>9848</v>
      </c>
      <c r="J11" s="293">
        <v>30120</v>
      </c>
      <c r="K11" s="293">
        <v>6</v>
      </c>
      <c r="L11" s="293">
        <v>15</v>
      </c>
      <c r="M11" s="294">
        <f>SUM(C11:L11)</f>
        <v>54699</v>
      </c>
    </row>
    <row r="12" spans="2:13" x14ac:dyDescent="0.25">
      <c r="B12" s="295" t="s">
        <v>1632</v>
      </c>
      <c r="C12" s="296">
        <f>+C11/$M$11</f>
        <v>0.10517559736009799</v>
      </c>
      <c r="D12" s="296">
        <f t="shared" ref="D12:M12" si="0">+D11/$M$11</f>
        <v>7.3127479478601076E-5</v>
      </c>
      <c r="E12" s="296">
        <f t="shared" si="0"/>
        <v>1.773341377356076E-3</v>
      </c>
      <c r="F12" s="296">
        <f t="shared" si="0"/>
        <v>1.0201283387264849E-2</v>
      </c>
      <c r="G12" s="296">
        <f t="shared" si="0"/>
        <v>0.14654746887511655</v>
      </c>
      <c r="H12" s="296">
        <f t="shared" si="0"/>
        <v>5.1554873032413759E-3</v>
      </c>
      <c r="I12" s="296">
        <f t="shared" si="0"/>
        <v>0.18003985447631585</v>
      </c>
      <c r="J12" s="296">
        <f t="shared" si="0"/>
        <v>0.55064992047386607</v>
      </c>
      <c r="K12" s="296">
        <f t="shared" si="0"/>
        <v>1.0969121921790161E-4</v>
      </c>
      <c r="L12" s="296">
        <f t="shared" si="0"/>
        <v>2.74228048044754E-4</v>
      </c>
      <c r="M12" s="296">
        <f t="shared" si="0"/>
        <v>1</v>
      </c>
    </row>
    <row r="13" spans="2:13" x14ac:dyDescent="0.25">
      <c r="B13" s="257"/>
      <c r="C13" s="257"/>
      <c r="D13" s="257"/>
      <c r="E13" s="257"/>
      <c r="F13" s="257"/>
      <c r="G13" s="257"/>
      <c r="H13" s="257"/>
      <c r="I13" s="257"/>
      <c r="J13" s="257"/>
      <c r="K13" s="257"/>
      <c r="L13" s="257"/>
      <c r="M13" s="257"/>
    </row>
    <row r="14" spans="2:13" ht="15.75" x14ac:dyDescent="0.25">
      <c r="B14" s="287" t="s">
        <v>1633</v>
      </c>
      <c r="C14" s="257"/>
      <c r="D14" s="257"/>
      <c r="E14" s="257"/>
      <c r="F14" s="257"/>
      <c r="G14" s="257"/>
      <c r="H14" s="257"/>
      <c r="I14" s="257"/>
      <c r="J14" s="257"/>
      <c r="K14" s="257"/>
      <c r="L14" s="257"/>
      <c r="M14" s="257"/>
    </row>
    <row r="15" spans="2:13" ht="3.75" customHeight="1" x14ac:dyDescent="0.25">
      <c r="B15" s="287"/>
      <c r="C15" s="257"/>
      <c r="D15" s="257"/>
      <c r="E15" s="257"/>
      <c r="F15" s="257"/>
      <c r="G15" s="257"/>
      <c r="H15" s="257"/>
      <c r="I15" s="257"/>
      <c r="J15" s="257"/>
      <c r="K15" s="257"/>
      <c r="L15" s="257"/>
      <c r="M15" s="257"/>
    </row>
    <row r="16" spans="2:13" x14ac:dyDescent="0.25">
      <c r="B16" s="288" t="s">
        <v>1419</v>
      </c>
      <c r="C16" s="289"/>
      <c r="D16" s="289"/>
      <c r="E16" s="289"/>
      <c r="F16" s="289"/>
      <c r="G16" s="289"/>
      <c r="H16" s="289"/>
      <c r="I16" s="289"/>
      <c r="J16" s="289"/>
      <c r="K16" s="289"/>
      <c r="L16" s="289"/>
      <c r="M16" s="289"/>
    </row>
    <row r="17" spans="2:14" ht="45" x14ac:dyDescent="0.25">
      <c r="B17" s="259"/>
      <c r="C17" s="290" t="s">
        <v>1624</v>
      </c>
      <c r="D17" s="290" t="s">
        <v>1625</v>
      </c>
      <c r="E17" s="290" t="s">
        <v>1626</v>
      </c>
      <c r="F17" s="290" t="s">
        <v>1627</v>
      </c>
      <c r="G17" s="290" t="s">
        <v>1628</v>
      </c>
      <c r="H17" s="290" t="s">
        <v>1629</v>
      </c>
      <c r="I17" s="290" t="s">
        <v>1630</v>
      </c>
      <c r="J17" s="290" t="s">
        <v>632</v>
      </c>
      <c r="K17" s="290" t="s">
        <v>1631</v>
      </c>
      <c r="L17" s="290" t="s">
        <v>140</v>
      </c>
      <c r="M17" s="291" t="s">
        <v>142</v>
      </c>
    </row>
    <row r="18" spans="2:14" x14ac:dyDescent="0.25">
      <c r="B18" s="292" t="s">
        <v>142</v>
      </c>
      <c r="C18" s="297">
        <v>6.3183559335500004</v>
      </c>
      <c r="D18" s="297">
        <v>9.9889103200000006E-3</v>
      </c>
      <c r="E18" s="297">
        <v>0.57200019478999997</v>
      </c>
      <c r="F18" s="297">
        <v>2.84384055615</v>
      </c>
      <c r="G18" s="297">
        <v>16.279698936829998</v>
      </c>
      <c r="H18" s="297">
        <v>1.82468881472</v>
      </c>
      <c r="I18" s="297">
        <v>22.53646585229</v>
      </c>
      <c r="J18" s="297">
        <v>80.483376459300004</v>
      </c>
      <c r="K18" s="297">
        <v>1.3029918580000001E-2</v>
      </c>
      <c r="L18" s="297">
        <v>4.0663298729999998E-2</v>
      </c>
      <c r="M18" s="298">
        <f>SUM(C18:L18)</f>
        <v>130.92210887526002</v>
      </c>
    </row>
    <row r="19" spans="2:14" x14ac:dyDescent="0.25">
      <c r="B19" s="295" t="s">
        <v>1632</v>
      </c>
      <c r="C19" s="296">
        <f>+C18/$M$18</f>
        <v>4.8260419785706353E-2</v>
      </c>
      <c r="D19" s="296">
        <f t="shared" ref="D19:M19" si="1">+D18/$M$18</f>
        <v>7.6296588909343304E-5</v>
      </c>
      <c r="E19" s="296">
        <f t="shared" si="1"/>
        <v>4.3690114657027896E-3</v>
      </c>
      <c r="F19" s="296">
        <f t="shared" si="1"/>
        <v>2.172162196729931E-2</v>
      </c>
      <c r="G19" s="296">
        <f t="shared" si="1"/>
        <v>0.12434644596460763</v>
      </c>
      <c r="H19" s="296">
        <f t="shared" si="1"/>
        <v>1.3937209157381716E-2</v>
      </c>
      <c r="I19" s="296">
        <f t="shared" si="1"/>
        <v>0.17213644086471519</v>
      </c>
      <c r="J19" s="296">
        <f t="shared" si="1"/>
        <v>0.61474243846761556</v>
      </c>
      <c r="K19" s="296">
        <f t="shared" si="1"/>
        <v>9.9524203298731221E-5</v>
      </c>
      <c r="L19" s="296">
        <f t="shared" si="1"/>
        <v>3.105915347631864E-4</v>
      </c>
      <c r="M19" s="296">
        <f t="shared" si="1"/>
        <v>1</v>
      </c>
    </row>
    <row r="20" spans="2:14" x14ac:dyDescent="0.25">
      <c r="B20" s="257"/>
      <c r="C20" s="257"/>
      <c r="D20" s="257"/>
      <c r="E20" s="257"/>
      <c r="F20" s="257"/>
      <c r="G20" s="257"/>
      <c r="H20" s="257"/>
      <c r="I20" s="257"/>
      <c r="J20" s="257"/>
      <c r="K20" s="257"/>
      <c r="L20" s="257"/>
      <c r="M20" s="257"/>
    </row>
    <row r="21" spans="2:14" ht="15.75" x14ac:dyDescent="0.25">
      <c r="B21" s="287" t="s">
        <v>1634</v>
      </c>
      <c r="C21" s="257"/>
      <c r="D21" s="257"/>
      <c r="E21" s="257"/>
      <c r="F21" s="257"/>
      <c r="G21" s="257"/>
      <c r="H21" s="257"/>
      <c r="I21" s="257"/>
      <c r="J21" s="257"/>
      <c r="K21" s="257"/>
      <c r="L21" s="257"/>
      <c r="M21" s="257"/>
    </row>
    <row r="22" spans="2:14" ht="3.75" customHeight="1" x14ac:dyDescent="0.25">
      <c r="B22" s="287"/>
      <c r="C22" s="257"/>
      <c r="D22" s="257"/>
      <c r="E22" s="257"/>
      <c r="F22" s="257"/>
      <c r="G22" s="257"/>
      <c r="H22" s="257"/>
      <c r="I22" s="257"/>
      <c r="J22" s="257"/>
      <c r="K22" s="257"/>
      <c r="L22" s="257"/>
      <c r="M22" s="257"/>
    </row>
    <row r="23" spans="2:14" x14ac:dyDescent="0.25">
      <c r="B23" s="288" t="s">
        <v>1421</v>
      </c>
      <c r="C23" s="289"/>
      <c r="D23" s="289"/>
      <c r="E23" s="289"/>
      <c r="F23" s="289"/>
      <c r="G23" s="289"/>
      <c r="H23" s="289"/>
      <c r="I23" s="289"/>
      <c r="J23" s="289"/>
      <c r="K23" s="289"/>
      <c r="L23" s="289"/>
      <c r="M23" s="289"/>
    </row>
    <row r="24" spans="2:14" x14ac:dyDescent="0.25">
      <c r="B24" s="257"/>
      <c r="C24" s="299"/>
      <c r="D24" s="257"/>
      <c r="E24" s="257"/>
      <c r="F24" s="257"/>
      <c r="G24" s="257"/>
      <c r="H24" s="257"/>
      <c r="I24" s="257"/>
      <c r="J24" s="257"/>
      <c r="K24" s="257"/>
      <c r="L24" s="257"/>
      <c r="M24" s="257"/>
    </row>
    <row r="25" spans="2:14" x14ac:dyDescent="0.25">
      <c r="B25" s="259"/>
      <c r="C25" s="290" t="s">
        <v>1278</v>
      </c>
      <c r="D25" s="290" t="s">
        <v>1279</v>
      </c>
      <c r="E25" s="290" t="s">
        <v>1280</v>
      </c>
      <c r="F25" s="290" t="s">
        <v>1281</v>
      </c>
      <c r="G25" s="290" t="s">
        <v>1635</v>
      </c>
      <c r="H25" s="290" t="s">
        <v>1282</v>
      </c>
      <c r="I25" s="291" t="s">
        <v>142</v>
      </c>
    </row>
    <row r="26" spans="2:14" x14ac:dyDescent="0.25">
      <c r="B26" s="292" t="s">
        <v>142</v>
      </c>
      <c r="C26" s="297">
        <v>34.912647717939997</v>
      </c>
      <c r="D26" s="297">
        <v>40.027053314749999</v>
      </c>
      <c r="E26" s="297">
        <v>45.996975313630003</v>
      </c>
      <c r="F26" s="297">
        <v>7.2945606393300002</v>
      </c>
      <c r="G26" s="297">
        <v>1.6668895994299999</v>
      </c>
      <c r="H26" s="297">
        <v>1.02398229019</v>
      </c>
      <c r="I26" s="298">
        <f>SUM(C26:H26)</f>
        <v>130.92210887526997</v>
      </c>
    </row>
    <row r="27" spans="2:14" x14ac:dyDescent="0.25">
      <c r="B27" s="295" t="s">
        <v>1632</v>
      </c>
      <c r="C27" s="296">
        <f>+C26/$I$26</f>
        <v>0.26666731859018111</v>
      </c>
      <c r="D27" s="296">
        <f t="shared" ref="D27:I27" si="2">+D26/$I$26</f>
        <v>0.30573180999462768</v>
      </c>
      <c r="E27" s="296">
        <f t="shared" si="2"/>
        <v>0.35133084632368328</v>
      </c>
      <c r="F27" s="296">
        <f t="shared" si="2"/>
        <v>5.5716797582901434E-2</v>
      </c>
      <c r="G27" s="296">
        <f t="shared" si="2"/>
        <v>1.273191834251656E-2</v>
      </c>
      <c r="H27" s="296">
        <f t="shared" si="2"/>
        <v>7.8213091660901384E-3</v>
      </c>
      <c r="I27" s="300">
        <f t="shared" si="2"/>
        <v>1</v>
      </c>
    </row>
    <row r="30" spans="2:14" x14ac:dyDescent="0.25">
      <c r="N30" s="213" t="s">
        <v>1494</v>
      </c>
    </row>
  </sheetData>
  <hyperlinks>
    <hyperlink ref="N30" location="Contents!A1" display="To Frontpage"/>
  </hyperlinks>
  <pageMargins left="0.70866141732283472" right="0.70866141732283472" top="0.74803149606299213" bottom="0.74803149606299213" header="0.31496062992125984" footer="0.31496062992125984"/>
  <pageSetup paperSize="9" scale="67"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B4:N95"/>
  <sheetViews>
    <sheetView topLeftCell="A7" zoomScale="70" zoomScaleNormal="70" workbookViewId="0">
      <selection activeCell="C47" sqref="C47:E47"/>
    </sheetView>
  </sheetViews>
  <sheetFormatPr defaultRowHeight="15" x14ac:dyDescent="0.25"/>
  <cols>
    <col min="1" max="1" width="4.7109375" style="254" customWidth="1"/>
    <col min="2" max="2" width="31" style="254" customWidth="1"/>
    <col min="3" max="3" width="21.5703125" style="254" customWidth="1"/>
    <col min="4" max="12" width="15.7109375" style="254" customWidth="1"/>
    <col min="13" max="13" width="3.42578125" style="254" customWidth="1"/>
    <col min="14" max="16384" width="9.140625" style="254"/>
  </cols>
  <sheetData>
    <row r="4" spans="2:14" x14ac:dyDescent="0.25">
      <c r="B4" s="257"/>
      <c r="C4" s="257"/>
      <c r="D4" s="257"/>
      <c r="E4" s="257"/>
      <c r="F4" s="257"/>
      <c r="G4" s="257"/>
      <c r="H4" s="257"/>
      <c r="I4" s="257"/>
      <c r="J4" s="284" t="s">
        <v>1621</v>
      </c>
      <c r="K4" s="285">
        <f>'Table 1-3 - Lending'!L4</f>
        <v>43008</v>
      </c>
      <c r="L4" s="257"/>
    </row>
    <row r="5" spans="2:14" ht="15.75" x14ac:dyDescent="0.25">
      <c r="B5" s="287" t="s">
        <v>1636</v>
      </c>
      <c r="C5" s="257"/>
      <c r="D5" s="257"/>
      <c r="E5" s="257"/>
      <c r="F5" s="257"/>
      <c r="G5" s="257"/>
      <c r="H5" s="257"/>
      <c r="I5" s="257"/>
      <c r="J5" s="257"/>
      <c r="K5" s="257"/>
      <c r="L5" s="257"/>
    </row>
    <row r="6" spans="2:14" ht="3.75" customHeight="1" x14ac:dyDescent="0.25">
      <c r="B6" s="287"/>
      <c r="C6" s="257"/>
      <c r="D6" s="257"/>
      <c r="E6" s="257"/>
      <c r="F6" s="257"/>
      <c r="G6" s="257"/>
      <c r="H6" s="257"/>
      <c r="I6" s="257"/>
      <c r="J6" s="257"/>
      <c r="K6" s="257"/>
      <c r="L6" s="257"/>
    </row>
    <row r="7" spans="2:14" x14ac:dyDescent="0.25">
      <c r="B7" s="301" t="s">
        <v>1637</v>
      </c>
      <c r="C7" s="301"/>
      <c r="D7" s="302"/>
      <c r="E7" s="303"/>
      <c r="F7" s="303"/>
      <c r="G7" s="303"/>
      <c r="H7" s="303"/>
      <c r="I7" s="303"/>
      <c r="J7" s="303"/>
      <c r="K7" s="304"/>
      <c r="L7" s="304"/>
      <c r="M7" s="304"/>
      <c r="N7" s="304"/>
    </row>
    <row r="8" spans="2:14" x14ac:dyDescent="0.25">
      <c r="B8" s="259"/>
      <c r="C8" s="434" t="s">
        <v>1638</v>
      </c>
      <c r="D8" s="434"/>
      <c r="E8" s="434"/>
      <c r="F8" s="434"/>
      <c r="G8" s="434"/>
      <c r="H8" s="434"/>
      <c r="I8" s="434"/>
      <c r="J8" s="434"/>
      <c r="K8" s="434"/>
      <c r="L8" s="434"/>
      <c r="N8" s="257"/>
    </row>
    <row r="9" spans="2:14" x14ac:dyDescent="0.25">
      <c r="B9" s="259"/>
      <c r="C9" s="305" t="s">
        <v>1639</v>
      </c>
      <c r="D9" s="305" t="s">
        <v>1640</v>
      </c>
      <c r="E9" s="305" t="s">
        <v>1641</v>
      </c>
      <c r="F9" s="305" t="s">
        <v>1642</v>
      </c>
      <c r="G9" s="305" t="s">
        <v>1643</v>
      </c>
      <c r="H9" s="305" t="s">
        <v>1644</v>
      </c>
      <c r="I9" s="305" t="s">
        <v>1645</v>
      </c>
      <c r="J9" s="305" t="s">
        <v>1646</v>
      </c>
      <c r="K9" s="305" t="s">
        <v>1647</v>
      </c>
      <c r="L9" s="305" t="s">
        <v>1648</v>
      </c>
      <c r="N9" s="306"/>
    </row>
    <row r="10" spans="2:14" x14ac:dyDescent="0.25">
      <c r="C10" s="307"/>
      <c r="D10" s="307"/>
      <c r="E10" s="307"/>
      <c r="F10" s="307"/>
      <c r="G10" s="307"/>
      <c r="H10" s="307"/>
      <c r="I10" s="307"/>
      <c r="J10" s="307"/>
      <c r="K10" s="307"/>
      <c r="L10" s="307"/>
    </row>
    <row r="11" spans="2:14" x14ac:dyDescent="0.25">
      <c r="B11" s="308" t="s">
        <v>1624</v>
      </c>
      <c r="C11" s="309">
        <v>2.1861959778900002</v>
      </c>
      <c r="D11" s="309">
        <v>1.94975086825</v>
      </c>
      <c r="E11" s="309">
        <v>1.45088663758</v>
      </c>
      <c r="F11" s="309">
        <v>0.41767217591</v>
      </c>
      <c r="G11" s="309">
        <v>0.19254071461</v>
      </c>
      <c r="H11" s="309">
        <v>3.4170617370000003E-2</v>
      </c>
      <c r="I11" s="309">
        <v>2.1823836959999999E-2</v>
      </c>
      <c r="J11" s="309">
        <v>1.432699051E-2</v>
      </c>
      <c r="K11" s="309">
        <v>9.6982561700000008E-3</v>
      </c>
      <c r="L11" s="309">
        <v>4.1289794999999997E-2</v>
      </c>
      <c r="N11" s="310"/>
    </row>
    <row r="12" spans="2:14" x14ac:dyDescent="0.25">
      <c r="B12" s="308" t="s">
        <v>1625</v>
      </c>
      <c r="C12" s="309">
        <v>4.4263581099999996E-3</v>
      </c>
      <c r="D12" s="309">
        <v>3.9520082599999997E-3</v>
      </c>
      <c r="E12" s="309">
        <v>1.3107515700000001E-3</v>
      </c>
      <c r="F12" s="309">
        <v>2.9979238000000001E-4</v>
      </c>
      <c r="G12" s="309"/>
      <c r="H12" s="309"/>
      <c r="I12" s="309"/>
      <c r="J12" s="309"/>
      <c r="K12" s="309"/>
      <c r="L12" s="309"/>
      <c r="N12" s="309"/>
    </row>
    <row r="13" spans="2:14" x14ac:dyDescent="0.25">
      <c r="B13" s="308" t="s">
        <v>1626</v>
      </c>
      <c r="C13" s="309">
        <v>0.17598951456</v>
      </c>
      <c r="D13" s="309">
        <v>0.15212254414000001</v>
      </c>
      <c r="E13" s="309">
        <v>0.12974071764</v>
      </c>
      <c r="F13" s="309">
        <v>5.476221421E-2</v>
      </c>
      <c r="G13" s="309">
        <v>3.9489157560000002E-2</v>
      </c>
      <c r="H13" s="309">
        <v>8.8866497899999994E-3</v>
      </c>
      <c r="I13" s="309">
        <v>5.72859272E-3</v>
      </c>
      <c r="J13" s="309">
        <v>1.8339359800000001E-3</v>
      </c>
      <c r="K13" s="309">
        <v>1.8339359599999999E-3</v>
      </c>
      <c r="L13" s="309">
        <v>1.612931E-3</v>
      </c>
      <c r="N13" s="310"/>
    </row>
    <row r="14" spans="2:14" x14ac:dyDescent="0.25">
      <c r="B14" s="308" t="s">
        <v>1627</v>
      </c>
      <c r="C14" s="309">
        <v>1.0542550783</v>
      </c>
      <c r="D14" s="309">
        <v>0.84797483932999995</v>
      </c>
      <c r="E14" s="309">
        <v>0.50692414572</v>
      </c>
      <c r="F14" s="309">
        <v>0.18514675097</v>
      </c>
      <c r="G14" s="309">
        <v>0.11837938346</v>
      </c>
      <c r="H14" s="309">
        <v>3.365161463E-2</v>
      </c>
      <c r="I14" s="309">
        <v>2.5028729600000001E-2</v>
      </c>
      <c r="J14" s="309">
        <v>2.0336693039999999E-2</v>
      </c>
      <c r="K14" s="309">
        <v>1.466358504E-2</v>
      </c>
      <c r="L14" s="309">
        <v>3.7479722E-2</v>
      </c>
      <c r="N14" s="310"/>
    </row>
    <row r="15" spans="2:14" x14ac:dyDescent="0.25">
      <c r="B15" s="308" t="s">
        <v>1628</v>
      </c>
      <c r="C15" s="309">
        <v>5.1978630774300001</v>
      </c>
      <c r="D15" s="309">
        <v>4.7889866640500003</v>
      </c>
      <c r="E15" s="309">
        <v>3.79736576638</v>
      </c>
      <c r="F15" s="309">
        <v>1.32344626902</v>
      </c>
      <c r="G15" s="309">
        <v>0.72137709757000001</v>
      </c>
      <c r="H15" s="309">
        <v>0.11597446531</v>
      </c>
      <c r="I15" s="309">
        <v>7.2283414010000005E-2</v>
      </c>
      <c r="J15" s="309">
        <v>4.8705605120000002E-2</v>
      </c>
      <c r="K15" s="309">
        <v>3.6093602820000001E-2</v>
      </c>
      <c r="L15" s="309">
        <v>0.177602815</v>
      </c>
      <c r="N15" s="310"/>
    </row>
    <row r="16" spans="2:14" ht="30" x14ac:dyDescent="0.25">
      <c r="B16" s="308" t="s">
        <v>1629</v>
      </c>
      <c r="C16" s="309">
        <v>0.69037507002999998</v>
      </c>
      <c r="D16" s="309">
        <v>0.63965134046000005</v>
      </c>
      <c r="E16" s="309">
        <v>0.42698857497999998</v>
      </c>
      <c r="F16" s="309">
        <v>4.5667625390000001E-2</v>
      </c>
      <c r="G16" s="309">
        <v>1.386702909E-2</v>
      </c>
      <c r="H16" s="309">
        <v>1.38172416E-3</v>
      </c>
      <c r="I16" s="309">
        <v>1.25366162E-3</v>
      </c>
      <c r="J16" s="309">
        <v>1.25366162E-3</v>
      </c>
      <c r="K16" s="309">
        <v>8.5633550000000001E-4</v>
      </c>
      <c r="L16" s="309">
        <v>3.3937889999999999E-3</v>
      </c>
      <c r="N16" s="310"/>
    </row>
    <row r="17" spans="2:14" x14ac:dyDescent="0.25">
      <c r="B17" s="308" t="s">
        <v>1630</v>
      </c>
      <c r="C17" s="309">
        <v>8.3666442958499996</v>
      </c>
      <c r="D17" s="309">
        <v>7.3055532433500003</v>
      </c>
      <c r="E17" s="309">
        <v>4.9931533125299996</v>
      </c>
      <c r="F17" s="309">
        <v>1.0968476310499999</v>
      </c>
      <c r="G17" s="309">
        <v>0.36249239107999998</v>
      </c>
      <c r="H17" s="309">
        <v>8.4811197699999993E-2</v>
      </c>
      <c r="I17" s="309">
        <v>5.6711192119999997E-2</v>
      </c>
      <c r="J17" s="309">
        <v>4.0931805629999998E-2</v>
      </c>
      <c r="K17" s="309">
        <v>3.2982239560000001E-2</v>
      </c>
      <c r="L17" s="309">
        <v>0.196338444</v>
      </c>
      <c r="N17" s="310"/>
    </row>
    <row r="18" spans="2:14" x14ac:dyDescent="0.25">
      <c r="B18" s="308" t="s">
        <v>1649</v>
      </c>
      <c r="C18" s="309">
        <v>38.442949022160001</v>
      </c>
      <c r="D18" s="309">
        <v>25.170694527129999</v>
      </c>
      <c r="E18" s="309">
        <v>12.84392562561</v>
      </c>
      <c r="F18" s="309">
        <v>2.42343780649</v>
      </c>
      <c r="G18" s="309">
        <v>0.91092098189000004</v>
      </c>
      <c r="H18" s="309">
        <v>0.22674582525</v>
      </c>
      <c r="I18" s="309">
        <v>0.14127499054000001</v>
      </c>
      <c r="J18" s="309">
        <v>8.7726146569999996E-2</v>
      </c>
      <c r="K18" s="309">
        <v>4.9378903539999998E-2</v>
      </c>
      <c r="L18" s="309">
        <v>0.18632251499999999</v>
      </c>
      <c r="N18" s="310"/>
    </row>
    <row r="19" spans="2:14" ht="30" x14ac:dyDescent="0.25">
      <c r="B19" s="308" t="s">
        <v>1650</v>
      </c>
      <c r="C19" s="309">
        <v>5.1884617799999996E-3</v>
      </c>
      <c r="D19" s="309">
        <v>4.5984385900000001E-3</v>
      </c>
      <c r="E19" s="309">
        <v>3.0099163899999998E-3</v>
      </c>
      <c r="F19" s="309">
        <v>1.9221867E-4</v>
      </c>
      <c r="G19" s="309">
        <v>4.0883149999999998E-5</v>
      </c>
      <c r="H19" s="309"/>
      <c r="I19" s="309"/>
      <c r="J19" s="309"/>
      <c r="K19" s="309"/>
      <c r="L19" s="309"/>
      <c r="N19" s="310"/>
    </row>
    <row r="20" spans="2:14" x14ac:dyDescent="0.25">
      <c r="B20" s="308" t="s">
        <v>140</v>
      </c>
      <c r="C20" s="309">
        <v>2.3031109170000001E-2</v>
      </c>
      <c r="D20" s="309">
        <v>1.304845615E-2</v>
      </c>
      <c r="E20" s="309">
        <v>4.4217471299999997E-3</v>
      </c>
      <c r="F20" s="309">
        <v>1.1000019E-4</v>
      </c>
      <c r="G20" s="309">
        <v>5.198609E-5</v>
      </c>
      <c r="H20" s="309"/>
      <c r="I20" s="309"/>
      <c r="J20" s="309"/>
      <c r="K20" s="309"/>
      <c r="L20" s="309"/>
      <c r="N20" s="310"/>
    </row>
    <row r="21" spans="2:14" x14ac:dyDescent="0.25">
      <c r="C21" s="309"/>
      <c r="D21" s="309"/>
      <c r="E21" s="309"/>
      <c r="F21" s="309"/>
      <c r="G21" s="309"/>
      <c r="H21" s="309"/>
      <c r="I21" s="309"/>
      <c r="J21" s="309"/>
      <c r="K21" s="309"/>
      <c r="L21" s="309"/>
      <c r="N21" s="311"/>
    </row>
    <row r="22" spans="2:14" x14ac:dyDescent="0.25">
      <c r="B22" s="292" t="s">
        <v>142</v>
      </c>
      <c r="C22" s="312">
        <f t="shared" ref="C22:L22" si="0">SUM(C11:C20)</f>
        <v>56.146917965280004</v>
      </c>
      <c r="D22" s="312">
        <f t="shared" si="0"/>
        <v>40.876332929710003</v>
      </c>
      <c r="E22" s="312">
        <f t="shared" si="0"/>
        <v>24.157727195529997</v>
      </c>
      <c r="F22" s="312">
        <f t="shared" si="0"/>
        <v>5.5475824842799994</v>
      </c>
      <c r="G22" s="312">
        <f t="shared" si="0"/>
        <v>2.3591596245000002</v>
      </c>
      <c r="H22" s="312">
        <f t="shared" si="0"/>
        <v>0.50562209421000004</v>
      </c>
      <c r="I22" s="312">
        <f t="shared" si="0"/>
        <v>0.32410441757000003</v>
      </c>
      <c r="J22" s="312">
        <f t="shared" si="0"/>
        <v>0.21511483846999999</v>
      </c>
      <c r="K22" s="312">
        <f t="shared" si="0"/>
        <v>0.14550685859000001</v>
      </c>
      <c r="L22" s="312">
        <f t="shared" si="0"/>
        <v>0.64404001099999997</v>
      </c>
      <c r="N22" s="313"/>
    </row>
    <row r="27" spans="2:14" ht="15.75" x14ac:dyDescent="0.25">
      <c r="B27" s="287" t="s">
        <v>1651</v>
      </c>
      <c r="C27" s="257"/>
      <c r="D27" s="257"/>
      <c r="E27" s="257"/>
      <c r="F27" s="257"/>
      <c r="G27" s="257"/>
      <c r="H27" s="257"/>
      <c r="I27" s="257"/>
      <c r="J27" s="257"/>
      <c r="K27" s="257"/>
      <c r="L27" s="257"/>
    </row>
    <row r="28" spans="2:14" ht="3.75" customHeight="1" x14ac:dyDescent="0.25">
      <c r="B28" s="287"/>
      <c r="C28" s="257"/>
      <c r="D28" s="257"/>
      <c r="E28" s="257"/>
      <c r="F28" s="257"/>
      <c r="G28" s="257"/>
      <c r="H28" s="257"/>
      <c r="I28" s="257"/>
      <c r="J28" s="257"/>
      <c r="K28" s="257"/>
      <c r="L28" s="257"/>
    </row>
    <row r="29" spans="2:14" x14ac:dyDescent="0.25">
      <c r="B29" s="301" t="s">
        <v>1652</v>
      </c>
      <c r="C29" s="302"/>
      <c r="D29" s="304"/>
      <c r="E29" s="304"/>
      <c r="F29" s="304"/>
      <c r="G29" s="304"/>
      <c r="H29" s="304"/>
      <c r="I29" s="304"/>
      <c r="J29" s="304"/>
      <c r="K29" s="304"/>
      <c r="L29" s="304"/>
      <c r="N29" s="257"/>
    </row>
    <row r="30" spans="2:14" x14ac:dyDescent="0.25">
      <c r="B30" s="259"/>
      <c r="C30" s="434" t="s">
        <v>1653</v>
      </c>
      <c r="D30" s="434"/>
      <c r="E30" s="434"/>
      <c r="F30" s="434"/>
      <c r="G30" s="434"/>
      <c r="H30" s="434"/>
      <c r="I30" s="434"/>
      <c r="J30" s="434"/>
      <c r="K30" s="434"/>
      <c r="L30" s="434"/>
      <c r="N30" s="257"/>
    </row>
    <row r="31" spans="2:14" x14ac:dyDescent="0.25">
      <c r="B31" s="259"/>
      <c r="C31" s="305" t="s">
        <v>1639</v>
      </c>
      <c r="D31" s="305" t="s">
        <v>1640</v>
      </c>
      <c r="E31" s="305" t="s">
        <v>1641</v>
      </c>
      <c r="F31" s="305" t="s">
        <v>1642</v>
      </c>
      <c r="G31" s="305" t="s">
        <v>1643</v>
      </c>
      <c r="H31" s="305" t="s">
        <v>1644</v>
      </c>
      <c r="I31" s="305" t="s">
        <v>1645</v>
      </c>
      <c r="J31" s="305" t="s">
        <v>1646</v>
      </c>
      <c r="K31" s="305" t="s">
        <v>1647</v>
      </c>
      <c r="L31" s="305" t="s">
        <v>1648</v>
      </c>
      <c r="N31" s="306"/>
    </row>
    <row r="32" spans="2:14" x14ac:dyDescent="0.25">
      <c r="C32" s="307"/>
      <c r="D32" s="307"/>
      <c r="E32" s="307"/>
      <c r="F32" s="307"/>
      <c r="G32" s="307"/>
      <c r="H32" s="307"/>
      <c r="I32" s="307"/>
      <c r="J32" s="307"/>
      <c r="K32" s="307"/>
      <c r="L32" s="307"/>
    </row>
    <row r="33" spans="2:14" x14ac:dyDescent="0.25">
      <c r="B33" s="308" t="s">
        <v>1624</v>
      </c>
      <c r="C33" s="314">
        <f>C11/SUM($C11:$L11)</f>
        <v>0.34600709785653433</v>
      </c>
      <c r="D33" s="314">
        <f t="shared" ref="D33:L33" si="1">D11/SUM($C11:$L11)</f>
        <v>0.30858516175551437</v>
      </c>
      <c r="E33" s="314">
        <f t="shared" si="1"/>
        <v>0.22963040819076122</v>
      </c>
      <c r="F33" s="314">
        <f t="shared" si="1"/>
        <v>6.6104566518104937E-2</v>
      </c>
      <c r="G33" s="314">
        <f t="shared" si="1"/>
        <v>3.0473230467530105E-2</v>
      </c>
      <c r="H33" s="314">
        <f t="shared" si="1"/>
        <v>5.4081501693965146E-3</v>
      </c>
      <c r="I33" s="314">
        <f t="shared" si="1"/>
        <v>3.4540373173276941E-3</v>
      </c>
      <c r="J33" s="314">
        <f t="shared" si="1"/>
        <v>2.2675187666238747E-3</v>
      </c>
      <c r="K33" s="314">
        <f t="shared" si="1"/>
        <v>1.5349335126348727E-3</v>
      </c>
      <c r="L33" s="314">
        <f t="shared" si="1"/>
        <v>6.5348954455720252E-3</v>
      </c>
      <c r="M33" s="315"/>
      <c r="N33" s="316"/>
    </row>
    <row r="34" spans="2:14" x14ac:dyDescent="0.25">
      <c r="B34" s="308" t="s">
        <v>1625</v>
      </c>
      <c r="C34" s="309">
        <v>0</v>
      </c>
      <c r="D34" s="309">
        <v>0</v>
      </c>
      <c r="E34" s="309">
        <v>0</v>
      </c>
      <c r="F34" s="309">
        <v>0</v>
      </c>
      <c r="G34" s="309">
        <v>0</v>
      </c>
      <c r="H34" s="309">
        <v>0</v>
      </c>
      <c r="I34" s="309">
        <v>0</v>
      </c>
      <c r="J34" s="309">
        <v>0</v>
      </c>
      <c r="K34" s="309">
        <v>0</v>
      </c>
      <c r="L34" s="309">
        <v>0</v>
      </c>
      <c r="M34" s="315"/>
      <c r="N34" s="316"/>
    </row>
    <row r="35" spans="2:14" x14ac:dyDescent="0.25">
      <c r="B35" s="308" t="s">
        <v>1626</v>
      </c>
      <c r="C35" s="314">
        <f t="shared" ref="C35:L44" si="2">C13/SUM($C13:$L13)</f>
        <v>0.30767387238923988</v>
      </c>
      <c r="D35" s="314">
        <f t="shared" si="2"/>
        <v>0.26594841374654721</v>
      </c>
      <c r="E35" s="314">
        <f t="shared" si="2"/>
        <v>0.22681935967979841</v>
      </c>
      <c r="F35" s="314">
        <f t="shared" si="2"/>
        <v>9.5738104333798091E-2</v>
      </c>
      <c r="G35" s="314">
        <f t="shared" si="2"/>
        <v>6.9036965379728962E-2</v>
      </c>
      <c r="H35" s="314">
        <f t="shared" si="2"/>
        <v>1.5536095774184088E-2</v>
      </c>
      <c r="I35" s="314">
        <f t="shared" si="2"/>
        <v>1.0015018848763898E-2</v>
      </c>
      <c r="J35" s="314">
        <f t="shared" si="2"/>
        <v>3.2061806982721388E-3</v>
      </c>
      <c r="K35" s="314">
        <f t="shared" si="2"/>
        <v>3.2061806633071157E-3</v>
      </c>
      <c r="L35" s="314">
        <f t="shared" si="2"/>
        <v>2.8198084863599103E-3</v>
      </c>
      <c r="M35" s="315"/>
      <c r="N35" s="316"/>
    </row>
    <row r="36" spans="2:14" x14ac:dyDescent="0.25">
      <c r="B36" s="308" t="s">
        <v>1627</v>
      </c>
      <c r="C36" s="314">
        <f t="shared" si="2"/>
        <v>0.37071525730665794</v>
      </c>
      <c r="D36" s="314">
        <f t="shared" si="2"/>
        <v>0.29817946076076574</v>
      </c>
      <c r="E36" s="314">
        <f t="shared" si="2"/>
        <v>0.17825336484845611</v>
      </c>
      <c r="F36" s="314">
        <f t="shared" si="2"/>
        <v>6.510447693172404E-2</v>
      </c>
      <c r="G36" s="314">
        <f t="shared" si="2"/>
        <v>4.1626589714836973E-2</v>
      </c>
      <c r="H36" s="314">
        <f t="shared" si="2"/>
        <v>1.1833158059301277E-2</v>
      </c>
      <c r="I36" s="314">
        <f t="shared" si="2"/>
        <v>8.8010312918620406E-3</v>
      </c>
      <c r="J36" s="314">
        <f t="shared" si="2"/>
        <v>7.1511369006133241E-3</v>
      </c>
      <c r="K36" s="314">
        <f t="shared" si="2"/>
        <v>5.1562613384867964E-3</v>
      </c>
      <c r="L36" s="314">
        <f t="shared" si="2"/>
        <v>1.3179262847295699E-2</v>
      </c>
      <c r="M36" s="315"/>
      <c r="N36" s="316"/>
    </row>
    <row r="37" spans="2:14" x14ac:dyDescent="0.25">
      <c r="B37" s="308" t="s">
        <v>1628</v>
      </c>
      <c r="C37" s="314">
        <f t="shared" si="2"/>
        <v>0.31928496643108328</v>
      </c>
      <c r="D37" s="314">
        <f t="shared" si="2"/>
        <v>0.29416924291628799</v>
      </c>
      <c r="E37" s="314">
        <f t="shared" si="2"/>
        <v>0.23325774134178534</v>
      </c>
      <c r="F37" s="314">
        <f t="shared" si="2"/>
        <v>8.1294272527532491E-2</v>
      </c>
      <c r="G37" s="314">
        <f t="shared" si="2"/>
        <v>4.4311452408567521E-2</v>
      </c>
      <c r="H37" s="314">
        <f t="shared" si="2"/>
        <v>7.1238704659520452E-3</v>
      </c>
      <c r="I37" s="314">
        <f t="shared" si="2"/>
        <v>4.4400952991470472E-3</v>
      </c>
      <c r="J37" s="314">
        <f t="shared" si="2"/>
        <v>2.9918001424988913E-3</v>
      </c>
      <c r="K37" s="314">
        <f t="shared" si="2"/>
        <v>2.217092792382381E-3</v>
      </c>
      <c r="L37" s="314">
        <f t="shared" si="2"/>
        <v>1.0909465674763065E-2</v>
      </c>
      <c r="M37" s="315"/>
      <c r="N37" s="316"/>
    </row>
    <row r="38" spans="2:14" ht="30" x14ac:dyDescent="0.25">
      <c r="B38" s="308" t="s">
        <v>1629</v>
      </c>
      <c r="C38" s="314">
        <f t="shared" si="2"/>
        <v>0.37835222397733037</v>
      </c>
      <c r="D38" s="314">
        <f t="shared" si="2"/>
        <v>0.35055365950946771</v>
      </c>
      <c r="E38" s="314">
        <f t="shared" si="2"/>
        <v>0.23400624380827351</v>
      </c>
      <c r="F38" s="314">
        <f t="shared" si="2"/>
        <v>2.5027623939722028E-2</v>
      </c>
      <c r="G38" s="314">
        <f t="shared" si="2"/>
        <v>7.5996679543075697E-3</v>
      </c>
      <c r="H38" s="314">
        <f t="shared" si="2"/>
        <v>7.5723824853132587E-4</v>
      </c>
      <c r="I38" s="314">
        <f t="shared" si="2"/>
        <v>6.8705502651104011E-4</v>
      </c>
      <c r="J38" s="314">
        <f t="shared" si="2"/>
        <v>6.8705502651104011E-4</v>
      </c>
      <c r="K38" s="314">
        <f t="shared" si="2"/>
        <v>4.693049545975929E-4</v>
      </c>
      <c r="L38" s="314">
        <f t="shared" si="2"/>
        <v>1.8599275547478882E-3</v>
      </c>
      <c r="M38" s="315"/>
      <c r="N38" s="316"/>
    </row>
    <row r="39" spans="2:14" x14ac:dyDescent="0.25">
      <c r="B39" s="308" t="s">
        <v>1630</v>
      </c>
      <c r="C39" s="314">
        <f t="shared" si="2"/>
        <v>0.37124917400966106</v>
      </c>
      <c r="D39" s="314">
        <f t="shared" si="2"/>
        <v>0.3241658795776195</v>
      </c>
      <c r="E39" s="314">
        <f t="shared" si="2"/>
        <v>0.22155884455370412</v>
      </c>
      <c r="F39" s="314">
        <f t="shared" si="2"/>
        <v>4.8669904282144044E-2</v>
      </c>
      <c r="G39" s="314">
        <f t="shared" si="2"/>
        <v>1.608470445432807E-2</v>
      </c>
      <c r="H39" s="314">
        <f t="shared" si="2"/>
        <v>3.7632874040686428E-3</v>
      </c>
      <c r="I39" s="314">
        <f t="shared" si="2"/>
        <v>2.5164190668529244E-3</v>
      </c>
      <c r="J39" s="314">
        <f t="shared" si="2"/>
        <v>1.8162477683435069E-3</v>
      </c>
      <c r="K39" s="314">
        <f t="shared" si="2"/>
        <v>1.4635054103725093E-3</v>
      </c>
      <c r="L39" s="314">
        <f t="shared" si="2"/>
        <v>8.712033472905863E-3</v>
      </c>
      <c r="M39" s="315"/>
      <c r="N39" s="316"/>
    </row>
    <row r="40" spans="2:14" x14ac:dyDescent="0.25">
      <c r="B40" s="308" t="s">
        <v>1649</v>
      </c>
      <c r="C40" s="314">
        <f t="shared" si="2"/>
        <v>0.47765079906392272</v>
      </c>
      <c r="D40" s="314">
        <f t="shared" si="2"/>
        <v>0.31274401833603199</v>
      </c>
      <c r="E40" s="314">
        <f t="shared" si="2"/>
        <v>0.15958482619670541</v>
      </c>
      <c r="F40" s="314">
        <f t="shared" si="2"/>
        <v>3.011103555256409E-2</v>
      </c>
      <c r="G40" s="314">
        <f t="shared" si="2"/>
        <v>1.1318125844951227E-2</v>
      </c>
      <c r="H40" s="314">
        <f t="shared" si="2"/>
        <v>2.817300112762934E-3</v>
      </c>
      <c r="I40" s="314">
        <f t="shared" si="2"/>
        <v>1.7553313113486946E-3</v>
      </c>
      <c r="J40" s="314">
        <f t="shared" si="2"/>
        <v>1.0899908845131809E-3</v>
      </c>
      <c r="K40" s="314">
        <f t="shared" si="2"/>
        <v>6.1352922532518389E-4</v>
      </c>
      <c r="L40" s="314">
        <f t="shared" si="2"/>
        <v>2.3150434718743444E-3</v>
      </c>
      <c r="M40" s="315"/>
      <c r="N40" s="316"/>
    </row>
    <row r="41" spans="2:14" ht="30" x14ac:dyDescent="0.25">
      <c r="B41" s="308" t="s">
        <v>1650</v>
      </c>
      <c r="C41" s="314">
        <f t="shared" si="2"/>
        <v>0.39819602464469117</v>
      </c>
      <c r="D41" s="314">
        <f t="shared" si="2"/>
        <v>0.3529138391592313</v>
      </c>
      <c r="E41" s="314">
        <f t="shared" si="2"/>
        <v>0.23100039892958407</v>
      </c>
      <c r="F41" s="314">
        <f t="shared" si="2"/>
        <v>1.475210062287281E-2</v>
      </c>
      <c r="G41" s="314">
        <f t="shared" si="2"/>
        <v>3.1376366436205311E-3</v>
      </c>
      <c r="H41" s="314">
        <f t="shared" si="2"/>
        <v>0</v>
      </c>
      <c r="I41" s="314">
        <f t="shared" si="2"/>
        <v>0</v>
      </c>
      <c r="J41" s="314">
        <f t="shared" si="2"/>
        <v>0</v>
      </c>
      <c r="K41" s="314">
        <f t="shared" si="2"/>
        <v>0</v>
      </c>
      <c r="L41" s="314">
        <f t="shared" si="2"/>
        <v>0</v>
      </c>
      <c r="M41" s="315"/>
      <c r="N41" s="316"/>
    </row>
    <row r="42" spans="2:14" x14ac:dyDescent="0.25">
      <c r="B42" s="308" t="s">
        <v>140</v>
      </c>
      <c r="C42" s="314">
        <f t="shared" si="2"/>
        <v>0.56638565707430988</v>
      </c>
      <c r="D42" s="314">
        <f t="shared" si="2"/>
        <v>0.32089025134533156</v>
      </c>
      <c r="E42" s="314">
        <f t="shared" si="2"/>
        <v>0.1087404924858638</v>
      </c>
      <c r="F42" s="314">
        <f t="shared" si="2"/>
        <v>2.7051467400711787E-3</v>
      </c>
      <c r="G42" s="314">
        <f t="shared" si="2"/>
        <v>1.2784523544236324E-3</v>
      </c>
      <c r="H42" s="314">
        <f t="shared" si="2"/>
        <v>0</v>
      </c>
      <c r="I42" s="314">
        <f t="shared" si="2"/>
        <v>0</v>
      </c>
      <c r="J42" s="314">
        <f t="shared" si="2"/>
        <v>0</v>
      </c>
      <c r="K42" s="314">
        <f t="shared" si="2"/>
        <v>0</v>
      </c>
      <c r="L42" s="314">
        <f t="shared" si="2"/>
        <v>0</v>
      </c>
      <c r="M42" s="315"/>
      <c r="N42" s="316"/>
    </row>
    <row r="43" spans="2:14" x14ac:dyDescent="0.25">
      <c r="C43" s="314"/>
      <c r="D43" s="314"/>
      <c r="E43" s="314"/>
      <c r="F43" s="314"/>
      <c r="G43" s="314"/>
      <c r="H43" s="314"/>
      <c r="I43" s="314"/>
      <c r="J43" s="314"/>
      <c r="K43" s="314"/>
      <c r="L43" s="314"/>
      <c r="M43" s="315"/>
      <c r="N43" s="21"/>
    </row>
    <row r="44" spans="2:14" x14ac:dyDescent="0.25">
      <c r="B44" s="292" t="s">
        <v>142</v>
      </c>
      <c r="C44" s="317">
        <f t="shared" si="2"/>
        <v>0.42885742250291836</v>
      </c>
      <c r="D44" s="317">
        <f t="shared" si="2"/>
        <v>0.31221871862043843</v>
      </c>
      <c r="E44" s="317">
        <f t="shared" si="2"/>
        <v>0.18451984532811183</v>
      </c>
      <c r="F44" s="317">
        <f t="shared" si="2"/>
        <v>4.2373152642178023E-2</v>
      </c>
      <c r="G44" s="317">
        <f t="shared" si="2"/>
        <v>1.8019566389408267E-2</v>
      </c>
      <c r="H44" s="317">
        <f t="shared" si="2"/>
        <v>3.8620069621188692E-3</v>
      </c>
      <c r="I44" s="317">
        <f t="shared" si="2"/>
        <v>2.4755514670784053E-3</v>
      </c>
      <c r="J44" s="317">
        <f t="shared" si="2"/>
        <v>1.6430749631782707E-3</v>
      </c>
      <c r="K44" s="317">
        <f t="shared" si="2"/>
        <v>1.1114002084672188E-3</v>
      </c>
      <c r="L44" s="317">
        <f t="shared" si="2"/>
        <v>4.9192609161024282E-3</v>
      </c>
      <c r="M44" s="315"/>
      <c r="N44" s="318"/>
    </row>
    <row r="49" spans="2:14" ht="15.75" x14ac:dyDescent="0.25">
      <c r="B49" s="287" t="s">
        <v>1654</v>
      </c>
      <c r="C49" s="257"/>
      <c r="D49" s="257"/>
      <c r="E49" s="257"/>
      <c r="F49" s="257"/>
      <c r="G49" s="257"/>
      <c r="H49" s="257"/>
      <c r="I49" s="257"/>
      <c r="J49" s="257"/>
      <c r="K49" s="257"/>
      <c r="L49" s="257"/>
    </row>
    <row r="50" spans="2:14" ht="3.75" customHeight="1" x14ac:dyDescent="0.25">
      <c r="B50" s="287"/>
      <c r="C50" s="257"/>
      <c r="D50" s="257"/>
      <c r="E50" s="257"/>
      <c r="F50" s="257"/>
      <c r="G50" s="257"/>
      <c r="H50" s="257"/>
      <c r="I50" s="257"/>
      <c r="J50" s="257"/>
      <c r="K50" s="257"/>
      <c r="L50" s="257"/>
    </row>
    <row r="51" spans="2:14" x14ac:dyDescent="0.25">
      <c r="B51" s="319" t="s">
        <v>1655</v>
      </c>
      <c r="C51" s="302"/>
      <c r="D51" s="302"/>
      <c r="E51" s="304"/>
      <c r="F51" s="304"/>
      <c r="G51" s="304"/>
      <c r="H51" s="304"/>
      <c r="I51" s="304"/>
      <c r="J51" s="304"/>
      <c r="K51" s="304"/>
      <c r="L51" s="304"/>
      <c r="M51" s="304"/>
      <c r="N51" s="304"/>
    </row>
    <row r="52" spans="2:14" x14ac:dyDescent="0.25">
      <c r="B52" s="259"/>
      <c r="C52" s="434" t="s">
        <v>1638</v>
      </c>
      <c r="D52" s="434"/>
      <c r="E52" s="434"/>
      <c r="F52" s="434"/>
      <c r="G52" s="434"/>
      <c r="H52" s="434"/>
      <c r="I52" s="434"/>
      <c r="J52" s="434"/>
      <c r="K52" s="434"/>
      <c r="L52" s="434"/>
      <c r="N52" s="259"/>
    </row>
    <row r="53" spans="2:14" ht="30" x14ac:dyDescent="0.25">
      <c r="B53" s="259"/>
      <c r="C53" s="305" t="s">
        <v>1639</v>
      </c>
      <c r="D53" s="305" t="s">
        <v>1640</v>
      </c>
      <c r="E53" s="305" t="s">
        <v>1641</v>
      </c>
      <c r="F53" s="305" t="s">
        <v>1642</v>
      </c>
      <c r="G53" s="305" t="s">
        <v>1643</v>
      </c>
      <c r="H53" s="305" t="s">
        <v>1644</v>
      </c>
      <c r="I53" s="305" t="s">
        <v>1645</v>
      </c>
      <c r="J53" s="305" t="s">
        <v>1646</v>
      </c>
      <c r="K53" s="305" t="s">
        <v>1647</v>
      </c>
      <c r="L53" s="305" t="s">
        <v>1648</v>
      </c>
      <c r="N53" s="305" t="s">
        <v>1656</v>
      </c>
    </row>
    <row r="54" spans="2:14" x14ac:dyDescent="0.25">
      <c r="C54" s="307"/>
      <c r="D54" s="307"/>
      <c r="E54" s="307"/>
      <c r="F54" s="307"/>
      <c r="G54" s="307"/>
      <c r="H54" s="307"/>
      <c r="I54" s="307"/>
      <c r="J54" s="307"/>
      <c r="K54" s="307"/>
      <c r="L54" s="307"/>
    </row>
    <row r="55" spans="2:14" x14ac:dyDescent="0.25">
      <c r="B55" s="308" t="s">
        <v>1624</v>
      </c>
      <c r="C55" s="320">
        <v>8.1536907640000003E-2</v>
      </c>
      <c r="D55" s="320">
        <v>0.56336114814000005</v>
      </c>
      <c r="E55" s="320">
        <v>1.72132514252</v>
      </c>
      <c r="F55" s="320">
        <v>1.5654938894999999</v>
      </c>
      <c r="G55" s="320">
        <v>1.5172238627300001</v>
      </c>
      <c r="H55" s="320">
        <v>0.33283631124000002</v>
      </c>
      <c r="I55" s="320">
        <v>0.15852953082999999</v>
      </c>
      <c r="J55" s="320">
        <v>9.8241006980000004E-2</v>
      </c>
      <c r="K55" s="320">
        <v>8.8198262040000003E-2</v>
      </c>
      <c r="L55" s="320">
        <v>0.19160987193000001</v>
      </c>
      <c r="N55" s="316">
        <v>64.5</v>
      </c>
    </row>
    <row r="56" spans="2:14" x14ac:dyDescent="0.25">
      <c r="B56" s="308" t="s">
        <v>1625</v>
      </c>
      <c r="C56" s="320">
        <v>0</v>
      </c>
      <c r="D56" s="320">
        <v>5.44569987E-3</v>
      </c>
      <c r="E56" s="320">
        <v>1.64443779E-3</v>
      </c>
      <c r="F56" s="320">
        <v>2.8987726599999999E-3</v>
      </c>
      <c r="G56" s="320">
        <v>0</v>
      </c>
      <c r="H56" s="320">
        <v>0</v>
      </c>
      <c r="I56" s="320">
        <v>0</v>
      </c>
      <c r="J56" s="320">
        <v>0</v>
      </c>
      <c r="K56" s="320">
        <v>0</v>
      </c>
      <c r="L56" s="320">
        <v>0</v>
      </c>
      <c r="N56" s="321">
        <v>48.54</v>
      </c>
    </row>
    <row r="57" spans="2:14" x14ac:dyDescent="0.25">
      <c r="B57" s="308" t="s">
        <v>1626</v>
      </c>
      <c r="C57" s="320">
        <v>1.5691833329999998E-2</v>
      </c>
      <c r="D57" s="320">
        <v>3.1381718949999998E-2</v>
      </c>
      <c r="E57" s="320">
        <v>4.3114082679999999E-2</v>
      </c>
      <c r="F57" s="320">
        <v>7.1679036350000003E-2</v>
      </c>
      <c r="G57" s="320">
        <v>0.21701313260999999</v>
      </c>
      <c r="H57" s="320">
        <v>5.6555695679999997E-2</v>
      </c>
      <c r="I57" s="320">
        <v>9.8273043589999998E-2</v>
      </c>
      <c r="J57" s="320">
        <v>0</v>
      </c>
      <c r="K57" s="320">
        <v>0</v>
      </c>
      <c r="L57" s="320">
        <v>3.8291651599999997E-2</v>
      </c>
      <c r="N57" s="316">
        <v>73.23</v>
      </c>
    </row>
    <row r="58" spans="2:14" x14ac:dyDescent="0.25">
      <c r="B58" s="308" t="s">
        <v>1627</v>
      </c>
      <c r="C58" s="320">
        <v>8.9972825330000006E-2</v>
      </c>
      <c r="D58" s="320">
        <v>0.51303173813000003</v>
      </c>
      <c r="E58" s="320">
        <v>0.58420004506000001</v>
      </c>
      <c r="F58" s="320">
        <v>0.28975856373999997</v>
      </c>
      <c r="G58" s="320">
        <v>0.57840654413000003</v>
      </c>
      <c r="H58" s="320">
        <v>0.21586590550000001</v>
      </c>
      <c r="I58" s="320">
        <v>9.1889763319999998E-2</v>
      </c>
      <c r="J58" s="320">
        <v>8.9390747300000004E-2</v>
      </c>
      <c r="K58" s="320">
        <v>0.15070111746000001</v>
      </c>
      <c r="L58" s="320">
        <v>0.24062330618</v>
      </c>
      <c r="N58" s="316">
        <v>65.91</v>
      </c>
    </row>
    <row r="59" spans="2:14" x14ac:dyDescent="0.25">
      <c r="B59" s="308" t="s">
        <v>1628</v>
      </c>
      <c r="C59" s="320">
        <v>0.1444637208</v>
      </c>
      <c r="D59" s="320">
        <v>1.36813056263</v>
      </c>
      <c r="E59" s="320">
        <v>2.8710596185799999</v>
      </c>
      <c r="F59" s="320">
        <v>3.3574652002300001</v>
      </c>
      <c r="G59" s="320">
        <v>5.5438433102299998</v>
      </c>
      <c r="H59" s="320">
        <v>1.1300535550299999</v>
      </c>
      <c r="I59" s="320">
        <v>0.56997419935000004</v>
      </c>
      <c r="J59" s="320">
        <v>0.30565719399000002</v>
      </c>
      <c r="K59" s="320">
        <v>0.20367764711</v>
      </c>
      <c r="L59" s="320">
        <v>0.78537392889000002</v>
      </c>
      <c r="N59" s="316">
        <v>70.31</v>
      </c>
    </row>
    <row r="60" spans="2:14" ht="30" x14ac:dyDescent="0.25">
      <c r="B60" s="308" t="s">
        <v>1629</v>
      </c>
      <c r="C60" s="320">
        <v>2.0651082559999999E-2</v>
      </c>
      <c r="D60" s="320">
        <v>9.355026306E-2</v>
      </c>
      <c r="E60" s="320">
        <v>1.22470597478</v>
      </c>
      <c r="F60" s="320">
        <v>0.31004527781000002</v>
      </c>
      <c r="G60" s="320">
        <v>0.13637836657999999</v>
      </c>
      <c r="H60" s="320">
        <v>1.1288151830000001E-2</v>
      </c>
      <c r="I60" s="320">
        <v>0</v>
      </c>
      <c r="J60" s="320">
        <v>0</v>
      </c>
      <c r="K60" s="320">
        <v>9.5507488599999996E-3</v>
      </c>
      <c r="L60" s="320">
        <v>1.8518949239999999E-2</v>
      </c>
      <c r="N60" s="316">
        <v>55.91</v>
      </c>
    </row>
    <row r="61" spans="2:14" x14ac:dyDescent="0.25">
      <c r="B61" s="308" t="s">
        <v>1630</v>
      </c>
      <c r="C61" s="320">
        <v>0.34522744423000001</v>
      </c>
      <c r="D61" s="320">
        <v>2.5124829077299999</v>
      </c>
      <c r="E61" s="320">
        <v>8.4134650725599993</v>
      </c>
      <c r="F61" s="320">
        <v>6.2513938689500002</v>
      </c>
      <c r="G61" s="320">
        <v>2.9603309008599998</v>
      </c>
      <c r="H61" s="320">
        <v>0.56503648075000001</v>
      </c>
      <c r="I61" s="320">
        <v>0.38941118381000001</v>
      </c>
      <c r="J61" s="320">
        <v>0.18659282720000001</v>
      </c>
      <c r="K61" s="320">
        <v>0.12717323220000001</v>
      </c>
      <c r="L61" s="320">
        <v>0.78535193400000003</v>
      </c>
      <c r="N61" s="316">
        <v>60.97</v>
      </c>
    </row>
    <row r="62" spans="2:14" x14ac:dyDescent="0.25">
      <c r="B62" s="308" t="s">
        <v>1649</v>
      </c>
      <c r="C62" s="320">
        <v>6.4935195509500003</v>
      </c>
      <c r="D62" s="320">
        <v>19.85052271252</v>
      </c>
      <c r="E62" s="320">
        <v>28.373613476620001</v>
      </c>
      <c r="F62" s="320">
        <v>14.40688573423</v>
      </c>
      <c r="G62" s="320">
        <v>6.0998349790299997</v>
      </c>
      <c r="H62" s="320">
        <v>1.7478524258399999</v>
      </c>
      <c r="I62" s="320">
        <v>1.2000540372099999</v>
      </c>
      <c r="J62" s="320">
        <v>0.80091993284999996</v>
      </c>
      <c r="K62" s="320">
        <v>0.60974244524999999</v>
      </c>
      <c r="L62" s="320">
        <v>0.90043116480999996</v>
      </c>
      <c r="N62" s="316">
        <v>49.82</v>
      </c>
    </row>
    <row r="63" spans="2:14" ht="30" x14ac:dyDescent="0.25">
      <c r="B63" s="308" t="s">
        <v>1650</v>
      </c>
      <c r="C63" s="320">
        <v>5.9002318999999996E-4</v>
      </c>
      <c r="D63" s="320">
        <v>0</v>
      </c>
      <c r="E63" s="320">
        <v>7.5723333100000002E-3</v>
      </c>
      <c r="F63" s="320">
        <v>4.2386738400000002E-3</v>
      </c>
      <c r="G63" s="320">
        <v>6.2888823999999999E-4</v>
      </c>
      <c r="H63" s="320">
        <v>0</v>
      </c>
      <c r="I63" s="320">
        <v>0</v>
      </c>
      <c r="J63" s="320">
        <v>0</v>
      </c>
      <c r="K63" s="320">
        <v>0</v>
      </c>
      <c r="L63" s="320">
        <v>0</v>
      </c>
      <c r="N63" s="316">
        <v>53.54</v>
      </c>
    </row>
    <row r="64" spans="2:14" x14ac:dyDescent="0.25">
      <c r="B64" s="308" t="s">
        <v>140</v>
      </c>
      <c r="C64" s="320">
        <v>8.21781062E-3</v>
      </c>
      <c r="D64" s="320">
        <v>7.5450359699999999E-3</v>
      </c>
      <c r="E64" s="320">
        <v>2.4078464729999999E-2</v>
      </c>
      <c r="F64" s="320">
        <v>0</v>
      </c>
      <c r="G64" s="320">
        <v>8.2198741000000003E-4</v>
      </c>
      <c r="H64" s="320">
        <v>0</v>
      </c>
      <c r="I64" s="320">
        <v>0</v>
      </c>
      <c r="J64" s="320">
        <v>0</v>
      </c>
      <c r="K64" s="320">
        <v>0</v>
      </c>
      <c r="L64" s="320">
        <v>0</v>
      </c>
      <c r="N64" s="316">
        <v>39.340000000000003</v>
      </c>
    </row>
    <row r="65" spans="2:14" x14ac:dyDescent="0.25">
      <c r="C65" s="320"/>
      <c r="D65" s="320"/>
      <c r="E65" s="320"/>
      <c r="F65" s="320"/>
      <c r="G65" s="320"/>
      <c r="H65" s="320"/>
      <c r="I65" s="320"/>
      <c r="J65" s="320"/>
      <c r="K65" s="320"/>
      <c r="L65" s="320"/>
      <c r="N65" s="316"/>
    </row>
    <row r="66" spans="2:14" x14ac:dyDescent="0.25">
      <c r="B66" s="292" t="s">
        <v>142</v>
      </c>
      <c r="C66" s="322">
        <f>SUM(C55:C64)</f>
        <v>7.1998711986500004</v>
      </c>
      <c r="D66" s="322">
        <f t="shared" ref="D66:L66" si="3">SUM(D55:D64)</f>
        <v>24.945451787</v>
      </c>
      <c r="E66" s="322">
        <f t="shared" si="3"/>
        <v>43.264778648630006</v>
      </c>
      <c r="F66" s="322">
        <f t="shared" si="3"/>
        <v>26.259859017309999</v>
      </c>
      <c r="G66" s="322">
        <f t="shared" si="3"/>
        <v>17.05448197182</v>
      </c>
      <c r="H66" s="322">
        <f t="shared" si="3"/>
        <v>4.05948852587</v>
      </c>
      <c r="I66" s="322">
        <f t="shared" si="3"/>
        <v>2.5081317581100002</v>
      </c>
      <c r="J66" s="322">
        <f t="shared" si="3"/>
        <v>1.48080170832</v>
      </c>
      <c r="K66" s="322">
        <f t="shared" si="3"/>
        <v>1.18904345292</v>
      </c>
      <c r="L66" s="322">
        <f t="shared" si="3"/>
        <v>2.9602008066500001</v>
      </c>
      <c r="N66" s="312">
        <v>55.53</v>
      </c>
    </row>
    <row r="71" spans="2:14" ht="15.75" x14ac:dyDescent="0.25">
      <c r="B71" s="287" t="s">
        <v>1657</v>
      </c>
      <c r="C71" s="257"/>
      <c r="D71" s="257"/>
      <c r="E71" s="257"/>
      <c r="F71" s="257"/>
      <c r="G71" s="257"/>
      <c r="H71" s="257"/>
      <c r="I71" s="257"/>
      <c r="J71" s="257"/>
      <c r="K71" s="257"/>
      <c r="L71" s="257"/>
    </row>
    <row r="72" spans="2:14" ht="3.75" customHeight="1" x14ac:dyDescent="0.25">
      <c r="B72" s="287"/>
      <c r="C72" s="257"/>
      <c r="D72" s="257"/>
      <c r="E72" s="257"/>
      <c r="F72" s="257"/>
      <c r="G72" s="257"/>
      <c r="H72" s="257"/>
      <c r="I72" s="257"/>
      <c r="J72" s="257"/>
      <c r="K72" s="257"/>
      <c r="L72" s="257"/>
    </row>
    <row r="73" spans="2:14" x14ac:dyDescent="0.25">
      <c r="B73" s="319" t="s">
        <v>1658</v>
      </c>
      <c r="C73" s="302"/>
      <c r="D73" s="302"/>
      <c r="E73" s="304"/>
      <c r="F73" s="304"/>
      <c r="G73" s="304"/>
      <c r="H73" s="304"/>
      <c r="I73" s="304"/>
      <c r="J73" s="304"/>
      <c r="K73" s="304"/>
      <c r="L73" s="304"/>
      <c r="N73" s="304"/>
    </row>
    <row r="74" spans="2:14" x14ac:dyDescent="0.25">
      <c r="B74" s="259"/>
      <c r="C74" s="434" t="s">
        <v>1653</v>
      </c>
      <c r="D74" s="434"/>
      <c r="E74" s="434"/>
      <c r="F74" s="434"/>
      <c r="G74" s="434"/>
      <c r="H74" s="434"/>
      <c r="I74" s="434"/>
      <c r="J74" s="434"/>
      <c r="K74" s="434"/>
      <c r="L74" s="434"/>
      <c r="N74" s="259"/>
    </row>
    <row r="75" spans="2:14" ht="30" x14ac:dyDescent="0.25">
      <c r="B75" s="259"/>
      <c r="C75" s="305" t="s">
        <v>1639</v>
      </c>
      <c r="D75" s="305" t="s">
        <v>1640</v>
      </c>
      <c r="E75" s="305" t="s">
        <v>1641</v>
      </c>
      <c r="F75" s="305" t="s">
        <v>1642</v>
      </c>
      <c r="G75" s="305" t="s">
        <v>1643</v>
      </c>
      <c r="H75" s="305" t="s">
        <v>1644</v>
      </c>
      <c r="I75" s="305" t="s">
        <v>1645</v>
      </c>
      <c r="J75" s="305" t="s">
        <v>1646</v>
      </c>
      <c r="K75" s="305" t="s">
        <v>1647</v>
      </c>
      <c r="L75" s="305" t="s">
        <v>1648</v>
      </c>
      <c r="N75" s="305" t="s">
        <v>1656</v>
      </c>
    </row>
    <row r="76" spans="2:14" x14ac:dyDescent="0.25">
      <c r="C76" s="307"/>
      <c r="D76" s="307"/>
      <c r="E76" s="307"/>
      <c r="F76" s="307"/>
      <c r="G76" s="307"/>
      <c r="H76" s="307"/>
      <c r="I76" s="307"/>
      <c r="J76" s="307"/>
      <c r="K76" s="307"/>
      <c r="L76" s="307"/>
    </row>
    <row r="77" spans="2:14" x14ac:dyDescent="0.25">
      <c r="B77" s="308" t="s">
        <v>1624</v>
      </c>
      <c r="C77" s="314">
        <f>C55/SUM($C55:$L55)</f>
        <v>1.2904766445183166E-2</v>
      </c>
      <c r="D77" s="314">
        <f t="shared" ref="D77:L77" si="4">D55/SUM($C55:$L55)</f>
        <v>8.9162616678271356E-2</v>
      </c>
      <c r="E77" s="314">
        <f t="shared" si="4"/>
        <v>0.27243244296825564</v>
      </c>
      <c r="F77" s="314">
        <f t="shared" si="4"/>
        <v>0.24776918330721823</v>
      </c>
      <c r="G77" s="314">
        <f t="shared" si="4"/>
        <v>0.24012953348728808</v>
      </c>
      <c r="H77" s="314">
        <f t="shared" si="4"/>
        <v>5.2677676715340446E-2</v>
      </c>
      <c r="I77" s="314">
        <f t="shared" si="4"/>
        <v>2.5090313445024513E-2</v>
      </c>
      <c r="J77" s="314">
        <f t="shared" si="4"/>
        <v>1.5548507873440235E-2</v>
      </c>
      <c r="K77" s="314">
        <f t="shared" si="4"/>
        <v>1.3959052476242085E-2</v>
      </c>
      <c r="L77" s="314">
        <f t="shared" si="4"/>
        <v>3.0325906603736241E-2</v>
      </c>
      <c r="M77" s="315"/>
      <c r="N77" s="316">
        <f>+N55</f>
        <v>64.5</v>
      </c>
    </row>
    <row r="78" spans="2:14" x14ac:dyDescent="0.25">
      <c r="B78" s="308" t="s">
        <v>1625</v>
      </c>
      <c r="C78" s="320">
        <v>0</v>
      </c>
      <c r="D78" s="320">
        <v>0</v>
      </c>
      <c r="E78" s="320">
        <v>0</v>
      </c>
      <c r="F78" s="320">
        <v>0</v>
      </c>
      <c r="G78" s="320">
        <v>0</v>
      </c>
      <c r="H78" s="320">
        <v>0</v>
      </c>
      <c r="I78" s="320">
        <v>0</v>
      </c>
      <c r="J78" s="320">
        <v>0</v>
      </c>
      <c r="K78" s="320">
        <v>0</v>
      </c>
      <c r="L78" s="320">
        <v>0</v>
      </c>
      <c r="M78" s="315"/>
      <c r="N78" s="316">
        <f>+N56</f>
        <v>48.54</v>
      </c>
    </row>
    <row r="79" spans="2:14" x14ac:dyDescent="0.25">
      <c r="B79" s="308" t="s">
        <v>1626</v>
      </c>
      <c r="C79" s="314">
        <f t="shared" ref="C79:L86" si="5">C57/SUM($C57:$L57)</f>
        <v>2.7433265710269529E-2</v>
      </c>
      <c r="D79" s="314">
        <f t="shared" si="5"/>
        <v>5.4863126334286048E-2</v>
      </c>
      <c r="E79" s="314">
        <f t="shared" si="5"/>
        <v>7.5374244751487532E-2</v>
      </c>
      <c r="F79" s="314">
        <f t="shared" si="5"/>
        <v>0.12531295793756805</v>
      </c>
      <c r="G79" s="314">
        <f t="shared" si="5"/>
        <v>0.37939345927962947</v>
      </c>
      <c r="H79" s="314">
        <f t="shared" si="5"/>
        <v>9.8873560175558067E-2</v>
      </c>
      <c r="I79" s="314">
        <f t="shared" si="5"/>
        <v>0.17180596175509916</v>
      </c>
      <c r="J79" s="314">
        <f t="shared" si="5"/>
        <v>0</v>
      </c>
      <c r="K79" s="314">
        <f t="shared" si="5"/>
        <v>0</v>
      </c>
      <c r="L79" s="314">
        <f t="shared" si="5"/>
        <v>6.6943424056102152E-2</v>
      </c>
      <c r="M79" s="315"/>
      <c r="N79" s="316">
        <f t="shared" ref="N79:N86" si="6">+N57</f>
        <v>73.23</v>
      </c>
    </row>
    <row r="80" spans="2:14" x14ac:dyDescent="0.25">
      <c r="B80" s="308" t="s">
        <v>1627</v>
      </c>
      <c r="C80" s="314">
        <f t="shared" si="5"/>
        <v>3.1637788249213768E-2</v>
      </c>
      <c r="D80" s="314">
        <f t="shared" si="5"/>
        <v>0.18040102038088379</v>
      </c>
      <c r="E80" s="314">
        <f t="shared" si="5"/>
        <v>0.20542644129489868</v>
      </c>
      <c r="F80" s="314">
        <f t="shared" si="5"/>
        <v>0.10188987674199147</v>
      </c>
      <c r="G80" s="314">
        <f t="shared" si="5"/>
        <v>0.20338923111535079</v>
      </c>
      <c r="H80" s="314">
        <f t="shared" si="5"/>
        <v>7.5906472686443405E-2</v>
      </c>
      <c r="I80" s="314">
        <f t="shared" si="5"/>
        <v>3.2311854868685271E-2</v>
      </c>
      <c r="J80" s="314">
        <f t="shared" si="5"/>
        <v>3.1433107987255612E-2</v>
      </c>
      <c r="K80" s="314">
        <f t="shared" si="5"/>
        <v>5.2992112069749665E-2</v>
      </c>
      <c r="L80" s="314">
        <f t="shared" si="5"/>
        <v>8.4612094605527585E-2</v>
      </c>
      <c r="M80" s="315"/>
      <c r="N80" s="316">
        <f t="shared" si="6"/>
        <v>65.91</v>
      </c>
    </row>
    <row r="81" spans="2:14" x14ac:dyDescent="0.25">
      <c r="B81" s="308" t="s">
        <v>1628</v>
      </c>
      <c r="C81" s="314">
        <f t="shared" si="5"/>
        <v>8.8738570265010936E-3</v>
      </c>
      <c r="D81" s="314">
        <f t="shared" si="5"/>
        <v>8.4039057966483713E-2</v>
      </c>
      <c r="E81" s="314">
        <f t="shared" si="5"/>
        <v>0.17635827478866709</v>
      </c>
      <c r="F81" s="314">
        <f t="shared" si="5"/>
        <v>0.20623632004841652</v>
      </c>
      <c r="G81" s="314">
        <f t="shared" si="5"/>
        <v>0.34053721335623777</v>
      </c>
      <c r="H81" s="314">
        <f t="shared" si="5"/>
        <v>6.941489270865786E-2</v>
      </c>
      <c r="I81" s="314">
        <f t="shared" si="5"/>
        <v>3.5011347664432667E-2</v>
      </c>
      <c r="J81" s="314">
        <f t="shared" si="5"/>
        <v>1.877535912524253E-2</v>
      </c>
      <c r="K81" s="314">
        <f t="shared" si="5"/>
        <v>1.2511143351004452E-2</v>
      </c>
      <c r="L81" s="314">
        <f t="shared" si="5"/>
        <v>4.8242533964356377E-2</v>
      </c>
      <c r="M81" s="315"/>
      <c r="N81" s="316">
        <f t="shared" si="6"/>
        <v>70.31</v>
      </c>
    </row>
    <row r="82" spans="2:14" ht="30" x14ac:dyDescent="0.25">
      <c r="B82" s="308" t="s">
        <v>1629</v>
      </c>
      <c r="C82" s="314">
        <f t="shared" si="5"/>
        <v>1.1317591467325855E-2</v>
      </c>
      <c r="D82" s="314">
        <f t="shared" si="5"/>
        <v>5.1269160146825019E-2</v>
      </c>
      <c r="E82" s="314">
        <f t="shared" si="5"/>
        <v>0.67118621262986811</v>
      </c>
      <c r="F82" s="314">
        <f t="shared" si="5"/>
        <v>0.16991679639225318</v>
      </c>
      <c r="G82" s="314">
        <f t="shared" si="5"/>
        <v>7.4740616306637128E-2</v>
      </c>
      <c r="H82" s="314">
        <f t="shared" si="5"/>
        <v>6.1863435227623607E-3</v>
      </c>
      <c r="I82" s="314">
        <f t="shared" si="5"/>
        <v>0</v>
      </c>
      <c r="J82" s="314">
        <f t="shared" si="5"/>
        <v>0</v>
      </c>
      <c r="K82" s="314">
        <v>0</v>
      </c>
      <c r="L82" s="314">
        <f t="shared" si="5"/>
        <v>1.0149099994807469E-2</v>
      </c>
      <c r="M82" s="315"/>
      <c r="N82" s="316">
        <f t="shared" si="6"/>
        <v>55.91</v>
      </c>
    </row>
    <row r="83" spans="2:14" x14ac:dyDescent="0.25">
      <c r="B83" s="308" t="s">
        <v>1630</v>
      </c>
      <c r="C83" s="314">
        <f t="shared" si="5"/>
        <v>1.5318615016778258E-2</v>
      </c>
      <c r="D83" s="314">
        <f t="shared" si="5"/>
        <v>0.11148522240343638</v>
      </c>
      <c r="E83" s="314">
        <f t="shared" si="5"/>
        <v>0.3733267286762747</v>
      </c>
      <c r="F83" s="314">
        <f t="shared" si="5"/>
        <v>0.27739016001547451</v>
      </c>
      <c r="G83" s="314">
        <f t="shared" si="5"/>
        <v>0.13135737077245371</v>
      </c>
      <c r="H83" s="314">
        <f t="shared" si="5"/>
        <v>2.5072098014542282E-2</v>
      </c>
      <c r="I83" s="314">
        <f t="shared" si="5"/>
        <v>1.727915931283568E-2</v>
      </c>
      <c r="J83" s="314">
        <f t="shared" si="5"/>
        <v>8.2795957637270684E-3</v>
      </c>
      <c r="K83" s="314">
        <f t="shared" si="5"/>
        <v>5.6429980207867219E-3</v>
      </c>
      <c r="L83" s="314">
        <f t="shared" si="5"/>
        <v>3.4848052003690629E-2</v>
      </c>
      <c r="M83" s="315"/>
      <c r="N83" s="316">
        <f t="shared" si="6"/>
        <v>60.97</v>
      </c>
    </row>
    <row r="84" spans="2:14" x14ac:dyDescent="0.25">
      <c r="B84" s="308" t="s">
        <v>1649</v>
      </c>
      <c r="C84" s="314">
        <f t="shared" si="5"/>
        <v>8.0681500163365172E-2</v>
      </c>
      <c r="D84" s="314">
        <f t="shared" si="5"/>
        <v>0.24664127656915383</v>
      </c>
      <c r="E84" s="314">
        <f t="shared" si="5"/>
        <v>0.35254004894992019</v>
      </c>
      <c r="F84" s="314">
        <f t="shared" si="5"/>
        <v>0.17900448972234279</v>
      </c>
      <c r="G84" s="314">
        <f t="shared" si="5"/>
        <v>7.5789998473956857E-2</v>
      </c>
      <c r="H84" s="314">
        <f t="shared" si="5"/>
        <v>2.1716937120843362E-2</v>
      </c>
      <c r="I84" s="314">
        <f t="shared" si="5"/>
        <v>1.4910582656987702E-2</v>
      </c>
      <c r="J84" s="314">
        <f t="shared" si="5"/>
        <v>9.951370930056859E-3</v>
      </c>
      <c r="K84" s="314">
        <f t="shared" si="5"/>
        <v>7.5760047860102845E-3</v>
      </c>
      <c r="L84" s="314">
        <f t="shared" si="5"/>
        <v>1.1187790627363046E-2</v>
      </c>
      <c r="M84" s="315"/>
      <c r="N84" s="316">
        <f t="shared" si="6"/>
        <v>49.82</v>
      </c>
    </row>
    <row r="85" spans="2:14" ht="30" x14ac:dyDescent="0.25">
      <c r="B85" s="308" t="s">
        <v>1650</v>
      </c>
      <c r="C85" s="320">
        <f t="shared" si="5"/>
        <v>4.5282185485459876E-2</v>
      </c>
      <c r="D85" s="320">
        <f t="shared" si="5"/>
        <v>0</v>
      </c>
      <c r="E85" s="320">
        <f t="shared" si="5"/>
        <v>0.58114970277887945</v>
      </c>
      <c r="F85" s="320">
        <f t="shared" si="5"/>
        <v>0.32530317161812994</v>
      </c>
      <c r="G85" s="320">
        <f t="shared" si="5"/>
        <v>4.8264940117530644E-2</v>
      </c>
      <c r="H85" s="320">
        <f t="shared" si="5"/>
        <v>0</v>
      </c>
      <c r="I85" s="320">
        <f t="shared" si="5"/>
        <v>0</v>
      </c>
      <c r="J85" s="320">
        <f t="shared" si="5"/>
        <v>0</v>
      </c>
      <c r="K85" s="320">
        <f t="shared" si="5"/>
        <v>0</v>
      </c>
      <c r="L85" s="320">
        <f t="shared" si="5"/>
        <v>0</v>
      </c>
      <c r="M85" s="315"/>
      <c r="N85" s="316">
        <f t="shared" si="6"/>
        <v>53.54</v>
      </c>
    </row>
    <row r="86" spans="2:14" x14ac:dyDescent="0.25">
      <c r="B86" s="308" t="s">
        <v>140</v>
      </c>
      <c r="C86" s="320">
        <f t="shared" si="5"/>
        <v>0.20209404737587552</v>
      </c>
      <c r="D86" s="320">
        <f t="shared" si="5"/>
        <v>0.185549038214982</v>
      </c>
      <c r="E86" s="320">
        <f t="shared" si="5"/>
        <v>0.59214243512014242</v>
      </c>
      <c r="F86" s="320">
        <f t="shared" si="5"/>
        <v>0</v>
      </c>
      <c r="G86" s="320">
        <f t="shared" si="5"/>
        <v>2.0214479288999877E-2</v>
      </c>
      <c r="H86" s="320">
        <f t="shared" si="5"/>
        <v>0</v>
      </c>
      <c r="I86" s="320">
        <f t="shared" si="5"/>
        <v>0</v>
      </c>
      <c r="J86" s="320">
        <f t="shared" si="5"/>
        <v>0</v>
      </c>
      <c r="K86" s="320">
        <f t="shared" si="5"/>
        <v>0</v>
      </c>
      <c r="L86" s="320">
        <f t="shared" si="5"/>
        <v>0</v>
      </c>
      <c r="M86" s="315"/>
      <c r="N86" s="316">
        <f t="shared" si="6"/>
        <v>39.340000000000003</v>
      </c>
    </row>
    <row r="87" spans="2:14" x14ac:dyDescent="0.25">
      <c r="C87" s="323"/>
      <c r="D87" s="323"/>
      <c r="E87" s="323"/>
      <c r="F87" s="323"/>
      <c r="G87" s="323"/>
      <c r="H87" s="323"/>
      <c r="I87" s="323"/>
      <c r="J87" s="323"/>
      <c r="K87" s="323"/>
      <c r="L87" s="323"/>
      <c r="M87" s="315"/>
      <c r="N87" s="316"/>
    </row>
    <row r="88" spans="2:14" x14ac:dyDescent="0.25">
      <c r="B88" s="292" t="s">
        <v>142</v>
      </c>
      <c r="C88" s="317">
        <f t="shared" ref="C88:L88" si="7">C66/SUM($C66:$L66)</f>
        <v>5.4993547388614061E-2</v>
      </c>
      <c r="D88" s="317">
        <f t="shared" si="7"/>
        <v>0.19053658699283343</v>
      </c>
      <c r="E88" s="317">
        <f t="shared" si="7"/>
        <v>0.33046197483608536</v>
      </c>
      <c r="F88" s="317">
        <f t="shared" si="7"/>
        <v>0.2005761994127811</v>
      </c>
      <c r="G88" s="317">
        <f t="shared" si="7"/>
        <v>0.13026433899003695</v>
      </c>
      <c r="H88" s="317">
        <f t="shared" si="7"/>
        <v>3.1006898382130249E-2</v>
      </c>
      <c r="I88" s="317">
        <f t="shared" si="7"/>
        <v>1.9157434749995629E-2</v>
      </c>
      <c r="J88" s="317">
        <f t="shared" si="7"/>
        <v>1.1310554963109037E-2</v>
      </c>
      <c r="K88" s="317">
        <f t="shared" si="7"/>
        <v>9.0820676747020278E-3</v>
      </c>
      <c r="L88" s="317">
        <f t="shared" si="7"/>
        <v>2.2610396609712181E-2</v>
      </c>
      <c r="M88" s="315"/>
      <c r="N88" s="324">
        <f>+N66</f>
        <v>55.53</v>
      </c>
    </row>
    <row r="95" spans="2:14" x14ac:dyDescent="0.25">
      <c r="N95" s="213" t="s">
        <v>1494</v>
      </c>
    </row>
  </sheetData>
  <mergeCells count="4">
    <mergeCell ref="C8:L8"/>
    <mergeCell ref="C30:L30"/>
    <mergeCell ref="C52:L52"/>
    <mergeCell ref="C74:L74"/>
  </mergeCells>
  <hyperlinks>
    <hyperlink ref="N95" location="Contents!A1" display="To Frontpage"/>
  </hyperlinks>
  <pageMargins left="0.70866141732283472" right="0.70866141732283472" top="0.74803149606299213" bottom="0.74803149606299213" header="0.31496062992125984" footer="0.31496062992125984"/>
  <pageSetup paperSize="9" scale="4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B4:J31"/>
  <sheetViews>
    <sheetView zoomScale="85" zoomScaleNormal="85" workbookViewId="0">
      <selection activeCell="C47" sqref="C47:E47"/>
    </sheetView>
  </sheetViews>
  <sheetFormatPr defaultRowHeight="15" x14ac:dyDescent="0.25"/>
  <cols>
    <col min="1" max="1" width="4.7109375" style="254" customWidth="1"/>
    <col min="2" max="2" width="30.28515625" style="254" customWidth="1"/>
    <col min="3" max="8" width="27.42578125" style="254" customWidth="1"/>
    <col min="9" max="9" width="25.7109375" style="254" customWidth="1"/>
    <col min="10" max="16384" width="9.140625" style="254"/>
  </cols>
  <sheetData>
    <row r="4" spans="2:10" x14ac:dyDescent="0.25">
      <c r="B4" s="257"/>
      <c r="C4" s="257"/>
      <c r="D4" s="257"/>
      <c r="E4" s="257"/>
      <c r="F4" s="257"/>
      <c r="G4" s="284" t="s">
        <v>1621</v>
      </c>
      <c r="H4" s="325">
        <f>'Table 1-3 - Lending'!L4</f>
        <v>43008</v>
      </c>
      <c r="I4" s="257"/>
      <c r="J4" s="257"/>
    </row>
    <row r="5" spans="2:10" ht="15.75" x14ac:dyDescent="0.25">
      <c r="B5" s="287" t="s">
        <v>1659</v>
      </c>
      <c r="C5" s="257"/>
      <c r="D5" s="257"/>
      <c r="E5" s="257"/>
      <c r="F5" s="257"/>
      <c r="G5" s="257"/>
      <c r="H5" s="257"/>
      <c r="I5" s="257"/>
      <c r="J5" s="257"/>
    </row>
    <row r="6" spans="2:10" ht="3.75" customHeight="1" x14ac:dyDescent="0.25">
      <c r="B6" s="287"/>
      <c r="C6" s="257"/>
      <c r="D6" s="257"/>
      <c r="E6" s="257"/>
      <c r="F6" s="257"/>
      <c r="G6" s="257"/>
      <c r="H6" s="257"/>
      <c r="I6" s="257"/>
    </row>
    <row r="7" spans="2:10" x14ac:dyDescent="0.25">
      <c r="B7" s="326" t="s">
        <v>1431</v>
      </c>
      <c r="C7" s="326"/>
      <c r="D7" s="327"/>
      <c r="E7" s="327"/>
      <c r="F7" s="327"/>
      <c r="G7" s="327"/>
      <c r="H7" s="327"/>
      <c r="I7" s="327"/>
    </row>
    <row r="8" spans="2:10" x14ac:dyDescent="0.25">
      <c r="B8" s="259"/>
      <c r="C8" s="259"/>
      <c r="D8" s="259"/>
      <c r="E8" s="259"/>
      <c r="F8" s="259"/>
      <c r="G8" s="259"/>
      <c r="H8" s="259"/>
      <c r="I8" s="259"/>
    </row>
    <row r="9" spans="2:10" ht="30" x14ac:dyDescent="0.25">
      <c r="B9" s="259"/>
      <c r="C9" s="305" t="s">
        <v>1269</v>
      </c>
      <c r="D9" s="305" t="s">
        <v>1270</v>
      </c>
      <c r="E9" s="305" t="s">
        <v>1271</v>
      </c>
      <c r="F9" s="305" t="s">
        <v>1272</v>
      </c>
      <c r="G9" s="305" t="s">
        <v>1273</v>
      </c>
      <c r="H9" s="305" t="s">
        <v>1660</v>
      </c>
      <c r="I9" s="305" t="s">
        <v>142</v>
      </c>
    </row>
    <row r="11" spans="2:10" x14ac:dyDescent="0.25">
      <c r="B11" s="308" t="s">
        <v>1624</v>
      </c>
      <c r="C11" s="328">
        <v>0.34044944259999999</v>
      </c>
      <c r="D11" s="328">
        <v>0.79120581196999995</v>
      </c>
      <c r="E11" s="328">
        <v>0.99553406007</v>
      </c>
      <c r="F11" s="328">
        <v>1.3084598200299999</v>
      </c>
      <c r="G11" s="328">
        <v>1.3789327759900001</v>
      </c>
      <c r="H11" s="328">
        <v>1.5037740228900001</v>
      </c>
      <c r="I11" s="328">
        <f>SUM(C11:H11)</f>
        <v>6.3183559335499995</v>
      </c>
    </row>
    <row r="12" spans="2:10" x14ac:dyDescent="0.25">
      <c r="B12" s="308" t="s">
        <v>1625</v>
      </c>
      <c r="C12" s="328">
        <v>0</v>
      </c>
      <c r="D12" s="328">
        <v>6.6921844700000002E-3</v>
      </c>
      <c r="E12" s="328">
        <v>1.64443779E-3</v>
      </c>
      <c r="F12" s="328">
        <v>1.65228806E-3</v>
      </c>
      <c r="G12" s="328">
        <v>0</v>
      </c>
      <c r="H12" s="328">
        <v>0</v>
      </c>
      <c r="I12" s="328">
        <f t="shared" ref="I12:I20" si="0">SUM(C12:H12)</f>
        <v>9.9889103200000006E-3</v>
      </c>
    </row>
    <row r="13" spans="2:10" x14ac:dyDescent="0.25">
      <c r="B13" s="308" t="s">
        <v>1626</v>
      </c>
      <c r="C13" s="328">
        <v>0</v>
      </c>
      <c r="D13" s="328">
        <v>0</v>
      </c>
      <c r="E13" s="328">
        <v>0.34361685907</v>
      </c>
      <c r="F13" s="328">
        <v>0.22573691074999999</v>
      </c>
      <c r="G13" s="328">
        <v>2.6464249700000001E-3</v>
      </c>
      <c r="H13" s="328">
        <v>0</v>
      </c>
      <c r="I13" s="328">
        <f t="shared" si="0"/>
        <v>0.57200019478999997</v>
      </c>
    </row>
    <row r="14" spans="2:10" x14ac:dyDescent="0.25">
      <c r="B14" s="308" t="s">
        <v>1627</v>
      </c>
      <c r="C14" s="328">
        <v>0.36970935443000003</v>
      </c>
      <c r="D14" s="328">
        <v>0.66375770209999996</v>
      </c>
      <c r="E14" s="328">
        <v>0.71349485247</v>
      </c>
      <c r="F14" s="328">
        <v>0.63936633182000002</v>
      </c>
      <c r="G14" s="328">
        <v>0.40287170076000001</v>
      </c>
      <c r="H14" s="328">
        <v>5.4640614570000003E-2</v>
      </c>
      <c r="I14" s="328">
        <f t="shared" si="0"/>
        <v>2.84384055615</v>
      </c>
    </row>
    <row r="15" spans="2:10" x14ac:dyDescent="0.25">
      <c r="B15" s="308" t="s">
        <v>1628</v>
      </c>
      <c r="C15" s="328">
        <v>1.8120984332200001</v>
      </c>
      <c r="D15" s="328">
        <v>1.9613901679900001</v>
      </c>
      <c r="E15" s="328">
        <v>2.7581737623699998</v>
      </c>
      <c r="F15" s="328">
        <v>4.6598512761000004</v>
      </c>
      <c r="G15" s="328">
        <v>4.89383957145</v>
      </c>
      <c r="H15" s="328">
        <v>0.1943457257</v>
      </c>
      <c r="I15" s="328">
        <f t="shared" si="0"/>
        <v>16.279698936829998</v>
      </c>
    </row>
    <row r="16" spans="2:10" ht="30" x14ac:dyDescent="0.25">
      <c r="B16" s="308" t="s">
        <v>1629</v>
      </c>
      <c r="C16" s="328">
        <v>6.7473299749999993E-2</v>
      </c>
      <c r="D16" s="328">
        <v>0.11043008756</v>
      </c>
      <c r="E16" s="328">
        <v>0.27040858089000003</v>
      </c>
      <c r="F16" s="328">
        <v>0.77937619577999995</v>
      </c>
      <c r="G16" s="328">
        <v>0.59700065073999997</v>
      </c>
      <c r="H16" s="328">
        <v>0</v>
      </c>
      <c r="I16" s="328">
        <f t="shared" si="0"/>
        <v>1.82468881472</v>
      </c>
    </row>
    <row r="17" spans="2:9" x14ac:dyDescent="0.25">
      <c r="B17" s="308" t="s">
        <v>1630</v>
      </c>
      <c r="C17" s="328">
        <v>3.6355274452200002</v>
      </c>
      <c r="D17" s="328">
        <v>3.44053054942</v>
      </c>
      <c r="E17" s="328">
        <v>3.6259663346600002</v>
      </c>
      <c r="F17" s="328">
        <v>6.4803293225700003</v>
      </c>
      <c r="G17" s="328">
        <v>5.2659468369100004</v>
      </c>
      <c r="H17" s="328">
        <v>8.8165363519999998E-2</v>
      </c>
      <c r="I17" s="328">
        <f t="shared" si="0"/>
        <v>22.536465852300005</v>
      </c>
    </row>
    <row r="18" spans="2:9" x14ac:dyDescent="0.25">
      <c r="B18" s="308" t="s">
        <v>1649</v>
      </c>
      <c r="C18" s="328">
        <v>0.97912517691000001</v>
      </c>
      <c r="D18" s="328">
        <v>10.9729181285</v>
      </c>
      <c r="E18" s="328">
        <v>18.792691412629999</v>
      </c>
      <c r="F18" s="328">
        <v>25.74263314629</v>
      </c>
      <c r="G18" s="328">
        <v>23.99600859497</v>
      </c>
      <c r="H18" s="328">
        <v>0</v>
      </c>
      <c r="I18" s="328">
        <f t="shared" si="0"/>
        <v>80.48337645929999</v>
      </c>
    </row>
    <row r="19" spans="2:9" ht="30" x14ac:dyDescent="0.25">
      <c r="B19" s="308" t="s">
        <v>1650</v>
      </c>
      <c r="C19" s="328">
        <v>0</v>
      </c>
      <c r="D19" s="328">
        <v>0</v>
      </c>
      <c r="E19" s="328">
        <v>8.2012215500000003E-3</v>
      </c>
      <c r="F19" s="328">
        <v>5.9002318999999996E-4</v>
      </c>
      <c r="G19" s="328">
        <v>4.2386738400000002E-3</v>
      </c>
      <c r="H19" s="328">
        <v>0</v>
      </c>
      <c r="I19" s="328">
        <f t="shared" si="0"/>
        <v>1.3029918580000001E-2</v>
      </c>
    </row>
    <row r="20" spans="2:9" x14ac:dyDescent="0.25">
      <c r="B20" s="308" t="s">
        <v>140</v>
      </c>
      <c r="C20" s="328">
        <v>4.7371019400000002E-3</v>
      </c>
      <c r="D20" s="328">
        <v>2.1199600950000001E-2</v>
      </c>
      <c r="E20" s="328">
        <v>1.193763112E-2</v>
      </c>
      <c r="F20" s="328">
        <v>1.5262324700000001E-3</v>
      </c>
      <c r="G20" s="328">
        <v>1.26273225E-3</v>
      </c>
      <c r="H20" s="328">
        <v>0</v>
      </c>
      <c r="I20" s="328">
        <f t="shared" si="0"/>
        <v>4.0663298730000005E-2</v>
      </c>
    </row>
    <row r="21" spans="2:9" x14ac:dyDescent="0.25">
      <c r="C21" s="328"/>
      <c r="D21" s="328"/>
      <c r="E21" s="328"/>
      <c r="F21" s="328"/>
      <c r="G21" s="328"/>
      <c r="H21" s="328"/>
      <c r="I21" s="328"/>
    </row>
    <row r="22" spans="2:9" x14ac:dyDescent="0.25">
      <c r="B22" s="292" t="s">
        <v>142</v>
      </c>
      <c r="C22" s="298">
        <f>SUM(C11:C20)</f>
        <v>7.2091202540700001</v>
      </c>
      <c r="D22" s="298">
        <f t="shared" ref="D22:I22" si="1">SUM(D11:D20)</f>
        <v>17.968124232959997</v>
      </c>
      <c r="E22" s="298">
        <f t="shared" si="1"/>
        <v>27.521669152619996</v>
      </c>
      <c r="F22" s="298">
        <f t="shared" si="1"/>
        <v>39.839521547060002</v>
      </c>
      <c r="G22" s="298">
        <f t="shared" si="1"/>
        <v>36.542747961879996</v>
      </c>
      <c r="H22" s="298">
        <f t="shared" si="1"/>
        <v>1.8409257266800001</v>
      </c>
      <c r="I22" s="298">
        <f t="shared" si="1"/>
        <v>130.92210887527</v>
      </c>
    </row>
    <row r="23" spans="2:9" x14ac:dyDescent="0.25">
      <c r="B23" s="286" t="s">
        <v>1661</v>
      </c>
    </row>
    <row r="31" spans="2:9" x14ac:dyDescent="0.25">
      <c r="I31" s="213" t="s">
        <v>1494</v>
      </c>
    </row>
  </sheetData>
  <hyperlinks>
    <hyperlink ref="I31" location="Contents!A1" display="To Frontpage"/>
  </hyperlinks>
  <pageMargins left="0.70866141732283472" right="0.70866141732283472" top="0.74803149606299213" bottom="0.74803149606299213" header="0.31496062992125984" footer="0.31496062992125984"/>
  <pageSetup paperSize="9" scale="55"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B4:O79"/>
  <sheetViews>
    <sheetView zoomScale="70" zoomScaleNormal="70" workbookViewId="0">
      <selection activeCell="C47" sqref="C47:E47"/>
    </sheetView>
  </sheetViews>
  <sheetFormatPr defaultRowHeight="15" x14ac:dyDescent="0.25"/>
  <cols>
    <col min="1" max="1" width="4.7109375" style="254" customWidth="1"/>
    <col min="2" max="2" width="26.28515625" style="254" customWidth="1"/>
    <col min="3" max="12" width="17.7109375" style="254" customWidth="1"/>
    <col min="13" max="13" width="18" style="254" customWidth="1"/>
    <col min="14" max="16384" width="9.140625" style="254"/>
  </cols>
  <sheetData>
    <row r="4" spans="2:13" x14ac:dyDescent="0.25">
      <c r="B4" s="257"/>
      <c r="C4" s="257"/>
      <c r="D4" s="257"/>
      <c r="E4" s="257"/>
      <c r="F4" s="257"/>
      <c r="G4" s="257"/>
      <c r="H4" s="257"/>
      <c r="I4" s="257"/>
      <c r="J4" s="257"/>
      <c r="K4" s="284" t="s">
        <v>1621</v>
      </c>
      <c r="L4" s="325">
        <f>'Table 1-3 - Lending'!L4</f>
        <v>43008</v>
      </c>
      <c r="M4" s="257"/>
    </row>
    <row r="5" spans="2:13" ht="15.75" x14ac:dyDescent="0.25">
      <c r="B5" s="287" t="s">
        <v>1662</v>
      </c>
      <c r="C5" s="257"/>
      <c r="D5" s="257"/>
      <c r="E5" s="257"/>
      <c r="F5" s="257"/>
      <c r="G5" s="257"/>
      <c r="H5" s="257"/>
      <c r="I5" s="257"/>
      <c r="J5" s="257"/>
      <c r="K5" s="257"/>
      <c r="L5" s="257"/>
      <c r="M5" s="257"/>
    </row>
    <row r="6" spans="2:13" x14ac:dyDescent="0.25">
      <c r="B6" s="326" t="s">
        <v>1433</v>
      </c>
      <c r="C6" s="327"/>
      <c r="D6" s="327"/>
      <c r="E6" s="327"/>
      <c r="F6" s="327"/>
      <c r="G6" s="327"/>
      <c r="H6" s="327"/>
      <c r="I6" s="327"/>
      <c r="J6" s="327"/>
      <c r="K6" s="327"/>
      <c r="L6" s="327"/>
      <c r="M6" s="327"/>
    </row>
    <row r="7" spans="2:13" x14ac:dyDescent="0.25">
      <c r="B7" s="259"/>
      <c r="C7" s="259"/>
      <c r="D7" s="259"/>
      <c r="E7" s="259"/>
      <c r="F7" s="259"/>
      <c r="G7" s="259"/>
      <c r="H7" s="259"/>
      <c r="I7" s="259"/>
      <c r="J7" s="259"/>
      <c r="K7" s="259"/>
      <c r="L7" s="259"/>
      <c r="M7" s="259"/>
    </row>
    <row r="8" spans="2:13" ht="45" x14ac:dyDescent="0.25">
      <c r="B8" s="259"/>
      <c r="C8" s="290" t="s">
        <v>1624</v>
      </c>
      <c r="D8" s="290" t="s">
        <v>1625</v>
      </c>
      <c r="E8" s="290" t="s">
        <v>1626</v>
      </c>
      <c r="F8" s="290" t="s">
        <v>1627</v>
      </c>
      <c r="G8" s="290" t="s">
        <v>1628</v>
      </c>
      <c r="H8" s="290" t="s">
        <v>1629</v>
      </c>
      <c r="I8" s="290" t="s">
        <v>1630</v>
      </c>
      <c r="J8" s="290" t="s">
        <v>632</v>
      </c>
      <c r="K8" s="290" t="s">
        <v>1631</v>
      </c>
      <c r="L8" s="290" t="s">
        <v>140</v>
      </c>
      <c r="M8" s="291" t="s">
        <v>142</v>
      </c>
    </row>
    <row r="9" spans="2:13" x14ac:dyDescent="0.25">
      <c r="B9" s="254" t="s">
        <v>1663</v>
      </c>
      <c r="C9" s="328">
        <v>0</v>
      </c>
      <c r="D9" s="328">
        <v>0</v>
      </c>
      <c r="E9" s="328">
        <v>0</v>
      </c>
      <c r="F9" s="328">
        <v>0</v>
      </c>
      <c r="G9" s="328">
        <v>0</v>
      </c>
      <c r="H9" s="328">
        <v>0</v>
      </c>
      <c r="I9" s="328">
        <v>0</v>
      </c>
      <c r="J9" s="328">
        <v>0</v>
      </c>
      <c r="K9" s="328">
        <v>0</v>
      </c>
      <c r="L9" s="328">
        <v>0</v>
      </c>
      <c r="M9" s="328">
        <f>SUM(C9:L9)</f>
        <v>0</v>
      </c>
    </row>
    <row r="10" spans="2:13" x14ac:dyDescent="0.25">
      <c r="B10" s="254" t="s">
        <v>1664</v>
      </c>
      <c r="C10" s="328">
        <v>0.22709758064999999</v>
      </c>
      <c r="D10" s="328">
        <v>0</v>
      </c>
      <c r="E10" s="328">
        <v>0</v>
      </c>
      <c r="F10" s="328">
        <v>0.133045</v>
      </c>
      <c r="G10" s="328">
        <v>0.45272600000000002</v>
      </c>
      <c r="H10" s="328">
        <v>0</v>
      </c>
      <c r="I10" s="328">
        <v>0.1581934773</v>
      </c>
      <c r="J10" s="328">
        <v>2.8512689142299998</v>
      </c>
      <c r="K10" s="328">
        <v>0</v>
      </c>
      <c r="L10" s="328">
        <v>0</v>
      </c>
      <c r="M10" s="328">
        <f t="shared" ref="M10:M19" si="0">SUM(C10:L10)</f>
        <v>3.8223309721799996</v>
      </c>
    </row>
    <row r="11" spans="2:13" ht="30" customHeight="1" x14ac:dyDescent="0.25">
      <c r="B11" s="329" t="s">
        <v>1665</v>
      </c>
      <c r="C11" s="328">
        <v>1.14403046254</v>
      </c>
      <c r="D11" s="328">
        <v>0</v>
      </c>
      <c r="E11" s="328">
        <v>0.23474991012999999</v>
      </c>
      <c r="F11" s="328">
        <v>0.64158685263000004</v>
      </c>
      <c r="G11" s="328">
        <v>4.3399923445699997</v>
      </c>
      <c r="H11" s="328">
        <v>4.4516934340000001E-2</v>
      </c>
      <c r="I11" s="328">
        <v>3.1710753442800002</v>
      </c>
      <c r="J11" s="328">
        <v>18.626069697679998</v>
      </c>
      <c r="K11" s="328">
        <v>5.9002318999999996E-4</v>
      </c>
      <c r="L11" s="328">
        <v>0</v>
      </c>
      <c r="M11" s="328">
        <f t="shared" si="0"/>
        <v>28.202611569359998</v>
      </c>
    </row>
    <row r="12" spans="2:13" x14ac:dyDescent="0.25">
      <c r="B12" s="330" t="s">
        <v>1666</v>
      </c>
      <c r="C12" s="328">
        <v>0.30131959299</v>
      </c>
      <c r="D12" s="328">
        <v>0</v>
      </c>
      <c r="E12" s="328">
        <v>4.4613494470000001E-2</v>
      </c>
      <c r="F12" s="328">
        <v>3.3171942230000001E-2</v>
      </c>
      <c r="G12" s="328">
        <v>0.60844490301999998</v>
      </c>
      <c r="H12" s="328">
        <v>5.4538691500000003E-3</v>
      </c>
      <c r="I12" s="328">
        <v>0.46503039436999999</v>
      </c>
      <c r="J12" s="328">
        <v>2.94890919862</v>
      </c>
      <c r="K12" s="328">
        <v>0</v>
      </c>
      <c r="L12" s="328">
        <v>0</v>
      </c>
      <c r="M12" s="328">
        <f t="shared" si="0"/>
        <v>4.4069433948499999</v>
      </c>
    </row>
    <row r="13" spans="2:13" x14ac:dyDescent="0.25">
      <c r="B13" s="330" t="s">
        <v>1667</v>
      </c>
      <c r="C13" s="328">
        <v>0.40259040716</v>
      </c>
      <c r="D13" s="328">
        <v>0</v>
      </c>
      <c r="E13" s="328">
        <v>5.31489956E-3</v>
      </c>
      <c r="F13" s="328">
        <v>9.9260582449999996E-2</v>
      </c>
      <c r="G13" s="328">
        <v>1.6986343498900001</v>
      </c>
      <c r="H13" s="328">
        <v>1.9287044599999999E-3</v>
      </c>
      <c r="I13" s="328">
        <v>1.3840530093100001</v>
      </c>
      <c r="J13" s="328">
        <v>7.1181724525299996</v>
      </c>
      <c r="K13" s="328">
        <v>0</v>
      </c>
      <c r="L13" s="328">
        <v>0</v>
      </c>
      <c r="M13" s="328">
        <f t="shared" si="0"/>
        <v>10.70995440536</v>
      </c>
    </row>
    <row r="14" spans="2:13" x14ac:dyDescent="0.25">
      <c r="B14" s="331" t="s">
        <v>1668</v>
      </c>
      <c r="C14" s="328">
        <v>0.44012046239000002</v>
      </c>
      <c r="D14" s="328">
        <v>0</v>
      </c>
      <c r="E14" s="328">
        <v>0.1848215161</v>
      </c>
      <c r="F14" s="328">
        <v>0.50915432795000004</v>
      </c>
      <c r="G14" s="328">
        <v>2.0329130916499998</v>
      </c>
      <c r="H14" s="328">
        <v>3.7134360730000003E-2</v>
      </c>
      <c r="I14" s="328">
        <v>1.3219919406</v>
      </c>
      <c r="J14" s="328">
        <v>8.5589880465300006</v>
      </c>
      <c r="K14" s="328">
        <v>5.9002318999999996E-4</v>
      </c>
      <c r="L14" s="328">
        <v>0</v>
      </c>
      <c r="M14" s="328">
        <f t="shared" si="0"/>
        <v>13.08571376914</v>
      </c>
    </row>
    <row r="15" spans="2:13" x14ac:dyDescent="0.25">
      <c r="B15" s="331" t="s">
        <v>1669</v>
      </c>
      <c r="C15" s="328">
        <v>0</v>
      </c>
      <c r="D15" s="328">
        <v>0</v>
      </c>
      <c r="E15" s="328">
        <v>0</v>
      </c>
      <c r="F15" s="328">
        <v>0</v>
      </c>
      <c r="G15" s="328">
        <v>0</v>
      </c>
      <c r="H15" s="328">
        <v>0</v>
      </c>
      <c r="I15" s="328">
        <v>0</v>
      </c>
      <c r="J15" s="328">
        <v>0</v>
      </c>
      <c r="K15" s="328">
        <v>0</v>
      </c>
      <c r="L15" s="328">
        <v>0</v>
      </c>
      <c r="M15" s="328">
        <f t="shared" si="0"/>
        <v>0</v>
      </c>
    </row>
    <row r="16" spans="2:13" x14ac:dyDescent="0.25">
      <c r="B16" s="254" t="s">
        <v>1670</v>
      </c>
      <c r="C16" s="328">
        <v>0.17028125519000001</v>
      </c>
      <c r="D16" s="328">
        <v>0</v>
      </c>
      <c r="E16" s="328">
        <v>0</v>
      </c>
      <c r="F16" s="328">
        <v>0.33575074992999998</v>
      </c>
      <c r="G16" s="328">
        <v>1.78783811729</v>
      </c>
      <c r="H16" s="328">
        <v>1.5679889789999998E-2</v>
      </c>
      <c r="I16" s="328">
        <v>1.2198934051600001</v>
      </c>
      <c r="J16" s="328">
        <v>22.744211624790001</v>
      </c>
      <c r="K16" s="328">
        <v>0</v>
      </c>
      <c r="L16" s="328">
        <v>0</v>
      </c>
      <c r="M16" s="328">
        <f t="shared" si="0"/>
        <v>26.273655042150001</v>
      </c>
    </row>
    <row r="17" spans="2:13" x14ac:dyDescent="0.25">
      <c r="B17" s="332" t="s">
        <v>1671</v>
      </c>
      <c r="C17" s="328">
        <v>0.17028125519000001</v>
      </c>
      <c r="D17" s="328">
        <v>0</v>
      </c>
      <c r="E17" s="328">
        <v>0</v>
      </c>
      <c r="F17" s="328">
        <v>0.33575074992999998</v>
      </c>
      <c r="G17" s="328">
        <v>1.78783811729</v>
      </c>
      <c r="H17" s="328">
        <v>1.5679889789999998E-2</v>
      </c>
      <c r="I17" s="328">
        <v>1.2198934051600001</v>
      </c>
      <c r="J17" s="328">
        <v>22.744211624790001</v>
      </c>
      <c r="K17" s="328">
        <v>0</v>
      </c>
      <c r="L17" s="328">
        <v>0</v>
      </c>
      <c r="M17" s="328">
        <f t="shared" si="0"/>
        <v>26.273655042150001</v>
      </c>
    </row>
    <row r="18" spans="2:13" x14ac:dyDescent="0.25">
      <c r="B18" s="332" t="s">
        <v>1672</v>
      </c>
      <c r="C18" s="328">
        <v>0</v>
      </c>
      <c r="D18" s="328">
        <v>0</v>
      </c>
      <c r="E18" s="328">
        <v>0</v>
      </c>
      <c r="F18" s="328">
        <v>0</v>
      </c>
      <c r="G18" s="328">
        <v>0</v>
      </c>
      <c r="H18" s="328">
        <v>0</v>
      </c>
      <c r="I18" s="328">
        <v>0</v>
      </c>
      <c r="J18" s="328">
        <v>0</v>
      </c>
      <c r="K18" s="328">
        <v>0</v>
      </c>
      <c r="L18" s="328">
        <v>0</v>
      </c>
      <c r="M18" s="328">
        <f t="shared" si="0"/>
        <v>0</v>
      </c>
    </row>
    <row r="19" spans="2:13" x14ac:dyDescent="0.25">
      <c r="B19" s="254" t="s">
        <v>140</v>
      </c>
      <c r="C19" s="328">
        <v>0</v>
      </c>
      <c r="D19" s="328">
        <v>0</v>
      </c>
      <c r="E19" s="328">
        <v>0</v>
      </c>
      <c r="F19" s="328">
        <v>0</v>
      </c>
      <c r="G19" s="328">
        <v>0</v>
      </c>
      <c r="H19" s="328">
        <v>0</v>
      </c>
      <c r="I19" s="328">
        <v>0</v>
      </c>
      <c r="J19" s="328">
        <v>0</v>
      </c>
      <c r="K19" s="328">
        <v>0</v>
      </c>
      <c r="L19" s="328">
        <v>0</v>
      </c>
      <c r="M19" s="328">
        <f t="shared" si="0"/>
        <v>0</v>
      </c>
    </row>
    <row r="20" spans="2:13" x14ac:dyDescent="0.25">
      <c r="B20" s="333" t="s">
        <v>142</v>
      </c>
      <c r="C20" s="298">
        <f>SUM(C9:C11)+C16+C19</f>
        <v>1.5414092983799998</v>
      </c>
      <c r="D20" s="298">
        <f t="shared" ref="D20:L20" si="1">SUM(D9:D11)+D16+D19</f>
        <v>0</v>
      </c>
      <c r="E20" s="298">
        <f t="shared" si="1"/>
        <v>0.23474991012999999</v>
      </c>
      <c r="F20" s="298">
        <f t="shared" si="1"/>
        <v>1.1103826025600001</v>
      </c>
      <c r="G20" s="298">
        <f t="shared" si="1"/>
        <v>6.5805564618599997</v>
      </c>
      <c r="H20" s="298">
        <f t="shared" si="1"/>
        <v>6.019682413E-2</v>
      </c>
      <c r="I20" s="298">
        <f t="shared" si="1"/>
        <v>4.54916222674</v>
      </c>
      <c r="J20" s="298">
        <f t="shared" si="1"/>
        <v>44.221550236699997</v>
      </c>
      <c r="K20" s="298">
        <f t="shared" si="1"/>
        <v>5.9002318999999996E-4</v>
      </c>
      <c r="L20" s="298">
        <f t="shared" si="1"/>
        <v>0</v>
      </c>
      <c r="M20" s="298">
        <f>SUM(M9:M11)+M16+M19</f>
        <v>58.298597583689997</v>
      </c>
    </row>
    <row r="21" spans="2:13" x14ac:dyDescent="0.25">
      <c r="B21" s="286" t="s">
        <v>1673</v>
      </c>
    </row>
    <row r="25" spans="2:13" ht="15.75" x14ac:dyDescent="0.25">
      <c r="B25" s="287" t="s">
        <v>1674</v>
      </c>
      <c r="C25" s="257"/>
      <c r="D25" s="257"/>
      <c r="E25" s="257"/>
      <c r="F25" s="257"/>
      <c r="G25" s="257"/>
      <c r="H25" s="257"/>
      <c r="I25" s="257"/>
      <c r="J25" s="257"/>
      <c r="K25" s="257"/>
      <c r="L25" s="257"/>
      <c r="M25" s="257"/>
    </row>
    <row r="26" spans="2:13" x14ac:dyDescent="0.25">
      <c r="B26" s="326" t="s">
        <v>1435</v>
      </c>
      <c r="C26" s="327"/>
      <c r="D26" s="327"/>
      <c r="E26" s="327"/>
      <c r="F26" s="327"/>
      <c r="G26" s="327"/>
      <c r="H26" s="327"/>
      <c r="I26" s="327"/>
      <c r="J26" s="327"/>
      <c r="K26" s="327"/>
      <c r="L26" s="327"/>
      <c r="M26" s="327"/>
    </row>
    <row r="27" spans="2:13" x14ac:dyDescent="0.25">
      <c r="B27" s="259"/>
      <c r="C27" s="259"/>
      <c r="D27" s="259"/>
      <c r="E27" s="259"/>
      <c r="F27" s="259"/>
      <c r="G27" s="259"/>
      <c r="H27" s="259"/>
      <c r="I27" s="259"/>
      <c r="J27" s="259"/>
      <c r="K27" s="259"/>
      <c r="L27" s="259"/>
      <c r="M27" s="259"/>
    </row>
    <row r="28" spans="2:13" ht="45" x14ac:dyDescent="0.25">
      <c r="B28" s="259"/>
      <c r="C28" s="290" t="s">
        <v>1624</v>
      </c>
      <c r="D28" s="290" t="s">
        <v>1625</v>
      </c>
      <c r="E28" s="290" t="s">
        <v>1626</v>
      </c>
      <c r="F28" s="290" t="s">
        <v>1627</v>
      </c>
      <c r="G28" s="290" t="s">
        <v>1628</v>
      </c>
      <c r="H28" s="290" t="s">
        <v>1629</v>
      </c>
      <c r="I28" s="290" t="s">
        <v>1630</v>
      </c>
      <c r="J28" s="290" t="s">
        <v>632</v>
      </c>
      <c r="K28" s="290" t="s">
        <v>1631</v>
      </c>
      <c r="L28" s="290" t="s">
        <v>140</v>
      </c>
      <c r="M28" s="291" t="s">
        <v>142</v>
      </c>
    </row>
    <row r="29" spans="2:13" x14ac:dyDescent="0.25">
      <c r="B29" s="254" t="s">
        <v>1663</v>
      </c>
      <c r="C29" s="328">
        <v>0</v>
      </c>
      <c r="D29" s="328">
        <v>0</v>
      </c>
      <c r="E29" s="328">
        <v>0</v>
      </c>
      <c r="F29" s="328">
        <v>0</v>
      </c>
      <c r="G29" s="328">
        <v>0</v>
      </c>
      <c r="H29" s="328">
        <v>0</v>
      </c>
      <c r="I29" s="328">
        <v>0</v>
      </c>
      <c r="J29" s="328">
        <v>0</v>
      </c>
      <c r="K29" s="328">
        <v>0</v>
      </c>
      <c r="L29" s="328">
        <v>0</v>
      </c>
      <c r="M29" s="328">
        <f>SUM(C29:L29)</f>
        <v>0</v>
      </c>
    </row>
    <row r="30" spans="2:13" x14ac:dyDescent="0.25">
      <c r="B30" s="265" t="s">
        <v>1664</v>
      </c>
      <c r="C30" s="328">
        <v>2.2589751639600002</v>
      </c>
      <c r="D30" s="328">
        <v>1.64443779E-3</v>
      </c>
      <c r="E30" s="328">
        <v>4.2433802440000001E-2</v>
      </c>
      <c r="F30" s="328">
        <v>1.0521335970800001</v>
      </c>
      <c r="G30" s="328">
        <v>2.75880222252</v>
      </c>
      <c r="H30" s="328">
        <v>0.29184081409000001</v>
      </c>
      <c r="I30" s="328">
        <v>5.6523678726200002</v>
      </c>
      <c r="J30" s="328">
        <v>9.3764713775399997</v>
      </c>
      <c r="K30" s="328">
        <v>3.1093115799999999E-3</v>
      </c>
      <c r="L30" s="328">
        <v>1.5820332190000001E-2</v>
      </c>
      <c r="M30" s="328">
        <f t="shared" ref="M30:M39" si="2">SUM(C30:L30)</f>
        <v>21.453598931809999</v>
      </c>
    </row>
    <row r="31" spans="2:13" ht="30" x14ac:dyDescent="0.25">
      <c r="B31" s="329" t="s">
        <v>1665</v>
      </c>
      <c r="C31" s="328">
        <v>2.1997746885299998</v>
      </c>
      <c r="D31" s="328">
        <v>6.6921844700000002E-3</v>
      </c>
      <c r="E31" s="328">
        <v>0.29481648222000001</v>
      </c>
      <c r="F31" s="328">
        <v>0.60736505772000005</v>
      </c>
      <c r="G31" s="328">
        <v>4.8937495796899997</v>
      </c>
      <c r="H31" s="328">
        <v>0.66051896395999998</v>
      </c>
      <c r="I31" s="328">
        <v>8.6585750318500008</v>
      </c>
      <c r="J31" s="328">
        <v>15.017983064579999</v>
      </c>
      <c r="K31" s="328">
        <v>7.2320805099999998E-3</v>
      </c>
      <c r="L31" s="328">
        <v>1.74205235E-2</v>
      </c>
      <c r="M31" s="328">
        <f t="shared" si="2"/>
        <v>32.364127657030004</v>
      </c>
    </row>
    <row r="32" spans="2:13" x14ac:dyDescent="0.25">
      <c r="B32" s="330" t="s">
        <v>1666</v>
      </c>
      <c r="C32" s="328">
        <v>0.59144485625999998</v>
      </c>
      <c r="D32" s="328">
        <v>0</v>
      </c>
      <c r="E32" s="328">
        <v>1.2059077180000001E-2</v>
      </c>
      <c r="F32" s="328">
        <v>1.718706222E-2</v>
      </c>
      <c r="G32" s="328">
        <v>0.91035019606000001</v>
      </c>
      <c r="H32" s="328">
        <v>3.5748821739999999E-2</v>
      </c>
      <c r="I32" s="328">
        <v>1.7819496910999999</v>
      </c>
      <c r="J32" s="328">
        <v>3.4520032934599998</v>
      </c>
      <c r="K32" s="328">
        <v>0</v>
      </c>
      <c r="L32" s="328">
        <v>3.9806705999999997E-3</v>
      </c>
      <c r="M32" s="328">
        <f t="shared" si="2"/>
        <v>6.8047236686199994</v>
      </c>
    </row>
    <row r="33" spans="2:13" x14ac:dyDescent="0.25">
      <c r="B33" s="330" t="s">
        <v>1667</v>
      </c>
      <c r="C33" s="328">
        <v>0.62014153326999999</v>
      </c>
      <c r="D33" s="328">
        <v>0</v>
      </c>
      <c r="E33" s="328">
        <v>1.6675091239999999E-2</v>
      </c>
      <c r="F33" s="328">
        <v>8.5879718039999997E-2</v>
      </c>
      <c r="G33" s="328">
        <v>1.0895961556</v>
      </c>
      <c r="H33" s="328">
        <v>0.21775401998999999</v>
      </c>
      <c r="I33" s="328">
        <v>2.0825714900099999</v>
      </c>
      <c r="J33" s="328">
        <v>6.1295550988</v>
      </c>
      <c r="K33" s="328">
        <v>0</v>
      </c>
      <c r="L33" s="328">
        <v>0</v>
      </c>
      <c r="M33" s="328">
        <f t="shared" si="2"/>
        <v>10.242173106949998</v>
      </c>
    </row>
    <row r="34" spans="2:13" x14ac:dyDescent="0.25">
      <c r="B34" s="331" t="s">
        <v>1668</v>
      </c>
      <c r="C34" s="328">
        <v>0.98818829900000005</v>
      </c>
      <c r="D34" s="328">
        <v>6.6921844700000002E-3</v>
      </c>
      <c r="E34" s="328">
        <v>0.26608231380000003</v>
      </c>
      <c r="F34" s="328">
        <v>0.50429827746</v>
      </c>
      <c r="G34" s="328">
        <v>2.8938032280299999</v>
      </c>
      <c r="H34" s="328">
        <v>0.40701612223</v>
      </c>
      <c r="I34" s="328">
        <v>4.7940538507500001</v>
      </c>
      <c r="J34" s="328">
        <v>5.4364246723200003</v>
      </c>
      <c r="K34" s="328">
        <v>7.2320805099999998E-3</v>
      </c>
      <c r="L34" s="328">
        <v>1.34398529E-2</v>
      </c>
      <c r="M34" s="328">
        <f t="shared" si="2"/>
        <v>15.31723088147</v>
      </c>
    </row>
    <row r="35" spans="2:13" x14ac:dyDescent="0.25">
      <c r="B35" s="331" t="s">
        <v>1669</v>
      </c>
      <c r="C35" s="328">
        <v>0</v>
      </c>
      <c r="D35" s="328">
        <v>0</v>
      </c>
      <c r="E35" s="328">
        <v>0</v>
      </c>
      <c r="F35" s="328">
        <v>0</v>
      </c>
      <c r="G35" s="328">
        <v>0</v>
      </c>
      <c r="H35" s="328">
        <v>0</v>
      </c>
      <c r="I35" s="328">
        <v>0</v>
      </c>
      <c r="J35" s="328">
        <v>0</v>
      </c>
      <c r="K35" s="328">
        <v>0</v>
      </c>
      <c r="L35" s="328">
        <v>0</v>
      </c>
      <c r="M35" s="328">
        <f t="shared" si="2"/>
        <v>0</v>
      </c>
    </row>
    <row r="36" spans="2:13" x14ac:dyDescent="0.25">
      <c r="B36" s="254" t="s">
        <v>1670</v>
      </c>
      <c r="C36" s="328">
        <v>0.31819678268000001</v>
      </c>
      <c r="D36" s="328">
        <v>1.65228806E-3</v>
      </c>
      <c r="E36" s="328">
        <v>0</v>
      </c>
      <c r="F36" s="328">
        <v>7.3959298790000003E-2</v>
      </c>
      <c r="G36" s="328">
        <v>2.0465906727699998</v>
      </c>
      <c r="H36" s="328">
        <v>0.81213221254000001</v>
      </c>
      <c r="I36" s="328">
        <v>3.67636072107</v>
      </c>
      <c r="J36" s="328">
        <v>11.86737178047</v>
      </c>
      <c r="K36" s="328">
        <v>2.0985032999999999E-3</v>
      </c>
      <c r="L36" s="328">
        <v>7.4224430399999998E-3</v>
      </c>
      <c r="M36" s="328">
        <f t="shared" si="2"/>
        <v>18.80578470272</v>
      </c>
    </row>
    <row r="37" spans="2:13" x14ac:dyDescent="0.25">
      <c r="B37" s="332" t="s">
        <v>1671</v>
      </c>
      <c r="C37" s="328">
        <v>0.31819678268000001</v>
      </c>
      <c r="D37" s="328">
        <v>1.65228806E-3</v>
      </c>
      <c r="E37" s="328">
        <v>0</v>
      </c>
      <c r="F37" s="328">
        <v>7.3959298790000003E-2</v>
      </c>
      <c r="G37" s="328">
        <v>2.0465906727699998</v>
      </c>
      <c r="H37" s="328">
        <v>0.81213221254000001</v>
      </c>
      <c r="I37" s="328">
        <v>3.67636072107</v>
      </c>
      <c r="J37" s="328">
        <v>11.86737178047</v>
      </c>
      <c r="K37" s="328">
        <v>2.0985032999999999E-3</v>
      </c>
      <c r="L37" s="328">
        <v>7.4224430399999998E-3</v>
      </c>
      <c r="M37" s="328">
        <f t="shared" si="2"/>
        <v>18.80578470272</v>
      </c>
    </row>
    <row r="38" spans="2:13" x14ac:dyDescent="0.25">
      <c r="B38" s="332" t="s">
        <v>1672</v>
      </c>
      <c r="C38" s="328">
        <v>0</v>
      </c>
      <c r="D38" s="328">
        <v>0</v>
      </c>
      <c r="E38" s="328">
        <v>0</v>
      </c>
      <c r="F38" s="328">
        <v>0</v>
      </c>
      <c r="G38" s="328">
        <v>0</v>
      </c>
      <c r="H38" s="328">
        <v>0</v>
      </c>
      <c r="I38" s="328">
        <v>0</v>
      </c>
      <c r="J38" s="328">
        <v>0</v>
      </c>
      <c r="K38" s="328">
        <v>0</v>
      </c>
      <c r="L38" s="328">
        <v>0</v>
      </c>
      <c r="M38" s="328">
        <f t="shared" si="2"/>
        <v>0</v>
      </c>
    </row>
    <row r="39" spans="2:13" x14ac:dyDescent="0.25">
      <c r="B39" s="254" t="s">
        <v>140</v>
      </c>
      <c r="C39" s="328">
        <v>0</v>
      </c>
      <c r="D39" s="328">
        <v>0</v>
      </c>
      <c r="E39" s="328">
        <v>0</v>
      </c>
      <c r="F39" s="328">
        <v>0</v>
      </c>
      <c r="G39" s="328">
        <v>0</v>
      </c>
      <c r="H39" s="328">
        <v>0</v>
      </c>
      <c r="I39" s="328">
        <v>0</v>
      </c>
      <c r="J39" s="328">
        <v>0</v>
      </c>
      <c r="K39" s="328">
        <v>0</v>
      </c>
      <c r="L39" s="328">
        <v>0</v>
      </c>
      <c r="M39" s="328">
        <f t="shared" si="2"/>
        <v>0</v>
      </c>
    </row>
    <row r="40" spans="2:13" x14ac:dyDescent="0.25">
      <c r="B40" s="333" t="s">
        <v>142</v>
      </c>
      <c r="C40" s="298">
        <f>SUM(C29:C31)+C36+C39</f>
        <v>4.7769466351699998</v>
      </c>
      <c r="D40" s="298">
        <f t="shared" ref="D40:M40" si="3">SUM(D29:D31)+D36+D39</f>
        <v>9.9889103200000006E-3</v>
      </c>
      <c r="E40" s="298">
        <f t="shared" si="3"/>
        <v>0.33725028466000001</v>
      </c>
      <c r="F40" s="298">
        <f t="shared" si="3"/>
        <v>1.7334579535900001</v>
      </c>
      <c r="G40" s="298">
        <f t="shared" si="3"/>
        <v>9.6991424749800004</v>
      </c>
      <c r="H40" s="298">
        <f t="shared" si="3"/>
        <v>1.7644919905899998</v>
      </c>
      <c r="I40" s="298">
        <f t="shared" si="3"/>
        <v>17.987303625540001</v>
      </c>
      <c r="J40" s="298">
        <f t="shared" si="3"/>
        <v>36.261826222590003</v>
      </c>
      <c r="K40" s="298">
        <f t="shared" si="3"/>
        <v>1.243989539E-2</v>
      </c>
      <c r="L40" s="298">
        <f t="shared" si="3"/>
        <v>4.0663298729999998E-2</v>
      </c>
      <c r="M40" s="298">
        <f t="shared" si="3"/>
        <v>72.623511291560007</v>
      </c>
    </row>
    <row r="45" spans="2:13" ht="15.75" x14ac:dyDescent="0.25">
      <c r="B45" s="287" t="s">
        <v>1675</v>
      </c>
      <c r="C45" s="257"/>
      <c r="D45" s="257"/>
      <c r="E45" s="257"/>
      <c r="F45" s="257"/>
      <c r="G45" s="257"/>
      <c r="H45" s="257"/>
      <c r="I45" s="257"/>
      <c r="J45" s="257"/>
      <c r="K45" s="257"/>
      <c r="L45" s="257"/>
      <c r="M45" s="257"/>
    </row>
    <row r="46" spans="2:13" x14ac:dyDescent="0.25">
      <c r="B46" s="326" t="s">
        <v>1437</v>
      </c>
      <c r="C46" s="327"/>
      <c r="D46" s="327"/>
      <c r="E46" s="327"/>
      <c r="F46" s="327"/>
      <c r="G46" s="327"/>
      <c r="H46" s="327"/>
      <c r="I46" s="327"/>
      <c r="J46" s="327"/>
      <c r="K46" s="327"/>
      <c r="L46" s="327"/>
      <c r="M46" s="327"/>
    </row>
    <row r="47" spans="2:13" x14ac:dyDescent="0.25">
      <c r="B47" s="259"/>
      <c r="C47" s="259"/>
      <c r="D47" s="259"/>
      <c r="E47" s="259"/>
      <c r="F47" s="259"/>
      <c r="G47" s="259"/>
      <c r="H47" s="259"/>
      <c r="I47" s="259"/>
      <c r="J47" s="259"/>
      <c r="K47" s="259"/>
      <c r="L47" s="259"/>
      <c r="M47" s="259"/>
    </row>
    <row r="48" spans="2:13" ht="45" x14ac:dyDescent="0.25">
      <c r="B48" s="259"/>
      <c r="C48" s="290" t="s">
        <v>1624</v>
      </c>
      <c r="D48" s="290" t="s">
        <v>1625</v>
      </c>
      <c r="E48" s="290" t="s">
        <v>1626</v>
      </c>
      <c r="F48" s="290" t="s">
        <v>1627</v>
      </c>
      <c r="G48" s="290" t="s">
        <v>1628</v>
      </c>
      <c r="H48" s="290" t="s">
        <v>1629</v>
      </c>
      <c r="I48" s="290" t="s">
        <v>1630</v>
      </c>
      <c r="J48" s="290" t="s">
        <v>632</v>
      </c>
      <c r="K48" s="290" t="s">
        <v>1631</v>
      </c>
      <c r="L48" s="290" t="s">
        <v>140</v>
      </c>
      <c r="M48" s="291" t="s">
        <v>142</v>
      </c>
    </row>
    <row r="49" spans="2:15" x14ac:dyDescent="0.25">
      <c r="B49" s="254" t="s">
        <v>1663</v>
      </c>
      <c r="C49" s="328">
        <v>0</v>
      </c>
      <c r="D49" s="328">
        <v>0</v>
      </c>
      <c r="E49" s="328">
        <v>0</v>
      </c>
      <c r="F49" s="328">
        <v>0</v>
      </c>
      <c r="G49" s="328">
        <v>0</v>
      </c>
      <c r="H49" s="328">
        <v>0</v>
      </c>
      <c r="I49" s="328">
        <v>0</v>
      </c>
      <c r="J49" s="328">
        <v>0</v>
      </c>
      <c r="K49" s="328">
        <v>0</v>
      </c>
      <c r="L49" s="328">
        <v>0</v>
      </c>
      <c r="M49" s="328">
        <f>SUM(C49:L49)</f>
        <v>0</v>
      </c>
    </row>
    <row r="50" spans="2:15" x14ac:dyDescent="0.25">
      <c r="B50" s="254" t="s">
        <v>1664</v>
      </c>
      <c r="C50" s="328">
        <v>2.4860727446099999</v>
      </c>
      <c r="D50" s="328">
        <v>1.64443779E-3</v>
      </c>
      <c r="E50" s="328">
        <v>4.2433802440000001E-2</v>
      </c>
      <c r="F50" s="328">
        <v>1.18517859708</v>
      </c>
      <c r="G50" s="328">
        <v>3.2115282225200001</v>
      </c>
      <c r="H50" s="328">
        <v>0.29184081409000001</v>
      </c>
      <c r="I50" s="328">
        <v>5.8105613499200004</v>
      </c>
      <c r="J50" s="328">
        <v>12.227740291770001</v>
      </c>
      <c r="K50" s="328">
        <v>3.1093115799999999E-3</v>
      </c>
      <c r="L50" s="328">
        <v>1.5820332190000001E-2</v>
      </c>
      <c r="M50" s="328">
        <f t="shared" ref="M50:M59" si="4">SUM(C50:L50)</f>
        <v>25.275929903990004</v>
      </c>
      <c r="O50" s="334"/>
    </row>
    <row r="51" spans="2:15" ht="30" x14ac:dyDescent="0.25">
      <c r="B51" s="329" t="s">
        <v>1665</v>
      </c>
      <c r="C51" s="328">
        <v>3.3438051510700002</v>
      </c>
      <c r="D51" s="328">
        <v>6.6921844700000002E-3</v>
      </c>
      <c r="E51" s="328">
        <v>0.52956639235000003</v>
      </c>
      <c r="F51" s="328">
        <v>1.24895191035</v>
      </c>
      <c r="G51" s="328">
        <v>9.2337419242600003</v>
      </c>
      <c r="H51" s="328">
        <v>0.70503589830000002</v>
      </c>
      <c r="I51" s="328">
        <v>11.82965037614</v>
      </c>
      <c r="J51" s="328">
        <v>33.64405276227</v>
      </c>
      <c r="K51" s="328">
        <v>7.8221036999999993E-3</v>
      </c>
      <c r="L51" s="328">
        <v>1.74205235E-2</v>
      </c>
      <c r="M51" s="328">
        <f t="shared" si="4"/>
        <v>60.56673922641</v>
      </c>
      <c r="O51" s="334"/>
    </row>
    <row r="52" spans="2:15" x14ac:dyDescent="0.25">
      <c r="B52" s="330" t="s">
        <v>1666</v>
      </c>
      <c r="C52" s="328">
        <v>0.89276444924999998</v>
      </c>
      <c r="D52" s="328">
        <v>0</v>
      </c>
      <c r="E52" s="328">
        <v>5.6672571650000003E-2</v>
      </c>
      <c r="F52" s="328">
        <v>5.0359004450000001E-2</v>
      </c>
      <c r="G52" s="328">
        <v>1.5187950990800001</v>
      </c>
      <c r="H52" s="328">
        <v>4.1202690889999997E-2</v>
      </c>
      <c r="I52" s="328">
        <v>2.2469800854700002</v>
      </c>
      <c r="J52" s="328">
        <v>6.4009124920799998</v>
      </c>
      <c r="K52" s="328">
        <v>0</v>
      </c>
      <c r="L52" s="328">
        <v>3.9806705999999997E-3</v>
      </c>
      <c r="M52" s="328">
        <f t="shared" si="4"/>
        <v>11.211667063470001</v>
      </c>
      <c r="O52" s="334"/>
    </row>
    <row r="53" spans="2:15" x14ac:dyDescent="0.25">
      <c r="B53" s="330" t="s">
        <v>1667</v>
      </c>
      <c r="C53" s="328">
        <v>1.0227319404299999</v>
      </c>
      <c r="D53" s="328">
        <v>0</v>
      </c>
      <c r="E53" s="328">
        <v>2.1989990800000001E-2</v>
      </c>
      <c r="F53" s="328">
        <v>0.18514030048999999</v>
      </c>
      <c r="G53" s="328">
        <v>2.7882305055000001</v>
      </c>
      <c r="H53" s="328">
        <v>0.21968272445000001</v>
      </c>
      <c r="I53" s="328">
        <v>3.4666244993199999</v>
      </c>
      <c r="J53" s="328">
        <v>13.247727551340001</v>
      </c>
      <c r="K53" s="328">
        <v>0</v>
      </c>
      <c r="L53" s="328">
        <v>0</v>
      </c>
      <c r="M53" s="328">
        <f t="shared" si="4"/>
        <v>20.952127512330001</v>
      </c>
      <c r="O53" s="334"/>
    </row>
    <row r="54" spans="2:15" x14ac:dyDescent="0.25">
      <c r="B54" s="331" t="s">
        <v>1668</v>
      </c>
      <c r="C54" s="328">
        <v>1.4283087613900001</v>
      </c>
      <c r="D54" s="328">
        <v>6.6921844700000002E-3</v>
      </c>
      <c r="E54" s="328">
        <v>0.4509038299</v>
      </c>
      <c r="F54" s="328">
        <v>1.0134526054099999</v>
      </c>
      <c r="G54" s="328">
        <v>4.9267163196799997</v>
      </c>
      <c r="H54" s="328">
        <v>0.44415048295999998</v>
      </c>
      <c r="I54" s="328">
        <v>6.1160457913500004</v>
      </c>
      <c r="J54" s="328">
        <v>13.99541271885</v>
      </c>
      <c r="K54" s="328">
        <v>7.8221036999999993E-3</v>
      </c>
      <c r="L54" s="328">
        <v>1.34398529E-2</v>
      </c>
      <c r="M54" s="328">
        <f t="shared" si="4"/>
        <v>28.402944650609999</v>
      </c>
      <c r="O54" s="334"/>
    </row>
    <row r="55" spans="2:15" x14ac:dyDescent="0.25">
      <c r="B55" s="331" t="s">
        <v>1669</v>
      </c>
      <c r="C55" s="328">
        <v>0</v>
      </c>
      <c r="D55" s="328">
        <v>0</v>
      </c>
      <c r="E55" s="328">
        <v>0</v>
      </c>
      <c r="F55" s="328">
        <v>0</v>
      </c>
      <c r="G55" s="328">
        <v>0</v>
      </c>
      <c r="H55" s="328">
        <v>0</v>
      </c>
      <c r="I55" s="328">
        <v>0</v>
      </c>
      <c r="J55" s="328">
        <v>0</v>
      </c>
      <c r="K55" s="328">
        <v>0</v>
      </c>
      <c r="L55" s="328">
        <v>0</v>
      </c>
      <c r="M55" s="328">
        <f t="shared" si="4"/>
        <v>0</v>
      </c>
      <c r="O55" s="334"/>
    </row>
    <row r="56" spans="2:15" x14ac:dyDescent="0.25">
      <c r="B56" s="254" t="s">
        <v>1670</v>
      </c>
      <c r="C56" s="328">
        <v>0.48847803786999999</v>
      </c>
      <c r="D56" s="328">
        <v>1.65228806E-3</v>
      </c>
      <c r="E56" s="328">
        <v>0</v>
      </c>
      <c r="F56" s="328">
        <v>0.40971004872</v>
      </c>
      <c r="G56" s="328">
        <v>3.83442879006</v>
      </c>
      <c r="H56" s="328">
        <v>0.82781210233000002</v>
      </c>
      <c r="I56" s="328">
        <v>4.8962541262299997</v>
      </c>
      <c r="J56" s="328">
        <v>34.611583405259999</v>
      </c>
      <c r="K56" s="328">
        <v>2.0985032999999999E-3</v>
      </c>
      <c r="L56" s="328">
        <v>7.4224430399999998E-3</v>
      </c>
      <c r="M56" s="328">
        <f t="shared" si="4"/>
        <v>45.079439744869994</v>
      </c>
      <c r="O56" s="334"/>
    </row>
    <row r="57" spans="2:15" x14ac:dyDescent="0.25">
      <c r="B57" s="332" t="s">
        <v>1671</v>
      </c>
      <c r="C57" s="328">
        <v>0.48847803786999999</v>
      </c>
      <c r="D57" s="328">
        <v>1.65228806E-3</v>
      </c>
      <c r="E57" s="328">
        <v>0</v>
      </c>
      <c r="F57" s="328">
        <v>0.40971004872</v>
      </c>
      <c r="G57" s="328">
        <v>3.83442879006</v>
      </c>
      <c r="H57" s="328">
        <v>0.82781210233000002</v>
      </c>
      <c r="I57" s="328">
        <v>4.8962541262299997</v>
      </c>
      <c r="J57" s="328">
        <v>34.611583405259999</v>
      </c>
      <c r="K57" s="328">
        <v>2.0985032999999999E-3</v>
      </c>
      <c r="L57" s="328">
        <v>7.4224430399999998E-3</v>
      </c>
      <c r="M57" s="328">
        <f t="shared" si="4"/>
        <v>45.079439744869994</v>
      </c>
      <c r="O57" s="334"/>
    </row>
    <row r="58" spans="2:15" x14ac:dyDescent="0.25">
      <c r="B58" s="332" t="s">
        <v>1672</v>
      </c>
      <c r="C58" s="328">
        <v>0</v>
      </c>
      <c r="D58" s="328">
        <v>0</v>
      </c>
      <c r="E58" s="328">
        <v>0</v>
      </c>
      <c r="F58" s="328">
        <v>0</v>
      </c>
      <c r="G58" s="328">
        <v>0</v>
      </c>
      <c r="H58" s="328">
        <v>0</v>
      </c>
      <c r="I58" s="328">
        <v>0</v>
      </c>
      <c r="J58" s="328">
        <v>0</v>
      </c>
      <c r="K58" s="328">
        <v>0</v>
      </c>
      <c r="L58" s="328">
        <v>0</v>
      </c>
      <c r="M58" s="328">
        <f t="shared" si="4"/>
        <v>0</v>
      </c>
    </row>
    <row r="59" spans="2:15" x14ac:dyDescent="0.25">
      <c r="B59" s="254" t="s">
        <v>140</v>
      </c>
      <c r="C59" s="328">
        <v>0</v>
      </c>
      <c r="D59" s="328">
        <v>0</v>
      </c>
      <c r="E59" s="328">
        <v>0</v>
      </c>
      <c r="F59" s="328">
        <v>0</v>
      </c>
      <c r="G59" s="328">
        <v>0</v>
      </c>
      <c r="H59" s="328">
        <v>0</v>
      </c>
      <c r="I59" s="328">
        <v>0</v>
      </c>
      <c r="J59" s="328">
        <v>0</v>
      </c>
      <c r="K59" s="328">
        <v>0</v>
      </c>
      <c r="L59" s="328">
        <v>0</v>
      </c>
      <c r="M59" s="328">
        <f t="shared" si="4"/>
        <v>0</v>
      </c>
    </row>
    <row r="60" spans="2:15" x14ac:dyDescent="0.25">
      <c r="B60" s="333" t="s">
        <v>142</v>
      </c>
      <c r="C60" s="298">
        <f>SUM(C49:C51)+C56+C59</f>
        <v>6.3183559335500004</v>
      </c>
      <c r="D60" s="298">
        <f t="shared" ref="D60:M60" si="5">SUM(D49:D51)+D56+D59</f>
        <v>9.9889103200000006E-3</v>
      </c>
      <c r="E60" s="298">
        <f t="shared" si="5"/>
        <v>0.57200019478999997</v>
      </c>
      <c r="F60" s="298">
        <f t="shared" si="5"/>
        <v>2.84384055615</v>
      </c>
      <c r="G60" s="298">
        <f t="shared" si="5"/>
        <v>16.279698936839999</v>
      </c>
      <c r="H60" s="298">
        <f t="shared" si="5"/>
        <v>1.82468881472</v>
      </c>
      <c r="I60" s="298">
        <f t="shared" si="5"/>
        <v>22.53646585229</v>
      </c>
      <c r="J60" s="298">
        <f t="shared" si="5"/>
        <v>80.48337645929999</v>
      </c>
      <c r="K60" s="298">
        <f t="shared" si="5"/>
        <v>1.3029918579999999E-2</v>
      </c>
      <c r="L60" s="298">
        <f t="shared" si="5"/>
        <v>4.0663298729999998E-2</v>
      </c>
      <c r="M60" s="298">
        <f t="shared" si="5"/>
        <v>130.92210887527</v>
      </c>
    </row>
    <row r="63" spans="2:15" x14ac:dyDescent="0.25">
      <c r="B63" s="257"/>
      <c r="C63" s="257"/>
      <c r="D63" s="257"/>
      <c r="E63" s="257"/>
      <c r="F63" s="257"/>
      <c r="G63" s="257"/>
      <c r="H63" s="257"/>
      <c r="I63" s="257"/>
      <c r="J63" s="257"/>
      <c r="K63" s="257"/>
      <c r="L63" s="257"/>
      <c r="N63" s="257"/>
    </row>
    <row r="64" spans="2:15" x14ac:dyDescent="0.25">
      <c r="B64" s="257"/>
      <c r="C64" s="257"/>
      <c r="D64" s="257"/>
      <c r="E64" s="257"/>
      <c r="F64" s="257"/>
      <c r="G64" s="257"/>
      <c r="H64" s="257"/>
      <c r="I64" s="257"/>
      <c r="J64" s="257"/>
      <c r="K64" s="257"/>
      <c r="L64" s="257"/>
      <c r="M64" s="257"/>
      <c r="N64" s="257"/>
    </row>
    <row r="66" spans="14:14" x14ac:dyDescent="0.25">
      <c r="N66" s="213" t="s">
        <v>1494</v>
      </c>
    </row>
    <row r="79" spans="14:14" x14ac:dyDescent="0.25">
      <c r="N79" s="257"/>
    </row>
  </sheetData>
  <hyperlinks>
    <hyperlink ref="N66" location="Contents!A1" display="To Frontpage"/>
  </hyperlinks>
  <pageMargins left="0.70866141732283472" right="0.70866141732283472" top="0.74803149606299213" bottom="0.74803149606299213" header="0.31496062992125984" footer="0.31496062992125984"/>
  <pageSetup paperSize="9" scale="48"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B4:N87"/>
  <sheetViews>
    <sheetView zoomScale="85" zoomScaleNormal="85" zoomScaleSheetLayoutView="100" workbookViewId="0">
      <selection activeCell="E90" sqref="E90"/>
    </sheetView>
  </sheetViews>
  <sheetFormatPr defaultRowHeight="15" x14ac:dyDescent="0.25"/>
  <cols>
    <col min="1" max="1" width="4.7109375" style="254" customWidth="1"/>
    <col min="2" max="2" width="25.140625" style="254" bestFit="1" customWidth="1"/>
    <col min="3" max="12" width="17.7109375" style="254" customWidth="1"/>
    <col min="13" max="13" width="18.5703125" style="254" bestFit="1" customWidth="1"/>
    <col min="14" max="20" width="9.140625" style="254"/>
    <col min="21" max="21" width="9.140625" style="254" customWidth="1"/>
    <col min="22" max="16384" width="9.140625" style="254"/>
  </cols>
  <sheetData>
    <row r="4" spans="2:13" x14ac:dyDescent="0.25">
      <c r="B4" s="257"/>
      <c r="C4" s="257"/>
      <c r="D4" s="257"/>
      <c r="E4" s="257"/>
      <c r="F4" s="257"/>
      <c r="G4" s="257"/>
      <c r="H4" s="257"/>
      <c r="I4" s="257"/>
      <c r="J4" s="257"/>
      <c r="K4" s="284" t="s">
        <v>1621</v>
      </c>
      <c r="L4" s="325">
        <f>'Table 1-3 - Lending'!L4</f>
        <v>43008</v>
      </c>
      <c r="M4" s="257"/>
    </row>
    <row r="5" spans="2:13" ht="15.75" x14ac:dyDescent="0.25">
      <c r="B5" s="287" t="s">
        <v>1676</v>
      </c>
      <c r="C5" s="257"/>
      <c r="D5" s="257"/>
      <c r="E5" s="257"/>
      <c r="F5" s="257"/>
      <c r="G5" s="257"/>
      <c r="H5" s="257"/>
      <c r="I5" s="257"/>
      <c r="J5" s="257"/>
      <c r="K5" s="257"/>
      <c r="L5" s="257"/>
      <c r="M5" s="257"/>
    </row>
    <row r="6" spans="2:13" x14ac:dyDescent="0.25">
      <c r="B6" s="326" t="s">
        <v>1677</v>
      </c>
      <c r="C6" s="327"/>
      <c r="D6" s="327"/>
      <c r="E6" s="327"/>
      <c r="F6" s="327"/>
      <c r="G6" s="327"/>
      <c r="H6" s="327"/>
      <c r="I6" s="327"/>
      <c r="J6" s="327"/>
      <c r="K6" s="327"/>
      <c r="L6" s="327"/>
      <c r="M6" s="327"/>
    </row>
    <row r="7" spans="2:13" x14ac:dyDescent="0.25">
      <c r="B7" s="259"/>
      <c r="C7" s="259"/>
      <c r="D7" s="259"/>
      <c r="E7" s="259"/>
      <c r="F7" s="259"/>
      <c r="G7" s="259"/>
      <c r="H7" s="259"/>
      <c r="I7" s="259"/>
      <c r="J7" s="259"/>
      <c r="K7" s="259"/>
      <c r="L7" s="259"/>
      <c r="M7" s="259"/>
    </row>
    <row r="8" spans="2:13" ht="45" x14ac:dyDescent="0.25">
      <c r="B8" s="259"/>
      <c r="C8" s="290" t="s">
        <v>1624</v>
      </c>
      <c r="D8" s="290" t="s">
        <v>1625</v>
      </c>
      <c r="E8" s="290" t="s">
        <v>1626</v>
      </c>
      <c r="F8" s="290" t="s">
        <v>1627</v>
      </c>
      <c r="G8" s="290" t="s">
        <v>1628</v>
      </c>
      <c r="H8" s="290" t="s">
        <v>1629</v>
      </c>
      <c r="I8" s="290" t="s">
        <v>1630</v>
      </c>
      <c r="J8" s="290" t="s">
        <v>632</v>
      </c>
      <c r="K8" s="290" t="s">
        <v>1631</v>
      </c>
      <c r="L8" s="290" t="s">
        <v>140</v>
      </c>
      <c r="M8" s="291" t="s">
        <v>142</v>
      </c>
    </row>
    <row r="9" spans="2:13" x14ac:dyDescent="0.25">
      <c r="B9" s="254" t="s">
        <v>1678</v>
      </c>
      <c r="C9" s="328">
        <v>0.51661336783</v>
      </c>
      <c r="D9" s="328">
        <v>0</v>
      </c>
      <c r="E9" s="328">
        <v>0</v>
      </c>
      <c r="F9" s="328">
        <v>0.27676817372000001</v>
      </c>
      <c r="G9" s="328">
        <v>3.3729111657100002</v>
      </c>
      <c r="H9" s="328">
        <v>0.11285956364999999</v>
      </c>
      <c r="I9" s="328">
        <v>3.02010226786</v>
      </c>
      <c r="J9" s="328">
        <v>0.92968083948000002</v>
      </c>
      <c r="K9" s="328">
        <v>0</v>
      </c>
      <c r="L9" s="328">
        <v>0</v>
      </c>
      <c r="M9" s="328">
        <f>SUM(C9:L9)</f>
        <v>8.2289353782500001</v>
      </c>
    </row>
    <row r="10" spans="2:13" x14ac:dyDescent="0.25">
      <c r="B10" s="254" t="s">
        <v>492</v>
      </c>
      <c r="C10" s="328">
        <v>0.30991331526999999</v>
      </c>
      <c r="D10" s="328">
        <v>0</v>
      </c>
      <c r="E10" s="328">
        <v>0</v>
      </c>
      <c r="F10" s="328">
        <v>0.24775506187999999</v>
      </c>
      <c r="G10" s="328">
        <v>2.0777834739199998</v>
      </c>
      <c r="H10" s="328">
        <v>0.53947775208000004</v>
      </c>
      <c r="I10" s="328">
        <v>2.5536017153100001</v>
      </c>
      <c r="J10" s="328">
        <v>0.85326783045999999</v>
      </c>
      <c r="K10" s="328">
        <v>0</v>
      </c>
      <c r="L10" s="328">
        <v>0</v>
      </c>
      <c r="M10" s="328">
        <f t="shared" ref="M10:M13" si="0">SUM(C10:L10)</f>
        <v>6.5817991489200001</v>
      </c>
    </row>
    <row r="11" spans="2:13" x14ac:dyDescent="0.25">
      <c r="B11" s="254" t="s">
        <v>494</v>
      </c>
      <c r="C11" s="328">
        <v>0.28655345260999998</v>
      </c>
      <c r="D11" s="328">
        <v>1.64443779E-3</v>
      </c>
      <c r="E11" s="328">
        <v>0</v>
      </c>
      <c r="F11" s="328">
        <v>0.10761982635</v>
      </c>
      <c r="G11" s="328">
        <v>0.82656754782999997</v>
      </c>
      <c r="H11" s="328">
        <v>0.15597537171</v>
      </c>
      <c r="I11" s="328">
        <v>1.39621946346</v>
      </c>
      <c r="J11" s="328">
        <v>0.96469466789000002</v>
      </c>
      <c r="K11" s="328">
        <v>5.2078148799999998E-3</v>
      </c>
      <c r="L11" s="328">
        <v>0</v>
      </c>
      <c r="M11" s="328">
        <f t="shared" si="0"/>
        <v>3.7444825825199999</v>
      </c>
    </row>
    <row r="12" spans="2:13" x14ac:dyDescent="0.25">
      <c r="B12" s="254" t="s">
        <v>496</v>
      </c>
      <c r="C12" s="328">
        <v>0.58031308302999995</v>
      </c>
      <c r="D12" s="328">
        <v>0</v>
      </c>
      <c r="E12" s="328">
        <v>0</v>
      </c>
      <c r="F12" s="328">
        <v>0.10434780762</v>
      </c>
      <c r="G12" s="328">
        <v>1.22849907763</v>
      </c>
      <c r="H12" s="328">
        <v>0.55283089001999997</v>
      </c>
      <c r="I12" s="328">
        <v>1.6019654667100001</v>
      </c>
      <c r="J12" s="328">
        <v>1.0676579264199999</v>
      </c>
      <c r="K12" s="328">
        <v>0</v>
      </c>
      <c r="L12" s="328">
        <v>1.116734758E-2</v>
      </c>
      <c r="M12" s="328">
        <f t="shared" si="0"/>
        <v>5.1467815990099997</v>
      </c>
    </row>
    <row r="13" spans="2:13" x14ac:dyDescent="0.25">
      <c r="B13" s="254" t="s">
        <v>498</v>
      </c>
      <c r="C13" s="328">
        <v>4.6249627148099997</v>
      </c>
      <c r="D13" s="328">
        <v>8.3444725300000008E-3</v>
      </c>
      <c r="E13" s="328">
        <v>0.57200019478999997</v>
      </c>
      <c r="F13" s="328">
        <v>2.1073496865800001</v>
      </c>
      <c r="G13" s="328">
        <v>8.7739376717400006</v>
      </c>
      <c r="H13" s="328">
        <v>0.46354523726000002</v>
      </c>
      <c r="I13" s="328">
        <v>13.96457693895</v>
      </c>
      <c r="J13" s="328">
        <v>76.668075195049994</v>
      </c>
      <c r="K13" s="328">
        <v>7.8221036999999993E-3</v>
      </c>
      <c r="L13" s="328">
        <v>2.9495951150000001E-2</v>
      </c>
      <c r="M13" s="328">
        <f t="shared" si="0"/>
        <v>107.22011016655999</v>
      </c>
    </row>
    <row r="14" spans="2:13" x14ac:dyDescent="0.25">
      <c r="B14" s="333" t="s">
        <v>142</v>
      </c>
      <c r="C14" s="298">
        <f>SUM(C9:C13)</f>
        <v>6.3183559335499995</v>
      </c>
      <c r="D14" s="298">
        <f t="shared" ref="D14:M14" si="1">SUM(D9:D13)</f>
        <v>9.9889103200000006E-3</v>
      </c>
      <c r="E14" s="298">
        <f t="shared" si="1"/>
        <v>0.57200019478999997</v>
      </c>
      <c r="F14" s="298">
        <f t="shared" si="1"/>
        <v>2.84384055615</v>
      </c>
      <c r="G14" s="298">
        <f t="shared" si="1"/>
        <v>16.279698936830002</v>
      </c>
      <c r="H14" s="298">
        <f t="shared" si="1"/>
        <v>1.82468881472</v>
      </c>
      <c r="I14" s="298">
        <f t="shared" si="1"/>
        <v>22.53646585229</v>
      </c>
      <c r="J14" s="298">
        <f t="shared" si="1"/>
        <v>80.48337645929999</v>
      </c>
      <c r="K14" s="298">
        <f t="shared" si="1"/>
        <v>1.3029918579999999E-2</v>
      </c>
      <c r="L14" s="298">
        <f t="shared" si="1"/>
        <v>4.0663298730000005E-2</v>
      </c>
      <c r="M14" s="298">
        <f t="shared" si="1"/>
        <v>130.92210887525999</v>
      </c>
    </row>
    <row r="15" spans="2:13" x14ac:dyDescent="0.25">
      <c r="C15" s="261"/>
      <c r="D15" s="261"/>
      <c r="E15" s="261"/>
      <c r="F15" s="261"/>
      <c r="G15" s="261"/>
      <c r="H15" s="261"/>
      <c r="I15" s="261"/>
      <c r="J15" s="261"/>
      <c r="K15" s="261"/>
      <c r="L15" s="261"/>
      <c r="M15" s="261"/>
    </row>
    <row r="16" spans="2:13" x14ac:dyDescent="0.25">
      <c r="C16" s="261"/>
      <c r="D16" s="261"/>
      <c r="E16" s="261"/>
      <c r="F16" s="261"/>
      <c r="G16" s="261"/>
      <c r="H16" s="261"/>
      <c r="I16" s="261"/>
      <c r="J16" s="261"/>
      <c r="K16" s="261"/>
      <c r="L16" s="261"/>
      <c r="M16" s="261"/>
    </row>
    <row r="19" spans="2:13" ht="15.75" x14ac:dyDescent="0.25">
      <c r="B19" s="287" t="s">
        <v>1679</v>
      </c>
      <c r="C19" s="257"/>
      <c r="D19" s="257"/>
      <c r="E19" s="257"/>
      <c r="F19" s="257"/>
      <c r="G19" s="257"/>
      <c r="H19" s="257"/>
      <c r="I19" s="257"/>
      <c r="J19" s="257"/>
      <c r="K19" s="257"/>
      <c r="L19" s="257"/>
      <c r="M19" s="257"/>
    </row>
    <row r="20" spans="2:13" x14ac:dyDescent="0.25">
      <c r="B20" s="335"/>
      <c r="C20" s="326" t="s">
        <v>1441</v>
      </c>
      <c r="D20" s="327"/>
      <c r="E20" s="327"/>
      <c r="F20" s="327"/>
      <c r="G20" s="327"/>
      <c r="H20" s="327"/>
      <c r="I20" s="327"/>
      <c r="J20" s="327"/>
      <c r="K20" s="327"/>
      <c r="L20" s="327"/>
      <c r="M20" s="327"/>
    </row>
    <row r="21" spans="2:13" x14ac:dyDescent="0.25">
      <c r="B21" s="259"/>
      <c r="C21" s="259"/>
      <c r="D21" s="259"/>
      <c r="E21" s="259"/>
      <c r="F21" s="259"/>
      <c r="G21" s="259"/>
      <c r="H21" s="259"/>
      <c r="I21" s="259"/>
      <c r="J21" s="259"/>
      <c r="K21" s="259"/>
      <c r="L21" s="259"/>
      <c r="M21" s="259"/>
    </row>
    <row r="22" spans="2:13" ht="45" x14ac:dyDescent="0.25">
      <c r="B22" s="259"/>
      <c r="C22" s="290" t="s">
        <v>1624</v>
      </c>
      <c r="D22" s="290" t="s">
        <v>1625</v>
      </c>
      <c r="E22" s="290" t="s">
        <v>1626</v>
      </c>
      <c r="F22" s="290" t="s">
        <v>1627</v>
      </c>
      <c r="G22" s="290" t="s">
        <v>1628</v>
      </c>
      <c r="H22" s="290" t="s">
        <v>1629</v>
      </c>
      <c r="I22" s="290" t="s">
        <v>1630</v>
      </c>
      <c r="J22" s="290" t="s">
        <v>632</v>
      </c>
      <c r="K22" s="290" t="s">
        <v>1631</v>
      </c>
      <c r="L22" s="290" t="s">
        <v>140</v>
      </c>
      <c r="M22" s="291" t="s">
        <v>142</v>
      </c>
    </row>
    <row r="23" spans="2:13" x14ac:dyDescent="0.25">
      <c r="B23" s="254" t="s">
        <v>1680</v>
      </c>
      <c r="C23" s="328">
        <v>1.9140935999999999E-4</v>
      </c>
      <c r="D23" s="328">
        <v>0</v>
      </c>
      <c r="E23" s="328">
        <v>0</v>
      </c>
      <c r="F23" s="328">
        <v>0</v>
      </c>
      <c r="G23" s="328">
        <v>0</v>
      </c>
      <c r="H23" s="328">
        <v>4.9501907999999998E-4</v>
      </c>
      <c r="I23" s="328">
        <v>7.663015E-5</v>
      </c>
      <c r="J23" s="328">
        <v>2.2005501500000002E-3</v>
      </c>
      <c r="K23" s="328">
        <v>0</v>
      </c>
      <c r="L23" s="328">
        <v>0</v>
      </c>
      <c r="M23" s="328">
        <f>SUM(C23:L23)</f>
        <v>2.96360874E-3</v>
      </c>
    </row>
    <row r="24" spans="2:13" x14ac:dyDescent="0.25">
      <c r="B24" s="254" t="s">
        <v>1681</v>
      </c>
      <c r="C24" s="328">
        <v>2.9890377699999999E-3</v>
      </c>
      <c r="D24" s="328">
        <v>0</v>
      </c>
      <c r="E24" s="328">
        <v>0</v>
      </c>
      <c r="F24" s="328">
        <v>0</v>
      </c>
      <c r="G24" s="328">
        <v>1.1149099800000001E-3</v>
      </c>
      <c r="H24" s="328">
        <v>2.1936911200000002E-3</v>
      </c>
      <c r="I24" s="328">
        <v>9.5230240799999994E-3</v>
      </c>
      <c r="J24" s="328">
        <v>2.9522260920000001E-2</v>
      </c>
      <c r="K24" s="328">
        <v>0</v>
      </c>
      <c r="L24" s="328">
        <v>5.1160490999999997E-4</v>
      </c>
      <c r="M24" s="328">
        <f t="shared" ref="M24:M28" si="2">SUM(C24:L24)</f>
        <v>4.5854528780000001E-2</v>
      </c>
    </row>
    <row r="25" spans="2:13" x14ac:dyDescent="0.25">
      <c r="B25" s="254" t="s">
        <v>1682</v>
      </c>
      <c r="C25" s="328">
        <v>8.8049585199999995E-3</v>
      </c>
      <c r="D25" s="328">
        <v>0</v>
      </c>
      <c r="E25" s="328">
        <v>0</v>
      </c>
      <c r="F25" s="328">
        <v>1.19505353E-3</v>
      </c>
      <c r="G25" s="328">
        <v>4.8424673599999999E-3</v>
      </c>
      <c r="H25" s="328">
        <v>1.6875593000000001E-2</v>
      </c>
      <c r="I25" s="328">
        <v>4.5766884039999997E-2</v>
      </c>
      <c r="J25" s="328">
        <v>0.11192370624</v>
      </c>
      <c r="K25" s="328">
        <v>0</v>
      </c>
      <c r="L25" s="328">
        <v>1.5022217799999999E-3</v>
      </c>
      <c r="M25" s="328">
        <f t="shared" si="2"/>
        <v>0.19091088447000001</v>
      </c>
    </row>
    <row r="26" spans="2:13" x14ac:dyDescent="0.25">
      <c r="B26" s="254" t="s">
        <v>1683</v>
      </c>
      <c r="C26" s="328">
        <v>8.5514849099999998E-2</v>
      </c>
      <c r="D26" s="328">
        <v>0</v>
      </c>
      <c r="E26" s="328">
        <v>0</v>
      </c>
      <c r="F26" s="328">
        <v>8.3874381900000006E-3</v>
      </c>
      <c r="G26" s="328">
        <v>8.3465639920000001E-2</v>
      </c>
      <c r="H26" s="328">
        <v>0.46912635182000001</v>
      </c>
      <c r="I26" s="328">
        <v>0.83296924520000004</v>
      </c>
      <c r="J26" s="328">
        <v>0.92205877187999996</v>
      </c>
      <c r="K26" s="328">
        <v>0</v>
      </c>
      <c r="L26" s="328">
        <v>3.6857556500000002E-3</v>
      </c>
      <c r="M26" s="328">
        <f t="shared" si="2"/>
        <v>2.4052080517599999</v>
      </c>
    </row>
    <row r="27" spans="2:13" x14ac:dyDescent="0.25">
      <c r="B27" s="254" t="s">
        <v>1684</v>
      </c>
      <c r="C27" s="328">
        <v>1.88708417186</v>
      </c>
      <c r="D27" s="328">
        <v>9.9889103200000006E-3</v>
      </c>
      <c r="E27" s="328">
        <v>0.18758439115</v>
      </c>
      <c r="F27" s="328">
        <v>0.44998339881999999</v>
      </c>
      <c r="G27" s="328">
        <v>2.9394268654900002</v>
      </c>
      <c r="H27" s="328">
        <v>1.3236568685100001</v>
      </c>
      <c r="I27" s="328">
        <v>15.784542388109999</v>
      </c>
      <c r="J27" s="328">
        <v>16.15865940119</v>
      </c>
      <c r="K27" s="328">
        <v>1.3029918580000001E-2</v>
      </c>
      <c r="L27" s="328">
        <v>3.4963716390000003E-2</v>
      </c>
      <c r="M27" s="328">
        <f t="shared" si="2"/>
        <v>38.788920030420009</v>
      </c>
    </row>
    <row r="28" spans="2:13" x14ac:dyDescent="0.25">
      <c r="B28" s="254" t="s">
        <v>1685</v>
      </c>
      <c r="C28" s="328">
        <v>4.3337715069299998</v>
      </c>
      <c r="D28" s="328">
        <v>0</v>
      </c>
      <c r="E28" s="328">
        <v>0.38441580364</v>
      </c>
      <c r="F28" s="328">
        <v>2.38427466561</v>
      </c>
      <c r="G28" s="328">
        <v>13.25084905408</v>
      </c>
      <c r="H28" s="328">
        <v>1.2341291189999999E-2</v>
      </c>
      <c r="I28" s="328">
        <v>5.8635876807200003</v>
      </c>
      <c r="J28" s="328">
        <v>63.259011768919997</v>
      </c>
      <c r="K28" s="328">
        <v>0</v>
      </c>
      <c r="L28" s="328">
        <v>0</v>
      </c>
      <c r="M28" s="328">
        <f t="shared" si="2"/>
        <v>89.488251771090006</v>
      </c>
    </row>
    <row r="29" spans="2:13" x14ac:dyDescent="0.25">
      <c r="B29" s="333" t="s">
        <v>142</v>
      </c>
      <c r="C29" s="298">
        <f>SUM(C23:C28)</f>
        <v>6.3183559335399995</v>
      </c>
      <c r="D29" s="298">
        <f t="shared" ref="D29:M29" si="3">SUM(D23:D28)</f>
        <v>9.9889103200000006E-3</v>
      </c>
      <c r="E29" s="298">
        <f t="shared" si="3"/>
        <v>0.57200019478999997</v>
      </c>
      <c r="F29" s="298">
        <f t="shared" si="3"/>
        <v>2.84384055615</v>
      </c>
      <c r="G29" s="298">
        <f t="shared" si="3"/>
        <v>16.279698936830002</v>
      </c>
      <c r="H29" s="298">
        <f t="shared" si="3"/>
        <v>1.8246888147200002</v>
      </c>
      <c r="I29" s="298">
        <f t="shared" si="3"/>
        <v>22.536465852299997</v>
      </c>
      <c r="J29" s="298">
        <f t="shared" si="3"/>
        <v>80.48337645929999</v>
      </c>
      <c r="K29" s="298">
        <f t="shared" si="3"/>
        <v>1.3029918580000001E-2</v>
      </c>
      <c r="L29" s="298">
        <f t="shared" si="3"/>
        <v>4.0663298730000005E-2</v>
      </c>
      <c r="M29" s="298">
        <f t="shared" si="3"/>
        <v>130.92210887526002</v>
      </c>
    </row>
    <row r="34" spans="2:13" ht="15.75" x14ac:dyDescent="0.25">
      <c r="B34" s="287" t="s">
        <v>1686</v>
      </c>
      <c r="C34" s="257"/>
      <c r="D34" s="257"/>
      <c r="E34" s="257"/>
      <c r="F34" s="257"/>
      <c r="G34" s="257"/>
      <c r="H34" s="257"/>
      <c r="I34" s="257"/>
      <c r="J34" s="257"/>
      <c r="K34" s="257"/>
      <c r="L34" s="257"/>
      <c r="M34" s="257"/>
    </row>
    <row r="35" spans="2:13" x14ac:dyDescent="0.25">
      <c r="B35" s="336" t="s">
        <v>1687</v>
      </c>
      <c r="C35" s="327"/>
      <c r="D35" s="327"/>
      <c r="E35" s="327"/>
      <c r="F35" s="327"/>
      <c r="G35" s="327"/>
      <c r="H35" s="327"/>
      <c r="I35" s="327"/>
      <c r="J35" s="327"/>
      <c r="K35" s="327"/>
      <c r="L35" s="327"/>
      <c r="M35" s="327"/>
    </row>
    <row r="36" spans="2:13" x14ac:dyDescent="0.25">
      <c r="B36" s="259"/>
      <c r="C36" s="259"/>
      <c r="D36" s="259"/>
      <c r="E36" s="259"/>
      <c r="F36" s="259"/>
      <c r="G36" s="259"/>
      <c r="H36" s="259"/>
      <c r="I36" s="259"/>
      <c r="J36" s="259"/>
      <c r="K36" s="259"/>
      <c r="L36" s="259"/>
      <c r="M36" s="259"/>
    </row>
    <row r="37" spans="2:13" ht="45" x14ac:dyDescent="0.25">
      <c r="B37" s="259"/>
      <c r="C37" s="290" t="s">
        <v>1624</v>
      </c>
      <c r="D37" s="290" t="s">
        <v>1625</v>
      </c>
      <c r="E37" s="290" t="s">
        <v>1626</v>
      </c>
      <c r="F37" s="290" t="s">
        <v>1627</v>
      </c>
      <c r="G37" s="290" t="s">
        <v>1628</v>
      </c>
      <c r="H37" s="290" t="s">
        <v>1629</v>
      </c>
      <c r="I37" s="290" t="s">
        <v>1630</v>
      </c>
      <c r="J37" s="290" t="s">
        <v>632</v>
      </c>
      <c r="K37" s="290" t="s">
        <v>1631</v>
      </c>
      <c r="L37" s="290" t="s">
        <v>140</v>
      </c>
      <c r="M37" s="291" t="s">
        <v>142</v>
      </c>
    </row>
    <row r="38" spans="2:13" x14ac:dyDescent="0.25">
      <c r="B38" s="337" t="s">
        <v>1688</v>
      </c>
      <c r="C38" s="338">
        <v>0.7</v>
      </c>
      <c r="D38" s="338">
        <v>0</v>
      </c>
      <c r="E38" s="338">
        <v>0</v>
      </c>
      <c r="F38" s="338">
        <v>0</v>
      </c>
      <c r="G38" s="338">
        <v>0.2</v>
      </c>
      <c r="H38" s="338">
        <v>0</v>
      </c>
      <c r="I38" s="338">
        <v>0.7</v>
      </c>
      <c r="J38" s="338">
        <v>1</v>
      </c>
      <c r="K38" s="338">
        <v>0</v>
      </c>
      <c r="L38" s="338">
        <v>0</v>
      </c>
      <c r="M38" s="339">
        <v>0.79</v>
      </c>
    </row>
    <row r="39" spans="2:13" x14ac:dyDescent="0.25">
      <c r="B39" s="286" t="s">
        <v>1689</v>
      </c>
    </row>
    <row r="40" spans="2:13" x14ac:dyDescent="0.25">
      <c r="J40" s="340"/>
    </row>
    <row r="44" spans="2:13" ht="15.75" x14ac:dyDescent="0.25">
      <c r="B44" s="287" t="s">
        <v>1690</v>
      </c>
      <c r="C44" s="257"/>
      <c r="D44" s="257"/>
      <c r="E44" s="257"/>
      <c r="F44" s="257"/>
      <c r="G44" s="257"/>
      <c r="H44" s="257"/>
      <c r="I44" s="257"/>
      <c r="J44" s="257"/>
      <c r="K44" s="257"/>
      <c r="L44" s="257"/>
      <c r="M44" s="257"/>
    </row>
    <row r="45" spans="2:13" x14ac:dyDescent="0.25">
      <c r="B45" s="336" t="s">
        <v>1445</v>
      </c>
      <c r="C45" s="336"/>
      <c r="D45" s="327"/>
      <c r="E45" s="327"/>
      <c r="F45" s="327"/>
      <c r="G45" s="327"/>
      <c r="H45" s="327"/>
      <c r="I45" s="327"/>
      <c r="J45" s="327"/>
      <c r="K45" s="327"/>
      <c r="L45" s="327"/>
      <c r="M45" s="327"/>
    </row>
    <row r="46" spans="2:13" x14ac:dyDescent="0.25">
      <c r="B46" s="259"/>
      <c r="C46" s="259"/>
      <c r="D46" s="259"/>
      <c r="E46" s="259"/>
      <c r="F46" s="259"/>
      <c r="G46" s="259"/>
      <c r="H46" s="259"/>
      <c r="I46" s="259"/>
      <c r="J46" s="259"/>
      <c r="K46" s="259"/>
      <c r="L46" s="259"/>
      <c r="M46" s="259"/>
    </row>
    <row r="47" spans="2:13" ht="45" x14ac:dyDescent="0.25">
      <c r="B47" s="259"/>
      <c r="C47" s="290" t="s">
        <v>1624</v>
      </c>
      <c r="D47" s="290" t="s">
        <v>1625</v>
      </c>
      <c r="E47" s="290" t="s">
        <v>1626</v>
      </c>
      <c r="F47" s="290" t="s">
        <v>1627</v>
      </c>
      <c r="G47" s="290" t="s">
        <v>1628</v>
      </c>
      <c r="H47" s="290" t="s">
        <v>1629</v>
      </c>
      <c r="I47" s="290" t="s">
        <v>1630</v>
      </c>
      <c r="J47" s="290" t="s">
        <v>632</v>
      </c>
      <c r="K47" s="290" t="s">
        <v>1631</v>
      </c>
      <c r="L47" s="290" t="s">
        <v>140</v>
      </c>
      <c r="M47" s="291" t="s">
        <v>142</v>
      </c>
    </row>
    <row r="48" spans="2:13" x14ac:dyDescent="0.25">
      <c r="B48" s="337" t="s">
        <v>1688</v>
      </c>
      <c r="C48" s="341">
        <v>0.8</v>
      </c>
      <c r="D48" s="341">
        <v>0</v>
      </c>
      <c r="E48" s="341">
        <v>0</v>
      </c>
      <c r="F48" s="341">
        <v>0</v>
      </c>
      <c r="G48" s="341">
        <v>0.2</v>
      </c>
      <c r="H48" s="341">
        <v>0</v>
      </c>
      <c r="I48" s="341">
        <v>0.6</v>
      </c>
      <c r="J48" s="341">
        <v>0.8</v>
      </c>
      <c r="K48" s="341">
        <v>0</v>
      </c>
      <c r="L48" s="341">
        <v>0</v>
      </c>
      <c r="M48" s="342">
        <v>0.67</v>
      </c>
    </row>
    <row r="49" spans="2:13" x14ac:dyDescent="0.25">
      <c r="B49" s="286" t="s">
        <v>1691</v>
      </c>
    </row>
    <row r="50" spans="2:13" x14ac:dyDescent="0.25">
      <c r="M50" s="343"/>
    </row>
    <row r="54" spans="2:13" ht="15.75" x14ac:dyDescent="0.25">
      <c r="B54" s="287" t="s">
        <v>1692</v>
      </c>
      <c r="C54" s="257"/>
      <c r="D54" s="257"/>
      <c r="E54" s="257"/>
      <c r="F54" s="257"/>
      <c r="G54" s="257"/>
      <c r="H54" s="257"/>
      <c r="I54" s="257"/>
      <c r="J54" s="257"/>
      <c r="K54" s="257"/>
      <c r="L54" s="257"/>
      <c r="M54" s="257"/>
    </row>
    <row r="55" spans="2:13" x14ac:dyDescent="0.25">
      <c r="B55" s="336" t="s">
        <v>1447</v>
      </c>
      <c r="C55" s="327"/>
      <c r="D55" s="327"/>
      <c r="E55" s="327"/>
      <c r="F55" s="327"/>
      <c r="G55" s="327"/>
      <c r="H55" s="327"/>
      <c r="I55" s="327"/>
      <c r="J55" s="327"/>
      <c r="K55" s="327"/>
      <c r="L55" s="327"/>
      <c r="M55" s="327"/>
    </row>
    <row r="56" spans="2:13" x14ac:dyDescent="0.25">
      <c r="B56" s="259"/>
      <c r="C56" s="259"/>
      <c r="D56" s="259"/>
      <c r="E56" s="259"/>
      <c r="F56" s="259"/>
      <c r="G56" s="259"/>
      <c r="H56" s="259"/>
      <c r="I56" s="259"/>
      <c r="J56" s="259"/>
      <c r="K56" s="259"/>
      <c r="L56" s="259"/>
      <c r="M56" s="259"/>
    </row>
    <row r="57" spans="2:13" ht="45" x14ac:dyDescent="0.25">
      <c r="B57" s="259"/>
      <c r="C57" s="290" t="s">
        <v>1624</v>
      </c>
      <c r="D57" s="290" t="s">
        <v>1625</v>
      </c>
      <c r="E57" s="290" t="s">
        <v>1626</v>
      </c>
      <c r="F57" s="290" t="s">
        <v>1627</v>
      </c>
      <c r="G57" s="290" t="s">
        <v>1628</v>
      </c>
      <c r="H57" s="290" t="s">
        <v>1629</v>
      </c>
      <c r="I57" s="290" t="s">
        <v>1630</v>
      </c>
      <c r="J57" s="290" t="s">
        <v>632</v>
      </c>
      <c r="K57" s="290" t="s">
        <v>1631</v>
      </c>
      <c r="L57" s="290" t="s">
        <v>140</v>
      </c>
      <c r="M57" s="291" t="s">
        <v>142</v>
      </c>
    </row>
    <row r="58" spans="2:13" x14ac:dyDescent="0.25">
      <c r="B58" s="254" t="s">
        <v>1693</v>
      </c>
      <c r="C58" s="311">
        <v>0.4</v>
      </c>
      <c r="D58" s="328">
        <v>0</v>
      </c>
      <c r="E58" s="328">
        <v>0</v>
      </c>
      <c r="F58" s="328">
        <v>0</v>
      </c>
      <c r="G58" s="311">
        <v>0.23</v>
      </c>
      <c r="H58" s="311">
        <v>0</v>
      </c>
      <c r="I58" s="311">
        <v>0.46</v>
      </c>
      <c r="J58" s="311">
        <v>0.64</v>
      </c>
      <c r="K58" s="328">
        <v>0</v>
      </c>
      <c r="L58" s="328">
        <v>0</v>
      </c>
      <c r="M58" s="311">
        <v>0.56000000000000005</v>
      </c>
    </row>
    <row r="59" spans="2:13" x14ac:dyDescent="0.25">
      <c r="B59" s="254" t="s">
        <v>1694</v>
      </c>
      <c r="C59" s="311">
        <v>0.4</v>
      </c>
      <c r="D59" s="328">
        <v>0</v>
      </c>
      <c r="E59" s="328">
        <v>0</v>
      </c>
      <c r="F59" s="328">
        <v>0</v>
      </c>
      <c r="G59" s="311">
        <v>0.11</v>
      </c>
      <c r="H59" s="328">
        <v>0</v>
      </c>
      <c r="I59" s="311">
        <v>0.24</v>
      </c>
      <c r="J59" s="311">
        <v>0.73</v>
      </c>
      <c r="K59" s="328">
        <v>0</v>
      </c>
      <c r="L59" s="328">
        <v>0</v>
      </c>
      <c r="M59" s="311">
        <v>0.5</v>
      </c>
    </row>
    <row r="60" spans="2:13" x14ac:dyDescent="0.25">
      <c r="B60" s="254" t="s">
        <v>1695</v>
      </c>
      <c r="C60" s="311">
        <v>0.38</v>
      </c>
      <c r="D60" s="328">
        <v>0</v>
      </c>
      <c r="E60" s="328">
        <v>0</v>
      </c>
      <c r="F60" s="328">
        <v>0</v>
      </c>
      <c r="G60" s="311">
        <v>0.1</v>
      </c>
      <c r="H60" s="328">
        <v>0</v>
      </c>
      <c r="I60" s="311">
        <v>0.55000000000000004</v>
      </c>
      <c r="J60" s="311">
        <v>1.61</v>
      </c>
      <c r="K60" s="328">
        <v>0</v>
      </c>
      <c r="L60" s="328">
        <v>0</v>
      </c>
      <c r="M60" s="311">
        <v>0.74</v>
      </c>
    </row>
    <row r="61" spans="2:13" x14ac:dyDescent="0.25">
      <c r="B61" s="21" t="s">
        <v>1696</v>
      </c>
      <c r="C61" s="311">
        <v>2.66</v>
      </c>
      <c r="D61" s="328">
        <v>0</v>
      </c>
      <c r="E61" s="328">
        <v>0</v>
      </c>
      <c r="F61" s="328">
        <v>0</v>
      </c>
      <c r="G61" s="311">
        <v>0.13</v>
      </c>
      <c r="H61" s="328">
        <v>0</v>
      </c>
      <c r="I61" s="311">
        <v>1.1000000000000001</v>
      </c>
      <c r="J61" s="311">
        <v>1.22</v>
      </c>
      <c r="K61" s="328">
        <v>0</v>
      </c>
      <c r="L61" s="328">
        <v>0</v>
      </c>
      <c r="M61" s="311">
        <v>0.94</v>
      </c>
    </row>
    <row r="62" spans="2:13" x14ac:dyDescent="0.25">
      <c r="B62" s="21" t="s">
        <v>1697</v>
      </c>
      <c r="C62" s="311">
        <v>1.79</v>
      </c>
      <c r="D62" s="328">
        <v>0</v>
      </c>
      <c r="E62" s="328">
        <v>0</v>
      </c>
      <c r="F62" s="328">
        <v>0</v>
      </c>
      <c r="G62" s="311">
        <v>0.74</v>
      </c>
      <c r="H62" s="328">
        <v>0</v>
      </c>
      <c r="I62" s="311">
        <v>0.96</v>
      </c>
      <c r="J62" s="311">
        <v>2.37</v>
      </c>
      <c r="K62" s="328">
        <v>0</v>
      </c>
      <c r="L62" s="328">
        <v>0</v>
      </c>
      <c r="M62" s="311">
        <v>1.63</v>
      </c>
    </row>
    <row r="63" spans="2:13" x14ac:dyDescent="0.25">
      <c r="B63" s="220" t="s">
        <v>1698</v>
      </c>
      <c r="C63" s="344">
        <v>6.12</v>
      </c>
      <c r="D63" s="345">
        <v>0</v>
      </c>
      <c r="E63" s="345">
        <v>0</v>
      </c>
      <c r="F63" s="345">
        <v>0</v>
      </c>
      <c r="G63" s="344">
        <v>0.2</v>
      </c>
      <c r="H63" s="345">
        <v>0</v>
      </c>
      <c r="I63" s="344">
        <v>4.8</v>
      </c>
      <c r="J63" s="344">
        <v>5.47</v>
      </c>
      <c r="K63" s="345">
        <v>0</v>
      </c>
      <c r="L63" s="345">
        <v>0</v>
      </c>
      <c r="M63" s="344">
        <v>3.38</v>
      </c>
    </row>
    <row r="64" spans="2:13" x14ac:dyDescent="0.25">
      <c r="B64" s="286" t="s">
        <v>1699</v>
      </c>
    </row>
    <row r="68" spans="2:13" ht="15.75" x14ac:dyDescent="0.25">
      <c r="B68" s="287" t="s">
        <v>1700</v>
      </c>
      <c r="C68" s="257"/>
      <c r="D68" s="257"/>
      <c r="E68" s="257"/>
      <c r="F68" s="257"/>
      <c r="G68" s="257"/>
      <c r="H68" s="257"/>
      <c r="I68" s="257"/>
      <c r="J68" s="257"/>
      <c r="K68" s="257"/>
      <c r="L68" s="257"/>
      <c r="M68" s="257"/>
    </row>
    <row r="69" spans="2:13" x14ac:dyDescent="0.25">
      <c r="B69" s="336" t="s">
        <v>1701</v>
      </c>
      <c r="C69" s="327"/>
      <c r="D69" s="327"/>
      <c r="E69" s="327"/>
      <c r="F69" s="327"/>
      <c r="G69" s="327"/>
      <c r="H69" s="327"/>
      <c r="I69" s="327"/>
      <c r="J69" s="327"/>
      <c r="K69" s="327"/>
      <c r="L69" s="327"/>
      <c r="M69" s="327"/>
    </row>
    <row r="70" spans="2:13" x14ac:dyDescent="0.25">
      <c r="B70" s="259"/>
      <c r="C70" s="259"/>
      <c r="D70" s="259"/>
      <c r="E70" s="259"/>
      <c r="F70" s="259"/>
      <c r="G70" s="259"/>
      <c r="H70" s="259"/>
      <c r="I70" s="259"/>
      <c r="J70" s="259"/>
      <c r="K70" s="259"/>
      <c r="L70" s="259"/>
      <c r="M70" s="259"/>
    </row>
    <row r="71" spans="2:13" ht="45" x14ac:dyDescent="0.25">
      <c r="B71" s="259"/>
      <c r="C71" s="290" t="s">
        <v>1624</v>
      </c>
      <c r="D71" s="290" t="s">
        <v>1625</v>
      </c>
      <c r="E71" s="290" t="s">
        <v>1626</v>
      </c>
      <c r="F71" s="290" t="s">
        <v>1627</v>
      </c>
      <c r="G71" s="290" t="s">
        <v>1628</v>
      </c>
      <c r="H71" s="290" t="s">
        <v>1629</v>
      </c>
      <c r="I71" s="290" t="s">
        <v>1630</v>
      </c>
      <c r="J71" s="290" t="s">
        <v>632</v>
      </c>
      <c r="K71" s="290" t="s">
        <v>1631</v>
      </c>
      <c r="L71" s="290" t="s">
        <v>140</v>
      </c>
      <c r="M71" s="291" t="s">
        <v>142</v>
      </c>
    </row>
    <row r="72" spans="2:13" x14ac:dyDescent="0.25">
      <c r="B72" s="337" t="s">
        <v>1702</v>
      </c>
      <c r="C72" s="411">
        <v>1.8</v>
      </c>
      <c r="D72" s="412">
        <v>0</v>
      </c>
      <c r="E72" s="412">
        <v>0</v>
      </c>
      <c r="F72" s="412">
        <v>0</v>
      </c>
      <c r="G72" s="411">
        <v>1.8</v>
      </c>
      <c r="H72" s="412">
        <v>0</v>
      </c>
      <c r="I72" s="411">
        <v>0.1</v>
      </c>
      <c r="J72" s="411">
        <v>11.6</v>
      </c>
      <c r="K72" s="412">
        <v>0</v>
      </c>
      <c r="L72" s="412">
        <v>0</v>
      </c>
      <c r="M72" s="413">
        <f>SUM(C72:L72)</f>
        <v>15.3</v>
      </c>
    </row>
    <row r="73" spans="2:13" x14ac:dyDescent="0.25">
      <c r="B73" s="346" t="s">
        <v>1703</v>
      </c>
      <c r="C73" s="108"/>
      <c r="D73" s="108"/>
      <c r="E73" s="108"/>
    </row>
    <row r="77" spans="2:13" ht="15.75" x14ac:dyDescent="0.25">
      <c r="B77" s="287" t="s">
        <v>1704</v>
      </c>
      <c r="C77" s="257"/>
      <c r="D77" s="257"/>
      <c r="E77" s="257"/>
      <c r="F77" s="257"/>
      <c r="G77" s="257"/>
      <c r="H77" s="257"/>
      <c r="I77" s="257"/>
      <c r="J77" s="257"/>
      <c r="K77" s="257"/>
      <c r="L77" s="257"/>
      <c r="M77" s="257"/>
    </row>
    <row r="78" spans="2:13" x14ac:dyDescent="0.25">
      <c r="B78" s="336" t="s">
        <v>1451</v>
      </c>
      <c r="C78" s="327"/>
      <c r="D78" s="327"/>
      <c r="E78" s="327"/>
      <c r="F78" s="327"/>
      <c r="G78" s="327"/>
      <c r="H78" s="327"/>
      <c r="I78" s="327"/>
      <c r="J78" s="327"/>
      <c r="K78" s="327"/>
      <c r="L78" s="327"/>
      <c r="M78" s="327"/>
    </row>
    <row r="79" spans="2:13" x14ac:dyDescent="0.25">
      <c r="B79" s="259"/>
      <c r="C79" s="259"/>
      <c r="D79" s="259"/>
      <c r="E79" s="259"/>
      <c r="F79" s="259"/>
      <c r="G79" s="259"/>
      <c r="H79" s="259"/>
      <c r="I79" s="259"/>
      <c r="J79" s="259"/>
      <c r="K79" s="259"/>
      <c r="L79" s="259"/>
      <c r="M79" s="259"/>
    </row>
    <row r="80" spans="2:13" ht="45" x14ac:dyDescent="0.25">
      <c r="B80" s="259"/>
      <c r="C80" s="290" t="s">
        <v>1624</v>
      </c>
      <c r="D80" s="290" t="s">
        <v>1625</v>
      </c>
      <c r="E80" s="290" t="s">
        <v>1626</v>
      </c>
      <c r="F80" s="290" t="s">
        <v>1627</v>
      </c>
      <c r="G80" s="290" t="s">
        <v>1628</v>
      </c>
      <c r="H80" s="290" t="s">
        <v>1629</v>
      </c>
      <c r="I80" s="290" t="s">
        <v>1630</v>
      </c>
      <c r="J80" s="290" t="s">
        <v>632</v>
      </c>
      <c r="K80" s="290" t="s">
        <v>1631</v>
      </c>
      <c r="L80" s="290" t="s">
        <v>140</v>
      </c>
      <c r="M80" s="291" t="s">
        <v>142</v>
      </c>
    </row>
    <row r="81" spans="2:14" x14ac:dyDescent="0.25">
      <c r="B81" s="337" t="s">
        <v>1705</v>
      </c>
      <c r="C81" s="414">
        <v>2.6712226006034507E-4</v>
      </c>
      <c r="D81" s="414">
        <v>0</v>
      </c>
      <c r="E81" s="414">
        <v>0</v>
      </c>
      <c r="F81" s="414">
        <v>0</v>
      </c>
      <c r="G81" s="414">
        <v>1.0748105153661719E-4</v>
      </c>
      <c r="H81" s="414">
        <v>0</v>
      </c>
      <c r="I81" s="414">
        <v>4.2734616228761765E-6</v>
      </c>
      <c r="J81" s="414">
        <v>1.3290618022843744E-4</v>
      </c>
      <c r="K81" s="414">
        <v>0</v>
      </c>
      <c r="L81" s="414">
        <v>0</v>
      </c>
      <c r="M81" s="414">
        <v>1.0952969718233334E-4</v>
      </c>
    </row>
    <row r="82" spans="2:14" x14ac:dyDescent="0.25">
      <c r="B82" s="286" t="s">
        <v>1827</v>
      </c>
    </row>
    <row r="83" spans="2:14" x14ac:dyDescent="0.25">
      <c r="B83" s="108"/>
    </row>
    <row r="87" spans="2:14" x14ac:dyDescent="0.25">
      <c r="N87" s="213" t="s">
        <v>1494</v>
      </c>
    </row>
  </sheetData>
  <hyperlinks>
    <hyperlink ref="N87" location="Contents!A1" display="To Frontpage"/>
  </hyperlinks>
  <pageMargins left="0.70866141732283472" right="0.70866141732283472" top="0.74803149606299213" bottom="0.74803149606299213" header="0.31496062992125984" footer="0.31496062992125984"/>
  <pageSetup paperSize="9" scale="3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B5:E52"/>
  <sheetViews>
    <sheetView topLeftCell="A13" zoomScale="85" zoomScaleNormal="85" workbookViewId="0">
      <selection activeCell="C47" sqref="C47:E47"/>
    </sheetView>
  </sheetViews>
  <sheetFormatPr defaultRowHeight="15" x14ac:dyDescent="0.25"/>
  <cols>
    <col min="1" max="1" width="4.7109375" style="257" customWidth="1"/>
    <col min="2" max="2" width="71.140625" style="257" customWidth="1"/>
    <col min="3" max="3" width="1.7109375" style="257" customWidth="1"/>
    <col min="4" max="4" width="97.42578125" style="257" customWidth="1"/>
    <col min="5" max="5" width="49.5703125" style="257" customWidth="1"/>
    <col min="6" max="16384" width="9.140625" style="257"/>
  </cols>
  <sheetData>
    <row r="5" spans="2:5" ht="15.75" x14ac:dyDescent="0.25">
      <c r="B5" s="347" t="s">
        <v>1706</v>
      </c>
      <c r="C5" s="347"/>
      <c r="D5" s="304"/>
      <c r="E5" s="304"/>
    </row>
    <row r="6" spans="2:5" ht="25.5" customHeight="1" x14ac:dyDescent="0.25">
      <c r="B6" s="348" t="s">
        <v>1454</v>
      </c>
      <c r="C6" s="348"/>
      <c r="D6" s="349" t="s">
        <v>1707</v>
      </c>
      <c r="E6" s="350" t="s">
        <v>1708</v>
      </c>
    </row>
    <row r="7" spans="2:5" x14ac:dyDescent="0.25">
      <c r="B7" s="351"/>
      <c r="C7" s="351"/>
      <c r="D7" s="352"/>
      <c r="E7" s="353"/>
    </row>
    <row r="8" spans="2:5" x14ac:dyDescent="0.25">
      <c r="B8" s="333" t="s">
        <v>1709</v>
      </c>
      <c r="C8" s="333"/>
      <c r="D8" s="354"/>
      <c r="E8" s="354"/>
    </row>
    <row r="9" spans="2:5" ht="30" x14ac:dyDescent="0.25">
      <c r="B9" s="192" t="s">
        <v>1710</v>
      </c>
      <c r="C9" s="192"/>
      <c r="D9" s="192" t="s">
        <v>1291</v>
      </c>
      <c r="E9" s="436"/>
    </row>
    <row r="10" spans="2:5" ht="6" customHeight="1" x14ac:dyDescent="0.25">
      <c r="B10" s="217"/>
      <c r="C10" s="217"/>
      <c r="D10" s="192"/>
      <c r="E10" s="436"/>
    </row>
    <row r="11" spans="2:5" ht="59.25" customHeight="1" x14ac:dyDescent="0.25">
      <c r="B11" s="217"/>
      <c r="C11" s="217"/>
      <c r="D11" s="192" t="s">
        <v>1711</v>
      </c>
      <c r="E11" s="436"/>
    </row>
    <row r="12" spans="2:5" ht="30" x14ac:dyDescent="0.25">
      <c r="B12" s="355" t="s">
        <v>1712</v>
      </c>
      <c r="C12" s="203"/>
      <c r="D12" s="356" t="s">
        <v>1713</v>
      </c>
      <c r="E12" s="436"/>
    </row>
    <row r="13" spans="2:5" ht="15" customHeight="1" x14ac:dyDescent="0.25">
      <c r="B13" s="437" t="s">
        <v>1714</v>
      </c>
      <c r="C13" s="203"/>
      <c r="D13" s="357" t="s">
        <v>1715</v>
      </c>
      <c r="E13" s="436"/>
    </row>
    <row r="14" spans="2:5" x14ac:dyDescent="0.25">
      <c r="B14" s="437"/>
      <c r="C14" s="203"/>
      <c r="D14" s="357" t="s">
        <v>1716</v>
      </c>
      <c r="E14" s="436"/>
    </row>
    <row r="15" spans="2:5" x14ac:dyDescent="0.25">
      <c r="B15" s="358"/>
      <c r="C15" s="358"/>
      <c r="D15" s="357" t="s">
        <v>1717</v>
      </c>
      <c r="E15" s="436"/>
    </row>
    <row r="16" spans="2:5" x14ac:dyDescent="0.25">
      <c r="B16" s="358"/>
      <c r="C16" s="358"/>
      <c r="D16" s="357" t="s">
        <v>1718</v>
      </c>
      <c r="E16" s="436"/>
    </row>
    <row r="17" spans="2:5" x14ac:dyDescent="0.25">
      <c r="B17" s="358"/>
      <c r="C17" s="358"/>
      <c r="D17" s="357" t="s">
        <v>1719</v>
      </c>
      <c r="E17" s="436"/>
    </row>
    <row r="18" spans="2:5" x14ac:dyDescent="0.25">
      <c r="B18" s="358"/>
      <c r="C18" s="358"/>
      <c r="D18" s="357" t="s">
        <v>1720</v>
      </c>
      <c r="E18" s="436"/>
    </row>
    <row r="19" spans="2:5" x14ac:dyDescent="0.25">
      <c r="B19" s="358"/>
      <c r="C19" s="358"/>
      <c r="D19" s="357" t="s">
        <v>1721</v>
      </c>
      <c r="E19" s="436"/>
    </row>
    <row r="20" spans="2:5" x14ac:dyDescent="0.25">
      <c r="B20" s="358"/>
      <c r="C20" s="358"/>
      <c r="D20" s="357" t="s">
        <v>1722</v>
      </c>
      <c r="E20" s="436"/>
    </row>
    <row r="21" spans="2:5" x14ac:dyDescent="0.25">
      <c r="B21" s="358"/>
      <c r="C21" s="358"/>
      <c r="D21" s="357" t="s">
        <v>1723</v>
      </c>
      <c r="E21" s="436"/>
    </row>
    <row r="22" spans="2:5" x14ac:dyDescent="0.25">
      <c r="B22" s="358"/>
      <c r="C22" s="358"/>
      <c r="D22" s="357"/>
      <c r="E22" s="192"/>
    </row>
    <row r="23" spans="2:5" x14ac:dyDescent="0.25">
      <c r="B23" s="333" t="s">
        <v>1724</v>
      </c>
      <c r="C23" s="333"/>
      <c r="D23" s="292"/>
      <c r="E23" s="292"/>
    </row>
    <row r="24" spans="2:5" ht="30" x14ac:dyDescent="0.25">
      <c r="B24" s="438" t="s">
        <v>1725</v>
      </c>
      <c r="C24" s="355"/>
      <c r="D24" s="192" t="s">
        <v>1726</v>
      </c>
      <c r="E24" s="436"/>
    </row>
    <row r="25" spans="2:5" x14ac:dyDescent="0.25">
      <c r="B25" s="435"/>
      <c r="C25" s="355"/>
      <c r="D25" s="192"/>
      <c r="E25" s="436"/>
    </row>
    <row r="26" spans="2:5" ht="30" x14ac:dyDescent="0.25">
      <c r="B26" s="435"/>
      <c r="C26" s="355"/>
      <c r="D26" s="192" t="s">
        <v>1727</v>
      </c>
      <c r="E26" s="436"/>
    </row>
    <row r="27" spans="2:5" x14ac:dyDescent="0.25">
      <c r="B27" s="435"/>
      <c r="C27" s="355"/>
      <c r="D27" s="282"/>
      <c r="E27" s="436"/>
    </row>
    <row r="28" spans="2:5" x14ac:dyDescent="0.25">
      <c r="B28" s="435" t="s">
        <v>1728</v>
      </c>
      <c r="C28" s="355"/>
      <c r="D28" s="192" t="s">
        <v>1729</v>
      </c>
      <c r="E28" s="436"/>
    </row>
    <row r="29" spans="2:5" x14ac:dyDescent="0.25">
      <c r="B29" s="435"/>
      <c r="C29" s="355"/>
      <c r="D29" s="192"/>
      <c r="E29" s="436"/>
    </row>
    <row r="30" spans="2:5" x14ac:dyDescent="0.25">
      <c r="B30" s="435" t="s">
        <v>1730</v>
      </c>
      <c r="C30" s="355"/>
      <c r="D30" s="192" t="s">
        <v>1731</v>
      </c>
      <c r="E30" s="436"/>
    </row>
    <row r="31" spans="2:5" x14ac:dyDescent="0.25">
      <c r="B31" s="435"/>
      <c r="C31" s="355"/>
      <c r="D31" s="192"/>
      <c r="E31" s="436"/>
    </row>
    <row r="32" spans="2:5" ht="30" x14ac:dyDescent="0.25">
      <c r="B32" s="435" t="s">
        <v>1732</v>
      </c>
      <c r="C32" s="355"/>
      <c r="D32" s="192" t="s">
        <v>1733</v>
      </c>
      <c r="E32" s="436"/>
    </row>
    <row r="33" spans="2:5" x14ac:dyDescent="0.25">
      <c r="B33" s="435"/>
      <c r="C33" s="355"/>
      <c r="D33" s="192"/>
      <c r="E33" s="436"/>
    </row>
    <row r="34" spans="2:5" ht="45" x14ac:dyDescent="0.25">
      <c r="B34" s="203" t="s">
        <v>1734</v>
      </c>
      <c r="C34" s="203"/>
      <c r="D34" s="356" t="s">
        <v>1735</v>
      </c>
      <c r="E34" s="192"/>
    </row>
    <row r="35" spans="2:5" x14ac:dyDescent="0.25">
      <c r="B35" s="189"/>
      <c r="C35" s="189"/>
      <c r="D35" s="189"/>
      <c r="E35" s="189"/>
    </row>
    <row r="37" spans="2:5" ht="15.75" x14ac:dyDescent="0.25">
      <c r="B37" s="347" t="s">
        <v>1736</v>
      </c>
      <c r="C37" s="347"/>
      <c r="D37" s="304"/>
      <c r="E37" s="304"/>
    </row>
    <row r="38" spans="2:5" x14ac:dyDescent="0.25">
      <c r="B38" s="439" t="s">
        <v>1737</v>
      </c>
      <c r="C38" s="359"/>
      <c r="D38" s="440" t="s">
        <v>1738</v>
      </c>
      <c r="E38" s="440"/>
    </row>
    <row r="39" spans="2:5" x14ac:dyDescent="0.25">
      <c r="B39" s="439"/>
      <c r="C39" s="359"/>
      <c r="D39" s="441" t="s">
        <v>1739</v>
      </c>
      <c r="E39" s="441"/>
    </row>
    <row r="40" spans="2:5" x14ac:dyDescent="0.25">
      <c r="B40" s="359"/>
      <c r="C40" s="359"/>
      <c r="D40" s="360"/>
      <c r="E40" s="360"/>
    </row>
    <row r="41" spans="2:5" x14ac:dyDescent="0.25">
      <c r="B41" s="361" t="s">
        <v>1740</v>
      </c>
      <c r="C41" s="361"/>
      <c r="D41" s="445"/>
      <c r="E41" s="445"/>
    </row>
    <row r="42" spans="2:5" ht="64.5" customHeight="1" x14ac:dyDescent="0.25">
      <c r="B42" s="192" t="s">
        <v>1741</v>
      </c>
      <c r="C42" s="192"/>
      <c r="D42" s="446" t="s">
        <v>1742</v>
      </c>
      <c r="E42" s="446"/>
    </row>
    <row r="43" spans="2:5" ht="85.5" customHeight="1" x14ac:dyDescent="0.25">
      <c r="B43" s="203" t="s">
        <v>1743</v>
      </c>
      <c r="C43" s="203"/>
      <c r="D43" s="442" t="s">
        <v>1744</v>
      </c>
      <c r="E43" s="442"/>
    </row>
    <row r="44" spans="2:5" x14ac:dyDescent="0.25">
      <c r="B44" s="203"/>
      <c r="C44" s="203"/>
      <c r="D44" s="447" t="s">
        <v>1745</v>
      </c>
      <c r="E44" s="447"/>
    </row>
    <row r="45" spans="2:5" ht="15" customHeight="1" x14ac:dyDescent="0.25">
      <c r="B45" s="361" t="s">
        <v>1746</v>
      </c>
      <c r="C45" s="361"/>
      <c r="D45" s="448" t="s">
        <v>1747</v>
      </c>
      <c r="E45" s="448"/>
    </row>
    <row r="46" spans="2:5" ht="36" customHeight="1" x14ac:dyDescent="0.25">
      <c r="B46" s="355" t="s">
        <v>1748</v>
      </c>
      <c r="C46" s="203"/>
      <c r="D46" s="442" t="s">
        <v>1749</v>
      </c>
      <c r="E46" s="442"/>
    </row>
    <row r="47" spans="2:5" ht="179.25" customHeight="1" x14ac:dyDescent="0.25">
      <c r="C47" s="203"/>
      <c r="D47" s="442" t="s">
        <v>1750</v>
      </c>
      <c r="E47" s="442"/>
    </row>
    <row r="48" spans="2:5" ht="15.75" x14ac:dyDescent="0.25">
      <c r="B48" s="362"/>
      <c r="C48" s="362"/>
      <c r="D48" s="363" t="s">
        <v>1751</v>
      </c>
      <c r="E48" s="364"/>
    </row>
    <row r="49" spans="2:5" x14ac:dyDescent="0.25">
      <c r="D49" s="257" t="s">
        <v>1752</v>
      </c>
    </row>
    <row r="50" spans="2:5" ht="13.5" customHeight="1" x14ac:dyDescent="0.25">
      <c r="E50" s="213" t="s">
        <v>1494</v>
      </c>
    </row>
    <row r="51" spans="2:5" ht="69" customHeight="1" x14ac:dyDescent="0.25">
      <c r="B51" s="355" t="s">
        <v>1753</v>
      </c>
      <c r="D51" s="443" t="s">
        <v>1754</v>
      </c>
      <c r="E51" s="443"/>
    </row>
    <row r="52" spans="2:5" ht="33.75" customHeight="1" x14ac:dyDescent="0.25">
      <c r="D52" s="444" t="s">
        <v>1755</v>
      </c>
      <c r="E52" s="444"/>
    </row>
  </sheetData>
  <mergeCells count="23">
    <mergeCell ref="D47:E47"/>
    <mergeCell ref="D51:E51"/>
    <mergeCell ref="D52:E52"/>
    <mergeCell ref="D41:E41"/>
    <mergeCell ref="D42:E42"/>
    <mergeCell ref="D43:E43"/>
    <mergeCell ref="D44:E44"/>
    <mergeCell ref="D45:E45"/>
    <mergeCell ref="D46:E46"/>
    <mergeCell ref="B30:B31"/>
    <mergeCell ref="E30:E31"/>
    <mergeCell ref="B32:B33"/>
    <mergeCell ref="E32:E33"/>
    <mergeCell ref="B38:B39"/>
    <mergeCell ref="D38:E38"/>
    <mergeCell ref="D39:E39"/>
    <mergeCell ref="B28:B29"/>
    <mergeCell ref="E28:E29"/>
    <mergeCell ref="E9:E11"/>
    <mergeCell ref="E12:E21"/>
    <mergeCell ref="B13:B14"/>
    <mergeCell ref="B24:B27"/>
    <mergeCell ref="E24:E27"/>
  </mergeCells>
  <hyperlinks>
    <hyperlink ref="D45:E45" r:id="rId1" display="Legal framework for valuation and LTV-calculation follow the rules of the Danish FSA - Bekendtgørelse nr. 687 af 20. juni 2007"/>
    <hyperlink ref="E50" location="Contents!A1" display="To Frontpage"/>
  </hyperlinks>
  <pageMargins left="0.7" right="0.7" top="0.75" bottom="0.75" header="0.3" footer="0.3"/>
  <pageSetup paperSize="9" scale="54" fitToHeight="0"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T59"/>
  <sheetViews>
    <sheetView topLeftCell="C1" zoomScale="80" zoomScaleNormal="80" workbookViewId="0">
      <selection activeCell="C1" sqref="C1"/>
    </sheetView>
  </sheetViews>
  <sheetFormatPr defaultColWidth="8.85546875" defaultRowHeight="15" x14ac:dyDescent="0.25"/>
  <cols>
    <col min="1" max="1" width="8.85546875" style="2"/>
    <col min="2" max="10" width="28" style="2" customWidth="1"/>
    <col min="11" max="18" width="8.85546875" style="2"/>
  </cols>
  <sheetData>
    <row r="1" spans="1:10" ht="15.75" thickBot="1" x14ac:dyDescent="0.3">
      <c r="A1" s="21"/>
    </row>
    <row r="2" spans="1:10" x14ac:dyDescent="0.25">
      <c r="B2" s="3"/>
      <c r="C2" s="4"/>
      <c r="D2" s="4"/>
      <c r="E2" s="4"/>
      <c r="F2" s="4"/>
      <c r="G2" s="4"/>
      <c r="H2" s="4"/>
      <c r="I2" s="4"/>
      <c r="J2" s="5"/>
    </row>
    <row r="3" spans="1:10" x14ac:dyDescent="0.25">
      <c r="B3" s="6"/>
      <c r="C3" s="7"/>
      <c r="D3" s="7"/>
      <c r="E3" s="7"/>
      <c r="F3" s="7"/>
      <c r="G3" s="7"/>
      <c r="H3" s="7"/>
      <c r="I3" s="7"/>
      <c r="J3" s="8"/>
    </row>
    <row r="4" spans="1:10" x14ac:dyDescent="0.25">
      <c r="B4" s="6"/>
      <c r="C4" s="7"/>
      <c r="D4" s="7"/>
      <c r="E4" s="7"/>
      <c r="F4" s="7"/>
      <c r="G4" s="7"/>
      <c r="H4" s="7"/>
      <c r="I4" s="7"/>
      <c r="J4" s="8"/>
    </row>
    <row r="5" spans="1:10" ht="31.5" x14ac:dyDescent="0.25">
      <c r="B5" s="6"/>
      <c r="C5" s="7"/>
      <c r="D5" s="7"/>
      <c r="E5" s="10"/>
      <c r="F5" s="10" t="s">
        <v>23</v>
      </c>
      <c r="G5" s="10"/>
      <c r="I5" s="10"/>
      <c r="J5" s="8"/>
    </row>
    <row r="6" spans="1:10" x14ac:dyDescent="0.25">
      <c r="B6" s="6"/>
      <c r="C6" s="7"/>
      <c r="D6" s="7"/>
      <c r="E6" s="11"/>
      <c r="F6" s="11"/>
      <c r="G6" s="11"/>
      <c r="I6" s="11"/>
      <c r="J6" s="8"/>
    </row>
    <row r="7" spans="1:10" ht="26.25" x14ac:dyDescent="0.25">
      <c r="B7" s="6"/>
      <c r="C7" s="7"/>
      <c r="D7" s="7"/>
      <c r="E7" s="12"/>
      <c r="F7" s="12" t="s">
        <v>24</v>
      </c>
      <c r="G7" s="12"/>
      <c r="I7" s="12"/>
      <c r="J7" s="8"/>
    </row>
    <row r="8" spans="1:10" ht="26.25" x14ac:dyDescent="0.25">
      <c r="B8" s="6"/>
      <c r="C8" s="7"/>
      <c r="D8" s="7"/>
      <c r="E8" s="7"/>
      <c r="F8" s="12"/>
      <c r="G8" s="12"/>
      <c r="H8" s="12"/>
      <c r="I8" s="12"/>
      <c r="J8" s="8"/>
    </row>
    <row r="9" spans="1:10" x14ac:dyDescent="0.25">
      <c r="B9" s="6"/>
      <c r="C9" s="22" t="s">
        <v>25</v>
      </c>
      <c r="D9" s="7"/>
      <c r="E9" s="7"/>
      <c r="F9" s="7"/>
      <c r="G9" s="7"/>
      <c r="H9" s="7"/>
      <c r="I9" s="7"/>
      <c r="J9" s="8"/>
    </row>
    <row r="10" spans="1:10" x14ac:dyDescent="0.25">
      <c r="B10" s="6"/>
      <c r="C10" s="22" t="s">
        <v>26</v>
      </c>
      <c r="D10" s="7"/>
      <c r="E10" s="7"/>
      <c r="F10" s="7"/>
      <c r="G10" s="7"/>
      <c r="H10" s="7"/>
      <c r="I10" s="7"/>
      <c r="J10" s="8"/>
    </row>
    <row r="11" spans="1:10" x14ac:dyDescent="0.25">
      <c r="B11" s="6"/>
      <c r="C11" s="22"/>
      <c r="D11" s="22" t="s">
        <v>27</v>
      </c>
      <c r="E11" s="7"/>
      <c r="F11" s="7"/>
      <c r="G11" s="7"/>
      <c r="H11" s="7"/>
      <c r="I11" s="7"/>
      <c r="J11" s="8"/>
    </row>
    <row r="12" spans="1:10" x14ac:dyDescent="0.25">
      <c r="B12" s="6"/>
      <c r="C12" s="22"/>
      <c r="D12" s="22" t="s">
        <v>28</v>
      </c>
      <c r="E12" s="7"/>
      <c r="F12" s="7"/>
      <c r="G12" s="7"/>
      <c r="H12" s="7"/>
      <c r="I12" s="7"/>
      <c r="J12" s="8"/>
    </row>
    <row r="13" spans="1:10" x14ac:dyDescent="0.25">
      <c r="B13" s="6"/>
      <c r="C13" s="22"/>
      <c r="D13" s="23" t="s">
        <v>29</v>
      </c>
      <c r="E13" s="7"/>
      <c r="F13" s="7"/>
      <c r="G13" s="7"/>
      <c r="H13" s="7"/>
      <c r="I13" s="7"/>
      <c r="J13" s="8"/>
    </row>
    <row r="14" spans="1:10" x14ac:dyDescent="0.25">
      <c r="B14" s="6"/>
      <c r="C14" s="22"/>
      <c r="D14" s="23" t="s">
        <v>30</v>
      </c>
      <c r="E14" s="7"/>
      <c r="F14" s="7"/>
      <c r="G14" s="7"/>
      <c r="H14" s="7"/>
      <c r="I14" s="7"/>
      <c r="J14" s="8"/>
    </row>
    <row r="15" spans="1:10" s="2" customFormat="1" x14ac:dyDescent="0.25">
      <c r="B15" s="6"/>
      <c r="C15" s="22"/>
      <c r="D15" s="23" t="s">
        <v>31</v>
      </c>
      <c r="E15" s="24"/>
      <c r="F15" s="24"/>
      <c r="G15" s="24"/>
      <c r="H15" s="24"/>
      <c r="I15" s="24"/>
      <c r="J15" s="25"/>
    </row>
    <row r="16" spans="1:10" s="2" customFormat="1" x14ac:dyDescent="0.25">
      <c r="B16" s="26"/>
      <c r="C16" s="22" t="s">
        <v>32</v>
      </c>
      <c r="D16" s="22"/>
      <c r="E16" s="22"/>
      <c r="F16" s="22"/>
      <c r="G16" s="22"/>
      <c r="H16" s="22"/>
      <c r="I16" s="22"/>
      <c r="J16" s="27"/>
    </row>
    <row r="17" spans="2:20" s="2" customFormat="1" x14ac:dyDescent="0.25">
      <c r="B17" s="6"/>
      <c r="C17" s="22" t="s">
        <v>33</v>
      </c>
      <c r="D17" s="23"/>
      <c r="E17" s="24"/>
      <c r="F17" s="28"/>
      <c r="G17" s="28"/>
      <c r="H17" s="28"/>
      <c r="I17" s="28"/>
      <c r="J17" s="8"/>
    </row>
    <row r="18" spans="2:20" s="2" customFormat="1" x14ac:dyDescent="0.25">
      <c r="B18" s="6"/>
      <c r="C18" s="22"/>
      <c r="D18" s="23" t="s">
        <v>34</v>
      </c>
      <c r="E18" s="24"/>
      <c r="F18" s="28"/>
      <c r="G18" s="28"/>
      <c r="H18" s="28"/>
      <c r="I18" s="28"/>
      <c r="J18" s="8"/>
    </row>
    <row r="19" spans="2:20" s="2" customFormat="1" x14ac:dyDescent="0.25">
      <c r="B19" s="6"/>
      <c r="C19" s="22"/>
      <c r="D19" s="23" t="s">
        <v>35</v>
      </c>
      <c r="E19" s="24"/>
      <c r="F19" s="28"/>
      <c r="G19" s="28"/>
      <c r="H19" s="28"/>
      <c r="I19" s="28"/>
      <c r="J19" s="8"/>
    </row>
    <row r="20" spans="2:20" s="29" customFormat="1" x14ac:dyDescent="0.25">
      <c r="B20" s="30"/>
      <c r="C20" s="23" t="s">
        <v>36</v>
      </c>
      <c r="D20" s="7"/>
      <c r="E20" s="24"/>
      <c r="F20" s="31"/>
      <c r="G20" s="31"/>
      <c r="H20" s="31"/>
      <c r="I20" s="31"/>
      <c r="J20" s="25"/>
    </row>
    <row r="21" spans="2:20" s="2" customFormat="1" x14ac:dyDescent="0.25">
      <c r="B21" s="6"/>
      <c r="C21" s="22"/>
      <c r="D21" s="22" t="s">
        <v>37</v>
      </c>
      <c r="E21" s="7"/>
      <c r="F21" s="14"/>
      <c r="G21" s="14"/>
      <c r="H21" s="14"/>
      <c r="I21" s="14"/>
      <c r="J21" s="8"/>
    </row>
    <row r="22" spans="2:20" s="2" customFormat="1" x14ac:dyDescent="0.25">
      <c r="B22" s="6"/>
      <c r="C22" s="23" t="s">
        <v>38</v>
      </c>
      <c r="D22" s="22"/>
      <c r="E22" s="22"/>
      <c r="F22" s="14"/>
      <c r="G22" s="14"/>
      <c r="H22" s="14"/>
      <c r="I22" s="14"/>
      <c r="J22" s="8"/>
    </row>
    <row r="23" spans="2:20" s="2" customFormat="1" x14ac:dyDescent="0.25">
      <c r="B23" s="6"/>
      <c r="C23" s="23"/>
      <c r="D23" s="22"/>
      <c r="E23" s="22"/>
      <c r="F23" s="14"/>
      <c r="G23" s="14"/>
      <c r="H23" s="14"/>
      <c r="I23" s="14"/>
      <c r="J23" s="8"/>
    </row>
    <row r="24" spans="2:20" s="2" customFormat="1" x14ac:dyDescent="0.25">
      <c r="B24" s="6"/>
      <c r="C24" s="23"/>
      <c r="D24" s="22"/>
      <c r="E24" s="22"/>
      <c r="F24" s="14"/>
      <c r="G24" s="14"/>
      <c r="H24" s="14"/>
      <c r="I24" s="14"/>
      <c r="J24" s="8"/>
    </row>
    <row r="25" spans="2:20" s="2" customFormat="1" x14ac:dyDescent="0.25">
      <c r="B25" s="6"/>
      <c r="C25" s="23"/>
      <c r="D25" s="22"/>
      <c r="E25" s="22"/>
      <c r="F25" s="14"/>
      <c r="G25" s="14"/>
      <c r="H25" s="14"/>
      <c r="I25" s="14"/>
      <c r="J25" s="8"/>
    </row>
    <row r="26" spans="2:20" s="2" customFormat="1" x14ac:dyDescent="0.25">
      <c r="B26" s="6"/>
      <c r="C26" s="23"/>
      <c r="D26" s="22"/>
      <c r="E26" s="22"/>
      <c r="F26" s="14"/>
      <c r="G26" s="14"/>
      <c r="H26" s="14"/>
      <c r="I26" s="14"/>
      <c r="J26" s="8"/>
    </row>
    <row r="27" spans="2:20" s="2" customFormat="1" x14ac:dyDescent="0.25">
      <c r="B27" s="6"/>
      <c r="C27" s="23"/>
      <c r="D27" s="22"/>
      <c r="E27" s="22"/>
      <c r="F27" s="14"/>
      <c r="G27" s="14"/>
      <c r="H27" s="14"/>
      <c r="I27" s="14"/>
      <c r="J27" s="8"/>
    </row>
    <row r="28" spans="2:20" s="2" customFormat="1" ht="15.75" thickBot="1" x14ac:dyDescent="0.3">
      <c r="B28" s="18"/>
      <c r="C28" s="32"/>
      <c r="D28" s="33"/>
      <c r="E28" s="19"/>
      <c r="F28" s="19"/>
      <c r="G28" s="19"/>
      <c r="H28" s="19"/>
      <c r="I28" s="19"/>
      <c r="J28" s="20"/>
    </row>
    <row r="29" spans="2:20" ht="15.75" thickBot="1" x14ac:dyDescent="0.3"/>
    <row r="30" spans="2:20" x14ac:dyDescent="0.25">
      <c r="B30" s="3"/>
      <c r="C30" s="4"/>
      <c r="D30" s="4"/>
      <c r="E30" s="4"/>
      <c r="F30" s="4"/>
      <c r="G30" s="4"/>
      <c r="H30" s="4"/>
      <c r="I30" s="4"/>
      <c r="J30" s="5"/>
      <c r="S30" s="2"/>
      <c r="T30" s="2"/>
    </row>
    <row r="31" spans="2:20" x14ac:dyDescent="0.25">
      <c r="B31" s="6"/>
      <c r="C31" s="7"/>
      <c r="D31" s="7"/>
      <c r="E31" s="7"/>
      <c r="F31" s="7"/>
      <c r="G31" s="7"/>
      <c r="H31" s="7"/>
      <c r="I31" s="7"/>
      <c r="J31" s="8"/>
      <c r="S31" s="2"/>
      <c r="T31" s="2"/>
    </row>
    <row r="32" spans="2:20" x14ac:dyDescent="0.25">
      <c r="B32" s="6"/>
      <c r="C32" s="7"/>
      <c r="D32" s="7"/>
      <c r="E32" s="7"/>
      <c r="F32" s="7"/>
      <c r="G32" s="7"/>
      <c r="H32" s="7"/>
      <c r="I32" s="7"/>
      <c r="J32" s="8"/>
      <c r="S32" s="2"/>
      <c r="T32" s="2"/>
    </row>
    <row r="33" spans="2:20" x14ac:dyDescent="0.25">
      <c r="B33" s="6"/>
      <c r="C33" s="7"/>
      <c r="D33" s="7"/>
      <c r="E33" s="7"/>
      <c r="F33" s="7"/>
      <c r="G33" s="7"/>
      <c r="H33" s="7"/>
      <c r="I33" s="7"/>
      <c r="J33" s="8"/>
      <c r="S33" s="2"/>
      <c r="T33" s="2"/>
    </row>
    <row r="34" spans="2:20" x14ac:dyDescent="0.25">
      <c r="B34" s="6"/>
      <c r="C34" s="34" t="s">
        <v>39</v>
      </c>
      <c r="D34" s="7"/>
      <c r="E34" s="7"/>
      <c r="F34" s="35"/>
      <c r="G34" s="7"/>
      <c r="H34" s="7"/>
      <c r="I34" s="7"/>
      <c r="J34" s="8"/>
      <c r="S34" s="2"/>
      <c r="T34" s="2"/>
    </row>
    <row r="35" spans="2:20" x14ac:dyDescent="0.25">
      <c r="B35" s="6"/>
      <c r="C35" s="7"/>
      <c r="D35" s="7"/>
      <c r="E35" s="7"/>
      <c r="F35" s="22"/>
      <c r="G35" s="7"/>
      <c r="H35" s="7"/>
      <c r="I35" s="7"/>
      <c r="J35" s="8"/>
      <c r="S35" s="2"/>
      <c r="T35" s="2"/>
    </row>
    <row r="36" spans="2:20" x14ac:dyDescent="0.25">
      <c r="B36" s="6"/>
      <c r="C36" s="7" t="s">
        <v>40</v>
      </c>
      <c r="D36" s="7"/>
      <c r="E36" s="7"/>
      <c r="F36" s="11"/>
      <c r="G36" s="7" t="s">
        <v>41</v>
      </c>
      <c r="H36" s="11"/>
      <c r="I36" s="11"/>
      <c r="J36" s="8"/>
      <c r="S36" s="2"/>
      <c r="T36" s="2"/>
    </row>
    <row r="37" spans="2:20" x14ac:dyDescent="0.25">
      <c r="B37" s="6"/>
      <c r="C37" s="7" t="s">
        <v>42</v>
      </c>
      <c r="D37" s="7"/>
      <c r="E37" s="7"/>
      <c r="F37" s="11"/>
      <c r="G37" s="7" t="s">
        <v>43</v>
      </c>
      <c r="H37" s="11"/>
      <c r="I37" s="11"/>
      <c r="J37" s="8"/>
      <c r="S37" s="2"/>
      <c r="T37" s="2"/>
    </row>
    <row r="38" spans="2:20" x14ac:dyDescent="0.25">
      <c r="B38" s="6"/>
      <c r="C38" s="7">
        <v>3</v>
      </c>
      <c r="D38" s="7"/>
      <c r="E38" s="7"/>
      <c r="F38" s="11"/>
      <c r="G38" s="7" t="s">
        <v>44</v>
      </c>
      <c r="H38" s="11"/>
      <c r="I38" s="11"/>
      <c r="J38" s="8"/>
      <c r="S38" s="2"/>
      <c r="T38" s="2"/>
    </row>
    <row r="39" spans="2:20" ht="26.25" x14ac:dyDescent="0.25">
      <c r="B39" s="6"/>
      <c r="C39" s="7"/>
      <c r="D39" s="7"/>
      <c r="E39" s="7"/>
      <c r="F39" s="12"/>
      <c r="G39" s="12"/>
      <c r="H39" s="12"/>
      <c r="I39" s="12"/>
      <c r="J39" s="8"/>
      <c r="S39" s="2"/>
      <c r="T39" s="2"/>
    </row>
    <row r="40" spans="2:20" x14ac:dyDescent="0.25">
      <c r="B40" s="6"/>
      <c r="C40" s="22"/>
      <c r="D40" s="7"/>
      <c r="E40" s="7"/>
      <c r="F40" s="7"/>
      <c r="G40" s="7"/>
      <c r="H40" s="7"/>
      <c r="I40" s="7"/>
      <c r="J40" s="8"/>
      <c r="S40" s="2"/>
      <c r="T40" s="2"/>
    </row>
    <row r="41" spans="2:20" x14ac:dyDescent="0.25">
      <c r="B41" s="6"/>
      <c r="C41" s="22"/>
      <c r="D41" s="7"/>
      <c r="E41" s="7"/>
      <c r="F41" s="7"/>
      <c r="G41" s="7"/>
      <c r="H41" s="7"/>
      <c r="I41" s="7"/>
      <c r="J41" s="8"/>
      <c r="S41" s="2"/>
      <c r="T41" s="2"/>
    </row>
    <row r="42" spans="2:20" x14ac:dyDescent="0.25">
      <c r="B42" s="6"/>
      <c r="C42" s="22"/>
      <c r="D42" s="22"/>
      <c r="E42" s="7"/>
      <c r="F42" s="35"/>
      <c r="G42" s="7"/>
      <c r="H42" s="7"/>
      <c r="I42" s="7"/>
      <c r="J42" s="8"/>
      <c r="S42" s="2"/>
      <c r="T42" s="2"/>
    </row>
    <row r="43" spans="2:20" x14ac:dyDescent="0.25">
      <c r="B43" s="6"/>
      <c r="C43" s="22"/>
      <c r="D43" s="22"/>
      <c r="E43" s="7"/>
      <c r="F43" s="7"/>
      <c r="G43" s="7"/>
      <c r="H43" s="7"/>
      <c r="I43" s="7"/>
      <c r="J43" s="8"/>
      <c r="S43" s="2"/>
      <c r="T43" s="2"/>
    </row>
    <row r="44" spans="2:20" x14ac:dyDescent="0.25">
      <c r="B44" s="6"/>
      <c r="C44" s="22"/>
      <c r="D44" s="23"/>
      <c r="E44" s="7"/>
      <c r="F44" s="7"/>
      <c r="G44" s="7"/>
      <c r="H44" s="7"/>
      <c r="I44" s="7"/>
      <c r="J44" s="8"/>
      <c r="S44" s="2"/>
      <c r="T44" s="2"/>
    </row>
    <row r="45" spans="2:20" x14ac:dyDescent="0.25">
      <c r="B45" s="6"/>
      <c r="C45" s="22"/>
      <c r="D45" s="23"/>
      <c r="E45" s="7"/>
      <c r="F45" s="7"/>
      <c r="G45" s="7"/>
      <c r="H45" s="7"/>
      <c r="I45" s="7"/>
      <c r="J45" s="8"/>
      <c r="S45" s="2"/>
      <c r="T45" s="2"/>
    </row>
    <row r="46" spans="2:20" x14ac:dyDescent="0.25">
      <c r="B46" s="6"/>
      <c r="C46" s="22"/>
      <c r="D46" s="23"/>
      <c r="E46" s="24"/>
      <c r="F46" s="24"/>
      <c r="G46" s="24"/>
      <c r="H46" s="24"/>
      <c r="I46" s="24"/>
      <c r="J46" s="25"/>
      <c r="S46" s="2"/>
      <c r="T46" s="2"/>
    </row>
    <row r="47" spans="2:20" x14ac:dyDescent="0.25">
      <c r="B47" s="26"/>
      <c r="C47" s="22"/>
      <c r="D47" s="22"/>
      <c r="E47" s="22"/>
      <c r="F47" s="22"/>
      <c r="G47" s="22"/>
      <c r="H47" s="22"/>
      <c r="I47" s="22"/>
      <c r="J47" s="27"/>
      <c r="S47" s="2"/>
      <c r="T47" s="2"/>
    </row>
    <row r="48" spans="2:20" x14ac:dyDescent="0.25">
      <c r="B48" s="6"/>
      <c r="C48" s="23"/>
      <c r="D48" s="7"/>
      <c r="E48" s="7"/>
      <c r="F48" s="7"/>
      <c r="G48" s="7"/>
      <c r="H48" s="7"/>
      <c r="I48" s="7"/>
      <c r="J48" s="8"/>
      <c r="S48" s="2"/>
      <c r="T48" s="2"/>
    </row>
    <row r="49" spans="2:20" x14ac:dyDescent="0.25">
      <c r="B49" s="6"/>
      <c r="C49" s="22"/>
      <c r="D49" s="23"/>
      <c r="E49" s="24"/>
      <c r="F49" s="28"/>
      <c r="G49" s="28"/>
      <c r="H49" s="28"/>
      <c r="I49" s="28"/>
      <c r="J49" s="8"/>
      <c r="S49" s="2"/>
      <c r="T49" s="2"/>
    </row>
    <row r="50" spans="2:20" x14ac:dyDescent="0.25">
      <c r="B50" s="6"/>
      <c r="C50" s="22"/>
      <c r="D50" s="23"/>
      <c r="E50" s="24"/>
      <c r="F50" s="28"/>
      <c r="G50" s="28"/>
      <c r="H50" s="28"/>
      <c r="I50" s="28"/>
      <c r="J50" s="8"/>
      <c r="S50" s="2"/>
      <c r="T50" s="2"/>
    </row>
    <row r="51" spans="2:20" x14ac:dyDescent="0.25">
      <c r="B51" s="30"/>
      <c r="C51" s="23"/>
      <c r="D51" s="7"/>
      <c r="E51" s="24"/>
      <c r="F51" s="31"/>
      <c r="G51" s="31"/>
      <c r="H51" s="31"/>
      <c r="I51" s="31"/>
      <c r="J51" s="25"/>
      <c r="S51" s="2"/>
      <c r="T51" s="2"/>
    </row>
    <row r="52" spans="2:20" x14ac:dyDescent="0.25">
      <c r="B52" s="30"/>
      <c r="C52" s="23"/>
      <c r="D52" s="7"/>
      <c r="E52" s="24"/>
      <c r="F52" s="31"/>
      <c r="G52" s="31"/>
      <c r="H52" s="31"/>
      <c r="I52" s="31"/>
      <c r="J52" s="25"/>
      <c r="S52" s="2"/>
      <c r="T52" s="2"/>
    </row>
    <row r="53" spans="2:20" x14ac:dyDescent="0.25">
      <c r="B53" s="30"/>
      <c r="C53" s="23"/>
      <c r="D53" s="7"/>
      <c r="E53" s="24"/>
      <c r="F53" s="31"/>
      <c r="G53" s="31"/>
      <c r="H53" s="31"/>
      <c r="I53" s="31"/>
      <c r="J53" s="25"/>
      <c r="S53" s="2"/>
      <c r="T53" s="2"/>
    </row>
    <row r="54" spans="2:20" x14ac:dyDescent="0.25">
      <c r="B54" s="30"/>
      <c r="C54" s="23"/>
      <c r="D54" s="7"/>
      <c r="E54" s="24"/>
      <c r="F54" s="31"/>
      <c r="G54" s="31"/>
      <c r="H54" s="31"/>
      <c r="I54" s="31"/>
      <c r="J54" s="25"/>
      <c r="S54" s="2"/>
      <c r="T54" s="2"/>
    </row>
    <row r="55" spans="2:20" x14ac:dyDescent="0.25">
      <c r="B55" s="30"/>
      <c r="C55" s="23"/>
      <c r="D55" s="7"/>
      <c r="E55" s="24"/>
      <c r="F55" s="31"/>
      <c r="G55" s="31"/>
      <c r="H55" s="31"/>
      <c r="I55" s="31"/>
      <c r="J55" s="25"/>
      <c r="S55" s="2"/>
      <c r="T55" s="2"/>
    </row>
    <row r="56" spans="2:20" x14ac:dyDescent="0.25">
      <c r="B56" s="30"/>
      <c r="C56" s="23"/>
      <c r="D56" s="7"/>
      <c r="E56" s="24"/>
      <c r="F56" s="31"/>
      <c r="G56" s="31"/>
      <c r="H56" s="31"/>
      <c r="I56" s="31"/>
      <c r="J56" s="25"/>
      <c r="S56" s="2"/>
      <c r="T56" s="2"/>
    </row>
    <row r="57" spans="2:20" x14ac:dyDescent="0.25">
      <c r="B57" s="30"/>
      <c r="C57" s="23"/>
      <c r="D57" s="7"/>
      <c r="E57" s="24"/>
      <c r="F57" s="31"/>
      <c r="G57" s="31"/>
      <c r="H57" s="31"/>
      <c r="I57" s="31"/>
      <c r="J57" s="25"/>
      <c r="S57" s="2"/>
      <c r="T57" s="2"/>
    </row>
    <row r="58" spans="2:20" x14ac:dyDescent="0.25">
      <c r="B58" s="6"/>
      <c r="C58" s="22"/>
      <c r="D58" s="22"/>
      <c r="E58" s="7"/>
      <c r="F58" s="14"/>
      <c r="G58" s="14"/>
      <c r="H58" s="14"/>
      <c r="I58" s="14"/>
      <c r="J58" s="8"/>
      <c r="S58" s="2"/>
      <c r="T58" s="2"/>
    </row>
    <row r="59" spans="2:20" ht="15.75" thickBot="1" x14ac:dyDescent="0.3">
      <c r="B59" s="18"/>
      <c r="C59" s="32"/>
      <c r="D59" s="33"/>
      <c r="E59" s="33"/>
      <c r="F59" s="36"/>
      <c r="G59" s="36"/>
      <c r="H59" s="36"/>
      <c r="I59" s="36"/>
      <c r="J59" s="20"/>
      <c r="S59" s="2"/>
      <c r="T59" s="2"/>
    </row>
  </sheetData>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D76"/>
  <sheetViews>
    <sheetView zoomScale="85" zoomScaleNormal="85" workbookViewId="0">
      <selection activeCell="C47" sqref="C47:E47"/>
    </sheetView>
  </sheetViews>
  <sheetFormatPr defaultRowHeight="15" x14ac:dyDescent="0.25"/>
  <cols>
    <col min="1" max="1" width="4.7109375" style="254" customWidth="1"/>
    <col min="2" max="2" width="71.140625" style="254" customWidth="1"/>
    <col min="3" max="3" width="68.140625" style="254" customWidth="1"/>
    <col min="4" max="4" width="80.28515625" style="254" customWidth="1"/>
    <col min="5" max="16384" width="9.140625" style="254"/>
  </cols>
  <sheetData>
    <row r="1" spans="2:4" s="365" customFormat="1" x14ac:dyDescent="0.25"/>
    <row r="2" spans="2:4" s="365" customFormat="1" x14ac:dyDescent="0.25"/>
    <row r="3" spans="2:4" s="365" customFormat="1" x14ac:dyDescent="0.25"/>
    <row r="4" spans="2:4" s="365" customFormat="1" x14ac:dyDescent="0.25"/>
    <row r="5" spans="2:4" s="365" customFormat="1" ht="15.75" x14ac:dyDescent="0.25">
      <c r="B5" s="366" t="s">
        <v>1756</v>
      </c>
    </row>
    <row r="6" spans="2:4" s="365" customFormat="1" x14ac:dyDescent="0.25">
      <c r="B6" s="367" t="s">
        <v>1456</v>
      </c>
      <c r="C6" s="450" t="s">
        <v>1707</v>
      </c>
      <c r="D6" s="450"/>
    </row>
    <row r="7" spans="2:4" s="365" customFormat="1" x14ac:dyDescent="0.25">
      <c r="B7" s="367" t="s">
        <v>1757</v>
      </c>
      <c r="C7" s="450"/>
      <c r="D7" s="450"/>
    </row>
    <row r="8" spans="2:4" s="365" customFormat="1" x14ac:dyDescent="0.25">
      <c r="B8" s="368" t="s">
        <v>1464</v>
      </c>
      <c r="C8" s="449" t="s">
        <v>1758</v>
      </c>
      <c r="D8" s="449"/>
    </row>
    <row r="9" spans="2:4" s="365" customFormat="1" x14ac:dyDescent="0.25">
      <c r="B9" s="368" t="s">
        <v>1759</v>
      </c>
      <c r="C9" s="451" t="s">
        <v>1760</v>
      </c>
      <c r="D9" s="451"/>
    </row>
    <row r="10" spans="2:4" s="365" customFormat="1" x14ac:dyDescent="0.25">
      <c r="B10" s="368" t="s">
        <v>1467</v>
      </c>
      <c r="C10" s="449" t="s">
        <v>1761</v>
      </c>
      <c r="D10" s="449"/>
    </row>
    <row r="11" spans="2:4" s="365" customFormat="1" x14ac:dyDescent="0.25">
      <c r="B11" s="368" t="s">
        <v>1468</v>
      </c>
      <c r="C11" s="449" t="s">
        <v>1762</v>
      </c>
      <c r="D11" s="449"/>
    </row>
    <row r="12" spans="2:4" s="365" customFormat="1" x14ac:dyDescent="0.25">
      <c r="B12" s="368" t="s">
        <v>1469</v>
      </c>
      <c r="C12" s="449" t="s">
        <v>1763</v>
      </c>
      <c r="D12" s="449"/>
    </row>
    <row r="13" spans="2:4" s="365" customFormat="1" x14ac:dyDescent="0.25">
      <c r="B13" s="368" t="s">
        <v>1470</v>
      </c>
      <c r="C13" s="449" t="s">
        <v>1764</v>
      </c>
      <c r="D13" s="449"/>
    </row>
    <row r="14" spans="2:4" s="365" customFormat="1" x14ac:dyDescent="0.25">
      <c r="B14" s="368" t="s">
        <v>1765</v>
      </c>
      <c r="C14" s="449" t="s">
        <v>1766</v>
      </c>
      <c r="D14" s="449"/>
    </row>
    <row r="15" spans="2:4" s="365" customFormat="1" x14ac:dyDescent="0.25">
      <c r="B15" s="368" t="s">
        <v>1472</v>
      </c>
      <c r="C15" s="449" t="s">
        <v>1767</v>
      </c>
      <c r="D15" s="449"/>
    </row>
    <row r="16" spans="2:4" s="365" customFormat="1" x14ac:dyDescent="0.25">
      <c r="B16" s="369" t="s">
        <v>1473</v>
      </c>
      <c r="C16" s="449" t="s">
        <v>1768</v>
      </c>
      <c r="D16" s="449"/>
    </row>
    <row r="17" spans="2:4" s="365" customFormat="1" ht="30" customHeight="1" x14ac:dyDescent="0.25">
      <c r="B17" s="370" t="s">
        <v>1474</v>
      </c>
      <c r="C17" s="453" t="s">
        <v>1769</v>
      </c>
      <c r="D17" s="453"/>
    </row>
    <row r="18" spans="2:4" s="365" customFormat="1" x14ac:dyDescent="0.25">
      <c r="B18" s="371" t="s">
        <v>1476</v>
      </c>
      <c r="C18" s="451" t="s">
        <v>1770</v>
      </c>
      <c r="D18" s="451"/>
    </row>
    <row r="19" spans="2:4" s="365" customFormat="1" x14ac:dyDescent="0.25">
      <c r="B19" s="368" t="s">
        <v>1478</v>
      </c>
      <c r="C19" s="449" t="s">
        <v>1771</v>
      </c>
      <c r="D19" s="449"/>
    </row>
    <row r="20" spans="2:4" s="365" customFormat="1" x14ac:dyDescent="0.25">
      <c r="B20" s="368" t="s">
        <v>1492</v>
      </c>
      <c r="C20" s="449" t="s">
        <v>1772</v>
      </c>
      <c r="D20" s="449"/>
    </row>
    <row r="21" spans="2:4" s="365" customFormat="1" ht="30" x14ac:dyDescent="0.25">
      <c r="B21" s="368" t="s">
        <v>1773</v>
      </c>
      <c r="C21" s="449" t="s">
        <v>1774</v>
      </c>
      <c r="D21" s="449"/>
    </row>
    <row r="22" spans="2:4" s="365" customFormat="1" x14ac:dyDescent="0.25">
      <c r="B22" s="372"/>
      <c r="C22" s="373"/>
      <c r="D22" s="374"/>
    </row>
    <row r="23" spans="2:4" s="365" customFormat="1" x14ac:dyDescent="0.25">
      <c r="B23" s="367" t="s">
        <v>1456</v>
      </c>
      <c r="C23" s="454" t="s">
        <v>1707</v>
      </c>
      <c r="D23" s="454"/>
    </row>
    <row r="24" spans="2:4" s="365" customFormat="1" x14ac:dyDescent="0.25">
      <c r="B24" s="367" t="s">
        <v>1775</v>
      </c>
      <c r="C24" s="454"/>
      <c r="D24" s="454"/>
    </row>
    <row r="25" spans="2:4" s="365" customFormat="1" x14ac:dyDescent="0.25">
      <c r="B25" s="375" t="s">
        <v>1497</v>
      </c>
      <c r="C25" s="453" t="s">
        <v>1776</v>
      </c>
      <c r="D25" s="453"/>
    </row>
    <row r="26" spans="2:4" s="365" customFormat="1" ht="36" customHeight="1" x14ac:dyDescent="0.25">
      <c r="B26" s="368" t="s">
        <v>1777</v>
      </c>
      <c r="C26" s="452" t="s">
        <v>1778</v>
      </c>
      <c r="D26" s="452"/>
    </row>
    <row r="27" spans="2:4" s="365" customFormat="1" x14ac:dyDescent="0.25">
      <c r="B27" s="375" t="s">
        <v>1779</v>
      </c>
      <c r="C27" s="453" t="s">
        <v>1780</v>
      </c>
      <c r="D27" s="453"/>
    </row>
    <row r="28" spans="2:4" s="365" customFormat="1" x14ac:dyDescent="0.25">
      <c r="B28" s="375" t="s">
        <v>1781</v>
      </c>
      <c r="C28" s="453" t="s">
        <v>1782</v>
      </c>
      <c r="D28" s="453"/>
    </row>
    <row r="29" spans="2:4" s="365" customFormat="1" x14ac:dyDescent="0.25">
      <c r="B29" s="375" t="s">
        <v>1783</v>
      </c>
      <c r="C29" s="451" t="s">
        <v>1784</v>
      </c>
      <c r="D29" s="451"/>
    </row>
    <row r="30" spans="2:4" s="365" customFormat="1" x14ac:dyDescent="0.25">
      <c r="B30" s="375" t="s">
        <v>1507</v>
      </c>
      <c r="C30" s="452" t="s">
        <v>1785</v>
      </c>
      <c r="D30" s="452"/>
    </row>
    <row r="31" spans="2:4" s="365" customFormat="1" x14ac:dyDescent="0.25">
      <c r="B31" s="375" t="s">
        <v>1508</v>
      </c>
      <c r="C31" s="453" t="s">
        <v>1786</v>
      </c>
      <c r="D31" s="453"/>
    </row>
    <row r="32" spans="2:4" s="365" customFormat="1" x14ac:dyDescent="0.25">
      <c r="B32" s="375" t="s">
        <v>1787</v>
      </c>
      <c r="C32" s="453" t="s">
        <v>1788</v>
      </c>
      <c r="D32" s="453"/>
    </row>
    <row r="33" spans="2:4" s="365" customFormat="1" x14ac:dyDescent="0.25">
      <c r="B33" s="371"/>
      <c r="C33" s="369"/>
      <c r="D33" s="368"/>
    </row>
    <row r="34" spans="2:4" s="365" customFormat="1" x14ac:dyDescent="0.25">
      <c r="B34" s="367" t="s">
        <v>1456</v>
      </c>
      <c r="C34" s="450" t="s">
        <v>1707</v>
      </c>
      <c r="D34" s="450"/>
    </row>
    <row r="35" spans="2:4" s="365" customFormat="1" x14ac:dyDescent="0.25">
      <c r="B35" s="367" t="s">
        <v>1789</v>
      </c>
      <c r="C35" s="450"/>
      <c r="D35" s="450"/>
    </row>
    <row r="36" spans="2:4" s="365" customFormat="1" ht="52.5" customHeight="1" x14ac:dyDescent="0.25">
      <c r="B36" s="376" t="s">
        <v>1610</v>
      </c>
      <c r="C36" s="453" t="s">
        <v>1790</v>
      </c>
      <c r="D36" s="453"/>
    </row>
    <row r="37" spans="2:4" s="365" customFormat="1" ht="169.5" customHeight="1" x14ac:dyDescent="0.25">
      <c r="B37" s="376" t="s">
        <v>1611</v>
      </c>
      <c r="C37" s="453" t="s">
        <v>1791</v>
      </c>
      <c r="D37" s="453"/>
    </row>
    <row r="38" spans="2:4" s="365" customFormat="1" x14ac:dyDescent="0.25">
      <c r="B38" s="375"/>
      <c r="C38" s="368"/>
      <c r="D38" s="368"/>
    </row>
    <row r="39" spans="2:4" s="365" customFormat="1" x14ac:dyDescent="0.25">
      <c r="B39" s="367" t="s">
        <v>1456</v>
      </c>
      <c r="C39" s="450" t="s">
        <v>1707</v>
      </c>
      <c r="D39" s="450"/>
    </row>
    <row r="40" spans="2:4" s="365" customFormat="1" x14ac:dyDescent="0.25">
      <c r="B40" s="367" t="s">
        <v>1792</v>
      </c>
      <c r="C40" s="450"/>
      <c r="D40" s="450"/>
    </row>
    <row r="41" spans="2:4" s="365" customFormat="1" ht="75" customHeight="1" x14ac:dyDescent="0.25">
      <c r="B41" s="372" t="s">
        <v>1617</v>
      </c>
      <c r="C41" s="453" t="s">
        <v>1793</v>
      </c>
      <c r="D41" s="453"/>
    </row>
    <row r="42" spans="2:4" s="365" customFormat="1" ht="32.25" customHeight="1" x14ac:dyDescent="0.25">
      <c r="B42" s="376" t="s">
        <v>1618</v>
      </c>
      <c r="C42" s="453" t="s">
        <v>1794</v>
      </c>
      <c r="D42" s="453"/>
    </row>
    <row r="43" spans="2:4" s="365" customFormat="1" x14ac:dyDescent="0.25">
      <c r="B43" s="376" t="s">
        <v>1619</v>
      </c>
      <c r="C43" s="453" t="s">
        <v>1795</v>
      </c>
      <c r="D43" s="453"/>
    </row>
    <row r="44" spans="2:4" s="365" customFormat="1" x14ac:dyDescent="0.25">
      <c r="B44" s="377"/>
      <c r="C44" s="378"/>
      <c r="D44" s="368"/>
    </row>
    <row r="45" spans="2:4" s="365" customFormat="1" x14ac:dyDescent="0.25">
      <c r="B45" s="367" t="s">
        <v>1456</v>
      </c>
      <c r="C45" s="450" t="s">
        <v>1707</v>
      </c>
      <c r="D45" s="450"/>
    </row>
    <row r="46" spans="2:4" s="365" customFormat="1" x14ac:dyDescent="0.25">
      <c r="B46" s="367" t="s">
        <v>1796</v>
      </c>
      <c r="C46" s="450"/>
      <c r="D46" s="450"/>
    </row>
    <row r="47" spans="2:4" s="365" customFormat="1" x14ac:dyDescent="0.25">
      <c r="B47" s="369" t="s">
        <v>1624</v>
      </c>
      <c r="C47" s="455" t="s">
        <v>1797</v>
      </c>
      <c r="D47" s="455"/>
    </row>
    <row r="48" spans="2:4" s="365" customFormat="1" x14ac:dyDescent="0.25">
      <c r="B48" s="377" t="s">
        <v>1625</v>
      </c>
      <c r="C48" s="455" t="s">
        <v>1798</v>
      </c>
      <c r="D48" s="455"/>
    </row>
    <row r="49" spans="2:4" s="365" customFormat="1" ht="15.75" customHeight="1" x14ac:dyDescent="0.25">
      <c r="B49" s="377" t="s">
        <v>1626</v>
      </c>
      <c r="C49" s="455" t="s">
        <v>1799</v>
      </c>
      <c r="D49" s="455"/>
    </row>
    <row r="50" spans="2:4" s="365" customFormat="1" ht="14.25" customHeight="1" x14ac:dyDescent="0.25">
      <c r="B50" s="377" t="s">
        <v>1627</v>
      </c>
      <c r="C50" s="455" t="s">
        <v>1800</v>
      </c>
      <c r="D50" s="455"/>
    </row>
    <row r="51" spans="2:4" s="365" customFormat="1" x14ac:dyDescent="0.25">
      <c r="B51" s="377" t="s">
        <v>1628</v>
      </c>
      <c r="C51" s="455" t="s">
        <v>1801</v>
      </c>
      <c r="D51" s="455"/>
    </row>
    <row r="52" spans="2:4" s="365" customFormat="1" x14ac:dyDescent="0.25">
      <c r="B52" s="377" t="s">
        <v>1629</v>
      </c>
      <c r="C52" s="455" t="s">
        <v>1802</v>
      </c>
      <c r="D52" s="455"/>
    </row>
    <row r="53" spans="2:4" s="365" customFormat="1" x14ac:dyDescent="0.25">
      <c r="B53" s="377" t="s">
        <v>1630</v>
      </c>
      <c r="C53" s="455" t="s">
        <v>1803</v>
      </c>
      <c r="D53" s="455"/>
    </row>
    <row r="54" spans="2:4" s="365" customFormat="1" x14ac:dyDescent="0.25">
      <c r="B54" s="377" t="s">
        <v>632</v>
      </c>
      <c r="C54" s="455" t="s">
        <v>1804</v>
      </c>
      <c r="D54" s="455"/>
    </row>
    <row r="55" spans="2:4" s="365" customFormat="1" x14ac:dyDescent="0.25">
      <c r="B55" s="377" t="s">
        <v>1631</v>
      </c>
      <c r="C55" s="455" t="s">
        <v>1805</v>
      </c>
      <c r="D55" s="455"/>
    </row>
    <row r="56" spans="2:4" s="365" customFormat="1" x14ac:dyDescent="0.25">
      <c r="B56" s="365" t="s">
        <v>140</v>
      </c>
      <c r="C56" s="455" t="s">
        <v>1806</v>
      </c>
      <c r="D56" s="455"/>
    </row>
    <row r="57" spans="2:4" s="365" customFormat="1" x14ac:dyDescent="0.25"/>
    <row r="58" spans="2:4" s="365" customFormat="1" x14ac:dyDescent="0.25">
      <c r="B58" s="367" t="s">
        <v>1456</v>
      </c>
      <c r="C58" s="379" t="s">
        <v>1707</v>
      </c>
      <c r="D58" s="380"/>
    </row>
    <row r="59" spans="2:4" s="365" customFormat="1" x14ac:dyDescent="0.25">
      <c r="B59" s="367" t="s">
        <v>1807</v>
      </c>
      <c r="C59" s="379"/>
      <c r="D59" s="380"/>
    </row>
    <row r="60" spans="2:4" s="365" customFormat="1" ht="53.25" customHeight="1" x14ac:dyDescent="0.25">
      <c r="B60" s="376" t="s">
        <v>1663</v>
      </c>
      <c r="C60" s="455" t="s">
        <v>1808</v>
      </c>
      <c r="D60" s="455"/>
    </row>
    <row r="61" spans="2:4" s="365" customFormat="1" ht="64.5" customHeight="1" x14ac:dyDescent="0.25">
      <c r="B61" s="376" t="s">
        <v>1809</v>
      </c>
      <c r="C61" s="455" t="s">
        <v>1810</v>
      </c>
      <c r="D61" s="455"/>
    </row>
    <row r="62" spans="2:4" s="365" customFormat="1" ht="101.25" customHeight="1" x14ac:dyDescent="0.25">
      <c r="B62" s="376" t="s">
        <v>1811</v>
      </c>
      <c r="C62" s="455" t="s">
        <v>1812</v>
      </c>
      <c r="D62" s="455"/>
    </row>
    <row r="63" spans="2:4" s="365" customFormat="1" ht="49.5" customHeight="1" x14ac:dyDescent="0.25">
      <c r="B63" s="376" t="s">
        <v>1670</v>
      </c>
      <c r="C63" s="455" t="s">
        <v>1813</v>
      </c>
      <c r="D63" s="455"/>
    </row>
    <row r="64" spans="2:4" s="365" customFormat="1" ht="15" customHeight="1" x14ac:dyDescent="0.25">
      <c r="B64" s="376" t="s">
        <v>1814</v>
      </c>
      <c r="C64" s="455" t="s">
        <v>1815</v>
      </c>
      <c r="D64" s="455"/>
    </row>
    <row r="65" spans="1:4" s="365" customFormat="1" x14ac:dyDescent="0.25">
      <c r="B65" s="376" t="s">
        <v>1816</v>
      </c>
      <c r="C65" s="455" t="s">
        <v>1817</v>
      </c>
      <c r="D65" s="455"/>
    </row>
    <row r="66" spans="1:4" s="365" customFormat="1" x14ac:dyDescent="0.25">
      <c r="B66" s="376" t="s">
        <v>140</v>
      </c>
      <c r="C66" s="455" t="s">
        <v>1818</v>
      </c>
      <c r="D66" s="455"/>
    </row>
    <row r="67" spans="1:4" s="365" customFormat="1" x14ac:dyDescent="0.25"/>
    <row r="68" spans="1:4" s="365" customFormat="1" x14ac:dyDescent="0.25">
      <c r="B68" s="367" t="s">
        <v>1456</v>
      </c>
      <c r="C68" s="450" t="s">
        <v>1707</v>
      </c>
      <c r="D68" s="450"/>
    </row>
    <row r="69" spans="1:4" s="365" customFormat="1" x14ac:dyDescent="0.25">
      <c r="B69" s="367" t="s">
        <v>1819</v>
      </c>
      <c r="C69" s="450"/>
      <c r="D69" s="450"/>
    </row>
    <row r="70" spans="1:4" s="365" customFormat="1" x14ac:dyDescent="0.25">
      <c r="B70" s="377" t="s">
        <v>1820</v>
      </c>
      <c r="C70" s="455" t="s">
        <v>1821</v>
      </c>
      <c r="D70" s="455"/>
    </row>
    <row r="71" spans="1:4" s="365" customFormat="1" x14ac:dyDescent="0.25">
      <c r="B71" s="377"/>
      <c r="C71" s="368"/>
      <c r="D71" s="368"/>
    </row>
    <row r="72" spans="1:4" s="365" customFormat="1" x14ac:dyDescent="0.25">
      <c r="B72" s="381"/>
      <c r="C72" s="382"/>
      <c r="D72" s="382"/>
    </row>
    <row r="73" spans="1:4" s="365" customFormat="1" x14ac:dyDescent="0.25">
      <c r="B73" s="381"/>
      <c r="C73" s="382"/>
      <c r="D73" s="383" t="s">
        <v>1822</v>
      </c>
    </row>
    <row r="74" spans="1:4" s="365" customFormat="1" x14ac:dyDescent="0.25">
      <c r="B74" s="377"/>
      <c r="C74" s="382"/>
      <c r="D74" s="382"/>
    </row>
    <row r="75" spans="1:4" x14ac:dyDescent="0.25">
      <c r="A75" s="257"/>
      <c r="B75" s="189"/>
      <c r="C75" s="189"/>
      <c r="D75" s="189"/>
    </row>
    <row r="76" spans="1:4" x14ac:dyDescent="0.25">
      <c r="A76" s="257"/>
      <c r="B76" s="257"/>
      <c r="C76" s="257"/>
      <c r="D76" s="257"/>
    </row>
  </sheetData>
  <mergeCells count="51">
    <mergeCell ref="C66:D66"/>
    <mergeCell ref="C68:D69"/>
    <mergeCell ref="C70:D70"/>
    <mergeCell ref="C60:D60"/>
    <mergeCell ref="C61:D61"/>
    <mergeCell ref="C62:D62"/>
    <mergeCell ref="C63:D63"/>
    <mergeCell ref="C64:D64"/>
    <mergeCell ref="C65:D65"/>
    <mergeCell ref="C56:D56"/>
    <mergeCell ref="C43:D43"/>
    <mergeCell ref="C45:D46"/>
    <mergeCell ref="C47:D47"/>
    <mergeCell ref="C48:D48"/>
    <mergeCell ref="C49:D49"/>
    <mergeCell ref="C50:D50"/>
    <mergeCell ref="C51:D51"/>
    <mergeCell ref="C52:D52"/>
    <mergeCell ref="C53:D53"/>
    <mergeCell ref="C54:D54"/>
    <mergeCell ref="C55:D55"/>
    <mergeCell ref="C42:D42"/>
    <mergeCell ref="C27:D27"/>
    <mergeCell ref="C28:D28"/>
    <mergeCell ref="C29:D29"/>
    <mergeCell ref="C30:D30"/>
    <mergeCell ref="C31:D31"/>
    <mergeCell ref="C32:D32"/>
    <mergeCell ref="C34:D35"/>
    <mergeCell ref="C36:D36"/>
    <mergeCell ref="C37:D37"/>
    <mergeCell ref="C39:D40"/>
    <mergeCell ref="C41:D41"/>
    <mergeCell ref="C26:D26"/>
    <mergeCell ref="C13:D13"/>
    <mergeCell ref="C14:D14"/>
    <mergeCell ref="C15:D15"/>
    <mergeCell ref="C16:D16"/>
    <mergeCell ref="C17:D17"/>
    <mergeCell ref="C18:D18"/>
    <mergeCell ref="C19:D19"/>
    <mergeCell ref="C20:D20"/>
    <mergeCell ref="C21:D21"/>
    <mergeCell ref="C23:D24"/>
    <mergeCell ref="C25:D25"/>
    <mergeCell ref="C12:D12"/>
    <mergeCell ref="C6:D7"/>
    <mergeCell ref="C8:D8"/>
    <mergeCell ref="C9:D9"/>
    <mergeCell ref="C10:D10"/>
    <mergeCell ref="C11:D11"/>
  </mergeCells>
  <hyperlinks>
    <hyperlink ref="D73" location="Frontpage!A1" display="To Frontpage"/>
  </hyperlinks>
  <pageMargins left="0.7" right="0.7" top="0.75" bottom="0.75" header="0.3" footer="0.3"/>
  <pageSetup paperSize="9" scale="38" fitToWidth="0" fitToHeight="0"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82"/>
  <sheetViews>
    <sheetView zoomScale="70" zoomScaleNormal="70" workbookViewId="0"/>
  </sheetViews>
  <sheetFormatPr defaultColWidth="8.85546875" defaultRowHeight="15" x14ac:dyDescent="0.25"/>
  <cols>
    <col min="1" max="1" width="13.28515625" style="157" customWidth="1"/>
    <col min="2" max="2" width="60.5703125" style="157" bestFit="1" customWidth="1"/>
    <col min="3" max="7" width="41" style="157" customWidth="1"/>
    <col min="8" max="8" width="7.28515625" style="157" customWidth="1"/>
    <col min="9" max="9" width="92" style="157" customWidth="1"/>
    <col min="10" max="11" width="47.7109375" style="157" customWidth="1"/>
    <col min="12" max="12" width="7.28515625" style="157" customWidth="1"/>
    <col min="13" max="13" width="25.7109375" style="157" customWidth="1"/>
    <col min="14" max="14" width="25.7109375" style="64" customWidth="1"/>
    <col min="15" max="16384" width="8.85546875" style="97"/>
  </cols>
  <sheetData>
    <row r="1" spans="1:11" s="64" customFormat="1" ht="31.5" x14ac:dyDescent="0.25">
      <c r="A1" s="63" t="s">
        <v>1311</v>
      </c>
      <c r="B1" s="63"/>
      <c r="F1" s="100"/>
      <c r="G1" s="100"/>
      <c r="I1" s="63"/>
    </row>
    <row r="2" spans="1:11" s="64" customFormat="1" ht="15.75" thickBot="1" x14ac:dyDescent="0.3">
      <c r="B2" s="65"/>
      <c r="C2" s="65"/>
      <c r="I2" s="157"/>
      <c r="J2" s="157"/>
      <c r="K2" s="157"/>
    </row>
    <row r="3" spans="1:11" s="64" customFormat="1" ht="19.5" thickBot="1" x14ac:dyDescent="0.3">
      <c r="A3" s="67"/>
      <c r="B3" s="68" t="s">
        <v>83</v>
      </c>
      <c r="C3" s="69" t="s">
        <v>202</v>
      </c>
      <c r="D3" s="67"/>
      <c r="E3" s="67"/>
      <c r="I3" s="77" t="s">
        <v>1312</v>
      </c>
      <c r="J3" s="130" t="s">
        <v>1073</v>
      </c>
      <c r="K3" s="157"/>
    </row>
    <row r="4" spans="1:11" s="64" customFormat="1" ht="15.75" thickBot="1" x14ac:dyDescent="0.3">
      <c r="A4" s="157"/>
      <c r="B4" s="157"/>
      <c r="C4" s="157"/>
      <c r="D4" s="157"/>
      <c r="E4" s="157"/>
      <c r="F4" s="157"/>
      <c r="G4" s="157"/>
      <c r="I4" s="168" t="s">
        <v>1075</v>
      </c>
      <c r="J4" s="157" t="s">
        <v>1076</v>
      </c>
      <c r="K4" s="157"/>
    </row>
    <row r="5" spans="1:11" s="64" customFormat="1" ht="18.75" x14ac:dyDescent="0.25">
      <c r="A5" s="70"/>
      <c r="B5" s="71" t="s">
        <v>1313</v>
      </c>
      <c r="C5" s="70"/>
      <c r="D5" s="157"/>
      <c r="E5" s="72"/>
      <c r="F5" s="72"/>
      <c r="G5" s="72"/>
      <c r="I5" s="168" t="s">
        <v>1078</v>
      </c>
      <c r="J5" s="157" t="s">
        <v>1079</v>
      </c>
      <c r="K5" s="157"/>
    </row>
    <row r="6" spans="1:11" s="64" customFormat="1" x14ac:dyDescent="0.25">
      <c r="A6" s="157"/>
      <c r="B6" s="74" t="s">
        <v>1314</v>
      </c>
      <c r="C6" s="157"/>
      <c r="D6" s="157"/>
      <c r="E6" s="157"/>
      <c r="F6" s="157"/>
      <c r="G6" s="157"/>
      <c r="I6" s="168" t="s">
        <v>1081</v>
      </c>
      <c r="J6" s="157" t="s">
        <v>1082</v>
      </c>
      <c r="K6" s="157"/>
    </row>
    <row r="7" spans="1:11" s="64" customFormat="1" x14ac:dyDescent="0.25">
      <c r="A7" s="157"/>
      <c r="B7" s="74" t="s">
        <v>1315</v>
      </c>
      <c r="C7" s="157"/>
      <c r="D7" s="157"/>
      <c r="E7" s="157"/>
      <c r="F7" s="157"/>
      <c r="G7" s="157"/>
      <c r="I7" s="168" t="s">
        <v>1316</v>
      </c>
      <c r="J7" s="157" t="s">
        <v>1317</v>
      </c>
      <c r="K7" s="157"/>
    </row>
    <row r="8" spans="1:11" s="64" customFormat="1" ht="15.75" thickBot="1" x14ac:dyDescent="0.3">
      <c r="A8" s="157"/>
      <c r="B8" s="75" t="s">
        <v>1318</v>
      </c>
      <c r="C8" s="157"/>
      <c r="D8" s="157"/>
      <c r="E8" s="157"/>
      <c r="F8" s="157"/>
      <c r="G8" s="157"/>
      <c r="I8" s="157"/>
      <c r="J8" s="157"/>
      <c r="K8" s="157"/>
    </row>
    <row r="9" spans="1:11" s="64" customFormat="1" x14ac:dyDescent="0.25">
      <c r="A9" s="157"/>
      <c r="B9" s="76"/>
      <c r="C9" s="157"/>
      <c r="D9" s="157"/>
      <c r="E9" s="157"/>
      <c r="F9" s="157"/>
      <c r="G9" s="157"/>
      <c r="I9" s="169" t="s">
        <v>1319</v>
      </c>
      <c r="J9" s="157"/>
      <c r="K9" s="157"/>
    </row>
    <row r="10" spans="1:11" s="64" customFormat="1" x14ac:dyDescent="0.25">
      <c r="A10" s="157"/>
      <c r="B10" s="76"/>
      <c r="C10" s="157"/>
      <c r="D10" s="157"/>
      <c r="E10" s="157"/>
      <c r="F10" s="157"/>
      <c r="G10" s="157"/>
      <c r="I10" s="169" t="s">
        <v>1320</v>
      </c>
      <c r="J10" s="157"/>
      <c r="K10" s="157"/>
    </row>
    <row r="11" spans="1:11" s="64" customFormat="1" ht="37.5" x14ac:dyDescent="0.25">
      <c r="A11" s="77" t="s">
        <v>93</v>
      </c>
      <c r="B11" s="77" t="s">
        <v>1321</v>
      </c>
      <c r="C11" s="78"/>
      <c r="D11" s="78"/>
      <c r="E11" s="78"/>
      <c r="F11" s="78"/>
      <c r="G11" s="78"/>
      <c r="I11" s="157"/>
      <c r="J11" s="157"/>
      <c r="K11" s="157"/>
    </row>
    <row r="12" spans="1:11" s="64" customFormat="1" ht="15" customHeight="1" x14ac:dyDescent="0.25">
      <c r="A12" s="85"/>
      <c r="B12" s="86" t="s">
        <v>1322</v>
      </c>
      <c r="C12" s="85" t="s">
        <v>1323</v>
      </c>
      <c r="D12" s="85" t="s">
        <v>1324</v>
      </c>
      <c r="E12" s="87"/>
      <c r="F12" s="88"/>
      <c r="G12" s="88"/>
      <c r="I12" s="157"/>
      <c r="J12" s="157"/>
      <c r="K12" s="157"/>
    </row>
    <row r="13" spans="1:11" s="64" customFormat="1" x14ac:dyDescent="0.25">
      <c r="A13" s="157" t="s">
        <v>1325</v>
      </c>
      <c r="B13" s="147" t="s">
        <v>1326</v>
      </c>
      <c r="C13" s="157" t="s">
        <v>1079</v>
      </c>
      <c r="D13" s="157" t="s">
        <v>1079</v>
      </c>
      <c r="E13" s="72"/>
      <c r="F13" s="72"/>
      <c r="G13" s="72"/>
      <c r="I13" s="157"/>
      <c r="J13" s="157"/>
      <c r="K13" s="157"/>
    </row>
    <row r="14" spans="1:11" s="64" customFormat="1" x14ac:dyDescent="0.25">
      <c r="A14" s="157" t="s">
        <v>1327</v>
      </c>
      <c r="B14" s="147" t="s">
        <v>356</v>
      </c>
      <c r="C14" s="157" t="s">
        <v>1391</v>
      </c>
      <c r="D14" s="157" t="s">
        <v>1079</v>
      </c>
      <c r="E14" s="72"/>
      <c r="F14" s="72"/>
      <c r="G14" s="72"/>
      <c r="I14" s="157"/>
      <c r="J14" s="157"/>
      <c r="K14" s="157"/>
    </row>
    <row r="15" spans="1:11" s="64" customFormat="1" x14ac:dyDescent="0.25">
      <c r="A15" s="157" t="s">
        <v>1328</v>
      </c>
      <c r="B15" s="147" t="s">
        <v>1329</v>
      </c>
      <c r="C15" s="157" t="s">
        <v>1079</v>
      </c>
      <c r="D15" s="157" t="s">
        <v>1079</v>
      </c>
      <c r="E15" s="72"/>
      <c r="F15" s="72"/>
      <c r="G15" s="72"/>
      <c r="I15" s="157"/>
      <c r="J15" s="157"/>
      <c r="K15" s="157"/>
    </row>
    <row r="16" spans="1:11" s="64" customFormat="1" x14ac:dyDescent="0.25">
      <c r="A16" s="157" t="s">
        <v>1330</v>
      </c>
      <c r="B16" s="147" t="s">
        <v>1331</v>
      </c>
      <c r="C16" s="157" t="s">
        <v>1079</v>
      </c>
      <c r="D16" s="157" t="s">
        <v>1079</v>
      </c>
      <c r="E16" s="72"/>
      <c r="F16" s="72"/>
      <c r="G16" s="72"/>
      <c r="I16" s="157"/>
      <c r="J16" s="157"/>
      <c r="K16" s="157"/>
    </row>
    <row r="17" spans="1:11" s="64" customFormat="1" x14ac:dyDescent="0.25">
      <c r="A17" s="157" t="s">
        <v>1332</v>
      </c>
      <c r="B17" s="147" t="s">
        <v>1333</v>
      </c>
      <c r="C17" s="157" t="s">
        <v>1391</v>
      </c>
      <c r="D17" s="157" t="s">
        <v>1079</v>
      </c>
      <c r="E17" s="72"/>
      <c r="F17" s="72"/>
      <c r="G17" s="72"/>
      <c r="I17" s="157"/>
      <c r="J17" s="157"/>
      <c r="K17" s="157"/>
    </row>
    <row r="18" spans="1:11" s="64" customFormat="1" x14ac:dyDescent="0.25">
      <c r="A18" s="157" t="s">
        <v>1334</v>
      </c>
      <c r="B18" s="147" t="s">
        <v>1335</v>
      </c>
      <c r="C18" s="157" t="s">
        <v>1079</v>
      </c>
      <c r="D18" s="157" t="s">
        <v>1079</v>
      </c>
      <c r="E18" s="72"/>
      <c r="F18" s="72"/>
      <c r="G18" s="72"/>
      <c r="I18" s="157"/>
      <c r="J18" s="157"/>
      <c r="K18" s="157"/>
    </row>
    <row r="19" spans="1:11" s="64" customFormat="1" x14ac:dyDescent="0.25">
      <c r="A19" s="157" t="s">
        <v>1336</v>
      </c>
      <c r="B19" s="147" t="s">
        <v>1337</v>
      </c>
      <c r="C19" s="157" t="s">
        <v>1392</v>
      </c>
      <c r="D19" s="157" t="s">
        <v>1393</v>
      </c>
      <c r="E19" s="72"/>
      <c r="F19" s="72"/>
      <c r="G19" s="72"/>
      <c r="I19" s="157"/>
      <c r="J19" s="157"/>
      <c r="K19" s="157"/>
    </row>
    <row r="20" spans="1:11" s="64" customFormat="1" x14ac:dyDescent="0.25">
      <c r="A20" s="157" t="s">
        <v>1338</v>
      </c>
      <c r="B20" s="147" t="s">
        <v>1339</v>
      </c>
      <c r="C20" s="157" t="s">
        <v>1079</v>
      </c>
      <c r="D20" s="157" t="s">
        <v>1079</v>
      </c>
      <c r="E20" s="72"/>
      <c r="F20" s="72"/>
      <c r="G20" s="72"/>
      <c r="I20" s="157"/>
      <c r="J20" s="157"/>
      <c r="K20" s="157"/>
    </row>
    <row r="21" spans="1:11" s="64" customFormat="1" x14ac:dyDescent="0.25">
      <c r="A21" s="157" t="s">
        <v>1340</v>
      </c>
      <c r="B21" s="147" t="s">
        <v>1341</v>
      </c>
      <c r="C21" s="157" t="s">
        <v>1079</v>
      </c>
      <c r="D21" s="157" t="s">
        <v>1079</v>
      </c>
      <c r="E21" s="72"/>
      <c r="F21" s="72"/>
      <c r="G21" s="72"/>
      <c r="I21" s="157"/>
      <c r="J21" s="157"/>
      <c r="K21" s="157"/>
    </row>
    <row r="22" spans="1:11" s="64" customFormat="1" x14ac:dyDescent="0.25">
      <c r="A22" s="157" t="s">
        <v>1342</v>
      </c>
      <c r="B22" s="147" t="s">
        <v>1343</v>
      </c>
      <c r="C22" s="157" t="s">
        <v>1079</v>
      </c>
      <c r="D22" s="157" t="s">
        <v>1079</v>
      </c>
      <c r="E22" s="72"/>
      <c r="F22" s="72"/>
      <c r="G22" s="72"/>
      <c r="I22" s="157"/>
      <c r="J22" s="157"/>
      <c r="K22" s="157"/>
    </row>
    <row r="23" spans="1:11" s="64" customFormat="1" x14ac:dyDescent="0.25">
      <c r="A23" s="157" t="s">
        <v>1344</v>
      </c>
      <c r="B23" s="147" t="s">
        <v>1345</v>
      </c>
      <c r="C23" s="157" t="s">
        <v>1391</v>
      </c>
      <c r="D23" s="157" t="s">
        <v>1079</v>
      </c>
      <c r="E23" s="72"/>
      <c r="F23" s="72"/>
      <c r="G23" s="72"/>
      <c r="I23" s="157"/>
      <c r="J23" s="157"/>
      <c r="K23" s="157"/>
    </row>
    <row r="24" spans="1:11" s="64" customFormat="1" ht="18.75" x14ac:dyDescent="0.25">
      <c r="A24" s="78"/>
      <c r="B24" s="77" t="s">
        <v>1315</v>
      </c>
      <c r="C24" s="78"/>
      <c r="D24" s="78"/>
      <c r="E24" s="78"/>
      <c r="F24" s="78"/>
      <c r="G24" s="78"/>
      <c r="I24" s="157"/>
      <c r="J24" s="157"/>
      <c r="K24" s="157"/>
    </row>
    <row r="25" spans="1:11" s="64" customFormat="1" ht="15" customHeight="1" x14ac:dyDescent="0.25">
      <c r="A25" s="85"/>
      <c r="B25" s="86" t="s">
        <v>1346</v>
      </c>
      <c r="C25" s="85" t="s">
        <v>1347</v>
      </c>
      <c r="D25" s="85" t="s">
        <v>1324</v>
      </c>
      <c r="E25" s="85" t="s">
        <v>1348</v>
      </c>
      <c r="F25" s="88"/>
      <c r="G25" s="88"/>
      <c r="I25" s="157"/>
      <c r="J25" s="157"/>
      <c r="K25" s="157"/>
    </row>
    <row r="26" spans="1:11" s="64" customFormat="1" x14ac:dyDescent="0.25">
      <c r="A26" s="157" t="s">
        <v>1349</v>
      </c>
      <c r="B26" s="157" t="s">
        <v>1079</v>
      </c>
      <c r="C26" s="157" t="s">
        <v>1079</v>
      </c>
      <c r="D26" s="157" t="s">
        <v>1079</v>
      </c>
      <c r="E26" s="157" t="s">
        <v>1079</v>
      </c>
      <c r="F26" s="170"/>
      <c r="G26" s="170"/>
      <c r="I26" s="157"/>
      <c r="J26" s="157"/>
      <c r="K26" s="157"/>
    </row>
    <row r="27" spans="1:11" s="64" customFormat="1" x14ac:dyDescent="0.25">
      <c r="A27" s="157" t="s">
        <v>1350</v>
      </c>
      <c r="B27" s="157" t="s">
        <v>1079</v>
      </c>
      <c r="C27" s="157" t="s">
        <v>1079</v>
      </c>
      <c r="D27" s="157" t="s">
        <v>1079</v>
      </c>
      <c r="E27" s="157" t="s">
        <v>1079</v>
      </c>
      <c r="F27" s="157"/>
      <c r="G27" s="157"/>
      <c r="I27" s="157"/>
      <c r="J27" s="157"/>
      <c r="K27" s="157"/>
    </row>
    <row r="28" spans="1:11" s="64" customFormat="1" x14ac:dyDescent="0.25">
      <c r="A28" s="157" t="s">
        <v>1351</v>
      </c>
      <c r="B28" s="157" t="s">
        <v>1079</v>
      </c>
      <c r="C28" s="157" t="s">
        <v>1079</v>
      </c>
      <c r="D28" s="157" t="s">
        <v>1079</v>
      </c>
      <c r="E28" s="157" t="s">
        <v>1079</v>
      </c>
      <c r="F28" s="157"/>
      <c r="G28" s="157"/>
      <c r="I28" s="157"/>
      <c r="J28" s="157"/>
      <c r="K28" s="157"/>
    </row>
    <row r="29" spans="1:11" s="64" customFormat="1" x14ac:dyDescent="0.25">
      <c r="A29" s="157" t="s">
        <v>1352</v>
      </c>
      <c r="B29" s="157" t="s">
        <v>1079</v>
      </c>
      <c r="C29" s="157" t="s">
        <v>1079</v>
      </c>
      <c r="D29" s="157" t="s">
        <v>1079</v>
      </c>
      <c r="E29" s="157" t="s">
        <v>1079</v>
      </c>
      <c r="F29" s="157"/>
      <c r="G29" s="157"/>
      <c r="I29" s="157"/>
      <c r="J29" s="157"/>
      <c r="K29" s="157"/>
    </row>
    <row r="30" spans="1:11" s="64" customFormat="1" x14ac:dyDescent="0.25">
      <c r="A30" s="157" t="s">
        <v>1353</v>
      </c>
      <c r="B30" s="157" t="s">
        <v>1079</v>
      </c>
      <c r="C30" s="157" t="s">
        <v>1079</v>
      </c>
      <c r="D30" s="157" t="s">
        <v>1079</v>
      </c>
      <c r="E30" s="157" t="s">
        <v>1079</v>
      </c>
      <c r="F30" s="157"/>
      <c r="G30" s="157"/>
      <c r="I30" s="157"/>
      <c r="J30" s="157"/>
      <c r="K30" s="157"/>
    </row>
    <row r="31" spans="1:11" s="64" customFormat="1" x14ac:dyDescent="0.25">
      <c r="A31" s="157" t="s">
        <v>1354</v>
      </c>
      <c r="B31" s="157" t="s">
        <v>1079</v>
      </c>
      <c r="C31" s="157" t="s">
        <v>1079</v>
      </c>
      <c r="D31" s="157" t="s">
        <v>1079</v>
      </c>
      <c r="E31" s="157" t="s">
        <v>1079</v>
      </c>
      <c r="F31" s="157"/>
      <c r="G31" s="157"/>
      <c r="I31" s="157"/>
      <c r="J31" s="157"/>
      <c r="K31" s="157"/>
    </row>
    <row r="32" spans="1:11" s="64" customFormat="1" x14ac:dyDescent="0.25">
      <c r="A32" s="157" t="s">
        <v>1355</v>
      </c>
      <c r="B32" s="157" t="s">
        <v>1079</v>
      </c>
      <c r="C32" s="157" t="s">
        <v>1079</v>
      </c>
      <c r="D32" s="157" t="s">
        <v>1079</v>
      </c>
      <c r="E32" s="157" t="s">
        <v>1079</v>
      </c>
      <c r="F32" s="157"/>
      <c r="G32" s="157"/>
      <c r="I32" s="157"/>
      <c r="J32" s="157"/>
      <c r="K32" s="157"/>
    </row>
    <row r="33" spans="1:11" s="64" customFormat="1" x14ac:dyDescent="0.25">
      <c r="A33" s="157" t="s">
        <v>1356</v>
      </c>
      <c r="B33" s="157" t="s">
        <v>1079</v>
      </c>
      <c r="C33" s="157" t="s">
        <v>1079</v>
      </c>
      <c r="D33" s="157" t="s">
        <v>1079</v>
      </c>
      <c r="E33" s="157" t="s">
        <v>1079</v>
      </c>
      <c r="F33" s="157"/>
      <c r="G33" s="157"/>
      <c r="I33" s="157"/>
      <c r="J33" s="157"/>
      <c r="K33" s="157"/>
    </row>
    <row r="34" spans="1:11" s="64" customFormat="1" x14ac:dyDescent="0.25">
      <c r="A34" s="157" t="s">
        <v>1357</v>
      </c>
      <c r="B34" s="157" t="s">
        <v>1079</v>
      </c>
      <c r="C34" s="157" t="s">
        <v>1079</v>
      </c>
      <c r="D34" s="157" t="s">
        <v>1079</v>
      </c>
      <c r="E34" s="157" t="s">
        <v>1079</v>
      </c>
      <c r="F34" s="157"/>
      <c r="G34" s="157"/>
      <c r="I34" s="157"/>
      <c r="J34" s="157"/>
      <c r="K34" s="157"/>
    </row>
    <row r="35" spans="1:11" s="64" customFormat="1" x14ac:dyDescent="0.25">
      <c r="A35" s="157" t="s">
        <v>1358</v>
      </c>
      <c r="B35" s="157" t="s">
        <v>1079</v>
      </c>
      <c r="C35" s="157" t="s">
        <v>1079</v>
      </c>
      <c r="D35" s="157" t="s">
        <v>1079</v>
      </c>
      <c r="E35" s="157" t="s">
        <v>1079</v>
      </c>
      <c r="F35" s="157"/>
      <c r="G35" s="157"/>
      <c r="I35" s="157"/>
      <c r="J35" s="157"/>
      <c r="K35" s="157"/>
    </row>
    <row r="36" spans="1:11" s="64" customFormat="1" x14ac:dyDescent="0.25">
      <c r="A36" s="157" t="s">
        <v>1359</v>
      </c>
      <c r="B36" s="157" t="s">
        <v>1079</v>
      </c>
      <c r="C36" s="157" t="s">
        <v>1079</v>
      </c>
      <c r="D36" s="157" t="s">
        <v>1079</v>
      </c>
      <c r="E36" s="157" t="s">
        <v>1079</v>
      </c>
      <c r="F36" s="157"/>
      <c r="G36" s="157"/>
      <c r="I36" s="157"/>
      <c r="J36" s="157"/>
      <c r="K36" s="157"/>
    </row>
    <row r="37" spans="1:11" s="64" customFormat="1" x14ac:dyDescent="0.25">
      <c r="A37" s="157" t="s">
        <v>1360</v>
      </c>
      <c r="B37" s="157" t="s">
        <v>1079</v>
      </c>
      <c r="C37" s="157" t="s">
        <v>1079</v>
      </c>
      <c r="D37" s="157" t="s">
        <v>1079</v>
      </c>
      <c r="E37" s="157" t="s">
        <v>1079</v>
      </c>
      <c r="F37" s="157"/>
      <c r="G37" s="157"/>
      <c r="I37" s="157"/>
      <c r="J37" s="157"/>
      <c r="K37" s="157"/>
    </row>
    <row r="38" spans="1:11" s="64" customFormat="1" x14ac:dyDescent="0.25">
      <c r="A38" s="157" t="s">
        <v>1361</v>
      </c>
      <c r="B38" s="157" t="s">
        <v>1079</v>
      </c>
      <c r="C38" s="157" t="s">
        <v>1079</v>
      </c>
      <c r="D38" s="157" t="s">
        <v>1079</v>
      </c>
      <c r="E38" s="157" t="s">
        <v>1079</v>
      </c>
      <c r="F38" s="157"/>
      <c r="G38" s="157"/>
      <c r="I38" s="157"/>
      <c r="J38" s="157"/>
      <c r="K38" s="157"/>
    </row>
    <row r="39" spans="1:11" s="64" customFormat="1" x14ac:dyDescent="0.25">
      <c r="A39" s="157" t="s">
        <v>1362</v>
      </c>
      <c r="B39" s="157" t="s">
        <v>1079</v>
      </c>
      <c r="C39" s="157" t="s">
        <v>1079</v>
      </c>
      <c r="D39" s="157" t="s">
        <v>1079</v>
      </c>
      <c r="E39" s="157" t="s">
        <v>1079</v>
      </c>
      <c r="F39" s="157"/>
      <c r="G39" s="157"/>
      <c r="I39" s="157"/>
      <c r="J39" s="157"/>
      <c r="K39" s="157"/>
    </row>
    <row r="40" spans="1:11" s="64" customFormat="1" x14ac:dyDescent="0.25">
      <c r="A40" s="157" t="s">
        <v>1363</v>
      </c>
      <c r="B40" s="157" t="s">
        <v>1079</v>
      </c>
      <c r="C40" s="157" t="s">
        <v>1079</v>
      </c>
      <c r="D40" s="157" t="s">
        <v>1079</v>
      </c>
      <c r="E40" s="157" t="s">
        <v>1079</v>
      </c>
      <c r="F40" s="157"/>
      <c r="G40" s="157"/>
      <c r="I40" s="157"/>
      <c r="J40" s="157"/>
      <c r="K40" s="157"/>
    </row>
    <row r="41" spans="1:11" s="64" customFormat="1" x14ac:dyDescent="0.25">
      <c r="A41" s="157" t="s">
        <v>1364</v>
      </c>
      <c r="B41" s="157" t="s">
        <v>1079</v>
      </c>
      <c r="C41" s="157" t="s">
        <v>1079</v>
      </c>
      <c r="D41" s="157" t="s">
        <v>1079</v>
      </c>
      <c r="E41" s="157" t="s">
        <v>1079</v>
      </c>
      <c r="F41" s="157"/>
      <c r="G41" s="157"/>
      <c r="I41" s="157"/>
      <c r="J41" s="157"/>
      <c r="K41" s="157"/>
    </row>
    <row r="42" spans="1:11" s="64" customFormat="1" x14ac:dyDescent="0.25">
      <c r="A42" s="157" t="s">
        <v>1365</v>
      </c>
      <c r="B42" s="157" t="s">
        <v>1079</v>
      </c>
      <c r="C42" s="157" t="s">
        <v>1079</v>
      </c>
      <c r="D42" s="157" t="s">
        <v>1079</v>
      </c>
      <c r="E42" s="157" t="s">
        <v>1079</v>
      </c>
      <c r="F42" s="157"/>
      <c r="G42" s="157"/>
      <c r="I42" s="157"/>
      <c r="J42" s="157"/>
      <c r="K42" s="157"/>
    </row>
    <row r="43" spans="1:11" s="64" customFormat="1" x14ac:dyDescent="0.25">
      <c r="A43" s="157" t="s">
        <v>1366</v>
      </c>
      <c r="B43" s="157" t="s">
        <v>1079</v>
      </c>
      <c r="C43" s="157" t="s">
        <v>1079</v>
      </c>
      <c r="D43" s="157" t="s">
        <v>1079</v>
      </c>
      <c r="E43" s="157" t="s">
        <v>1079</v>
      </c>
      <c r="F43" s="157"/>
      <c r="G43" s="157"/>
      <c r="I43" s="157"/>
      <c r="J43" s="157"/>
      <c r="K43" s="157"/>
    </row>
    <row r="44" spans="1:11" s="64" customFormat="1" x14ac:dyDescent="0.25">
      <c r="A44" s="157" t="s">
        <v>1367</v>
      </c>
      <c r="B44" s="157" t="s">
        <v>1079</v>
      </c>
      <c r="C44" s="157" t="s">
        <v>1079</v>
      </c>
      <c r="D44" s="157" t="s">
        <v>1079</v>
      </c>
      <c r="E44" s="157" t="s">
        <v>1079</v>
      </c>
      <c r="F44" s="157"/>
      <c r="G44" s="157"/>
      <c r="I44" s="157"/>
      <c r="J44" s="157"/>
      <c r="K44" s="157"/>
    </row>
    <row r="45" spans="1:11" s="64" customFormat="1" x14ac:dyDescent="0.25">
      <c r="A45" s="157" t="s">
        <v>1368</v>
      </c>
      <c r="B45" s="157" t="s">
        <v>1079</v>
      </c>
      <c r="C45" s="157" t="s">
        <v>1079</v>
      </c>
      <c r="D45" s="157" t="s">
        <v>1079</v>
      </c>
      <c r="E45" s="157" t="s">
        <v>1079</v>
      </c>
      <c r="F45" s="157"/>
      <c r="G45" s="157"/>
      <c r="I45" s="157"/>
      <c r="J45" s="157"/>
      <c r="K45" s="157"/>
    </row>
    <row r="46" spans="1:11" s="64" customFormat="1" x14ac:dyDescent="0.25">
      <c r="A46" s="157" t="s">
        <v>1369</v>
      </c>
      <c r="B46" s="157" t="s">
        <v>1079</v>
      </c>
      <c r="C46" s="157" t="s">
        <v>1079</v>
      </c>
      <c r="D46" s="157" t="s">
        <v>1079</v>
      </c>
      <c r="E46" s="157" t="s">
        <v>1079</v>
      </c>
      <c r="F46" s="157"/>
      <c r="G46" s="157"/>
      <c r="I46" s="157"/>
      <c r="J46" s="157"/>
      <c r="K46" s="157"/>
    </row>
    <row r="47" spans="1:11" s="64" customFormat="1" x14ac:dyDescent="0.25">
      <c r="A47" s="157" t="s">
        <v>1370</v>
      </c>
      <c r="B47" s="157" t="s">
        <v>1079</v>
      </c>
      <c r="C47" s="157" t="s">
        <v>1079</v>
      </c>
      <c r="D47" s="157" t="s">
        <v>1079</v>
      </c>
      <c r="E47" s="157" t="s">
        <v>1079</v>
      </c>
      <c r="F47" s="157"/>
      <c r="G47" s="157"/>
      <c r="I47" s="157"/>
      <c r="J47" s="157"/>
      <c r="K47" s="157"/>
    </row>
    <row r="48" spans="1:11" s="64" customFormat="1" x14ac:dyDescent="0.25">
      <c r="A48" s="157" t="s">
        <v>1371</v>
      </c>
      <c r="B48" s="157" t="s">
        <v>1079</v>
      </c>
      <c r="C48" s="157" t="s">
        <v>1079</v>
      </c>
      <c r="D48" s="157" t="s">
        <v>1079</v>
      </c>
      <c r="E48" s="157" t="s">
        <v>1079</v>
      </c>
      <c r="F48" s="157"/>
      <c r="G48" s="157"/>
      <c r="I48" s="157"/>
      <c r="J48" s="157"/>
      <c r="K48" s="157"/>
    </row>
    <row r="49" spans="1:14" s="64" customFormat="1" x14ac:dyDescent="0.25">
      <c r="A49" s="157" t="s">
        <v>1372</v>
      </c>
      <c r="B49" s="157" t="s">
        <v>1079</v>
      </c>
      <c r="C49" s="157" t="s">
        <v>1079</v>
      </c>
      <c r="D49" s="157" t="s">
        <v>1079</v>
      </c>
      <c r="E49" s="157" t="s">
        <v>1079</v>
      </c>
      <c r="F49" s="157"/>
      <c r="G49" s="157"/>
      <c r="I49" s="157"/>
      <c r="J49" s="157"/>
      <c r="K49" s="157"/>
    </row>
    <row r="50" spans="1:14" s="64" customFormat="1" x14ac:dyDescent="0.25">
      <c r="A50" s="157" t="s">
        <v>1373</v>
      </c>
      <c r="B50" s="157" t="s">
        <v>1079</v>
      </c>
      <c r="C50" s="157" t="s">
        <v>1079</v>
      </c>
      <c r="D50" s="157" t="s">
        <v>1079</v>
      </c>
      <c r="E50" s="157" t="s">
        <v>1079</v>
      </c>
      <c r="F50" s="157"/>
      <c r="G50" s="157"/>
      <c r="I50" s="157"/>
      <c r="J50" s="157"/>
      <c r="K50" s="157"/>
    </row>
    <row r="51" spans="1:14" ht="18.75" x14ac:dyDescent="0.25">
      <c r="A51" s="78"/>
      <c r="B51" s="77" t="s">
        <v>1318</v>
      </c>
      <c r="C51" s="78"/>
      <c r="D51" s="78"/>
      <c r="E51" s="78"/>
      <c r="F51" s="78"/>
      <c r="G51" s="78"/>
      <c r="H51" s="64"/>
    </row>
    <row r="52" spans="1:14" ht="15" customHeight="1" x14ac:dyDescent="0.25">
      <c r="A52" s="85"/>
      <c r="B52" s="86" t="s">
        <v>650</v>
      </c>
      <c r="C52" s="85" t="s">
        <v>1374</v>
      </c>
      <c r="D52" s="85"/>
      <c r="E52" s="88"/>
      <c r="F52" s="88"/>
      <c r="G52" s="88"/>
      <c r="H52" s="97"/>
      <c r="I52" s="97"/>
      <c r="J52" s="97"/>
      <c r="K52" s="97"/>
      <c r="L52" s="97"/>
      <c r="M52" s="97"/>
      <c r="N52" s="97"/>
    </row>
    <row r="53" spans="1:14" x14ac:dyDescent="0.25">
      <c r="A53" s="157" t="s">
        <v>1375</v>
      </c>
      <c r="B53" s="157" t="s">
        <v>1376</v>
      </c>
      <c r="C53" s="166">
        <v>260.74387259994501</v>
      </c>
      <c r="H53" s="64"/>
    </row>
    <row r="54" spans="1:14" x14ac:dyDescent="0.25">
      <c r="A54" s="157" t="s">
        <v>1377</v>
      </c>
      <c r="B54" s="157" t="s">
        <v>1378</v>
      </c>
      <c r="C54" s="166">
        <v>272.65057070892101</v>
      </c>
      <c r="H54" s="64"/>
    </row>
    <row r="55" spans="1:14" s="157" customFormat="1" x14ac:dyDescent="0.25">
      <c r="A55" s="85"/>
      <c r="B55" s="86" t="s">
        <v>1379</v>
      </c>
      <c r="C55" s="85" t="s">
        <v>385</v>
      </c>
      <c r="D55" s="85" t="s">
        <v>386</v>
      </c>
      <c r="E55" s="88" t="s">
        <v>662</v>
      </c>
      <c r="F55" s="88" t="s">
        <v>847</v>
      </c>
      <c r="G55" s="88" t="s">
        <v>1380</v>
      </c>
      <c r="H55" s="64"/>
      <c r="N55" s="64"/>
    </row>
    <row r="56" spans="1:14" s="157" customFormat="1" x14ac:dyDescent="0.25">
      <c r="A56" s="157" t="s">
        <v>1381</v>
      </c>
      <c r="B56" s="157" t="s">
        <v>1382</v>
      </c>
      <c r="C56" s="167">
        <v>0</v>
      </c>
      <c r="D56" s="167">
        <v>0</v>
      </c>
      <c r="E56" s="167" t="s">
        <v>1079</v>
      </c>
      <c r="F56" s="167" t="s">
        <v>1079</v>
      </c>
      <c r="G56" s="167">
        <v>0</v>
      </c>
      <c r="H56" s="64"/>
      <c r="N56" s="64"/>
    </row>
    <row r="57" spans="1:14" s="157" customFormat="1" x14ac:dyDescent="0.25">
      <c r="A57" s="157" t="s">
        <v>1383</v>
      </c>
      <c r="B57" s="157" t="s">
        <v>1384</v>
      </c>
      <c r="C57" s="167">
        <v>0</v>
      </c>
      <c r="D57" s="167">
        <v>0</v>
      </c>
      <c r="E57" s="167" t="s">
        <v>1079</v>
      </c>
      <c r="F57" s="167" t="s">
        <v>1079</v>
      </c>
      <c r="G57" s="167">
        <v>0</v>
      </c>
      <c r="H57" s="64"/>
      <c r="N57" s="64"/>
    </row>
    <row r="58" spans="1:14" s="157" customFormat="1" x14ac:dyDescent="0.25">
      <c r="A58" s="157" t="s">
        <v>1385</v>
      </c>
      <c r="B58" s="157" t="s">
        <v>1386</v>
      </c>
      <c r="C58" s="167">
        <v>0</v>
      </c>
      <c r="D58" s="167">
        <v>0</v>
      </c>
      <c r="E58" s="167" t="s">
        <v>1079</v>
      </c>
      <c r="F58" s="167" t="s">
        <v>1079</v>
      </c>
      <c r="G58" s="167">
        <v>0</v>
      </c>
      <c r="H58" s="64"/>
      <c r="N58" s="64"/>
    </row>
    <row r="59" spans="1:14" s="157" customFormat="1" x14ac:dyDescent="0.25">
      <c r="A59" s="157" t="s">
        <v>1387</v>
      </c>
      <c r="B59" s="157" t="s">
        <v>1388</v>
      </c>
      <c r="C59" s="167">
        <v>2.5542909104202798E-3</v>
      </c>
      <c r="D59" s="167">
        <v>6.4373658267307104E-3</v>
      </c>
      <c r="E59" s="167" t="s">
        <v>1079</v>
      </c>
      <c r="F59" s="167" t="s">
        <v>1079</v>
      </c>
      <c r="G59" s="167">
        <v>5.6659698492962504E-3</v>
      </c>
      <c r="H59" s="64"/>
      <c r="N59" s="64"/>
    </row>
    <row r="60" spans="1:14" s="157" customFormat="1" x14ac:dyDescent="0.25">
      <c r="A60" s="157" t="s">
        <v>1389</v>
      </c>
      <c r="B60" s="157" t="s">
        <v>1390</v>
      </c>
      <c r="C60" s="167">
        <v>0</v>
      </c>
      <c r="D60" s="167">
        <v>0</v>
      </c>
      <c r="E60" s="167" t="s">
        <v>1079</v>
      </c>
      <c r="F60" s="167" t="s">
        <v>1079</v>
      </c>
      <c r="G60" s="167">
        <v>0</v>
      </c>
      <c r="H60" s="64"/>
      <c r="N60" s="64"/>
    </row>
    <row r="61" spans="1:14" s="157" customFormat="1" x14ac:dyDescent="0.25">
      <c r="H61" s="64"/>
      <c r="N61" s="64"/>
    </row>
    <row r="62" spans="1:14" s="157" customFormat="1" x14ac:dyDescent="0.25">
      <c r="H62" s="64"/>
      <c r="N62" s="64"/>
    </row>
    <row r="63" spans="1:14" s="157" customFormat="1" x14ac:dyDescent="0.25">
      <c r="H63" s="64"/>
      <c r="N63" s="64"/>
    </row>
    <row r="64" spans="1:14" s="157" customFormat="1" x14ac:dyDescent="0.25">
      <c r="H64" s="64"/>
      <c r="N64" s="64"/>
    </row>
    <row r="65" spans="8:14" s="157" customFormat="1" x14ac:dyDescent="0.25">
      <c r="H65" s="64"/>
      <c r="N65" s="64"/>
    </row>
    <row r="66" spans="8:14" s="157" customFormat="1" x14ac:dyDescent="0.25">
      <c r="H66" s="64"/>
      <c r="N66" s="64"/>
    </row>
    <row r="67" spans="8:14" s="157" customFormat="1" x14ac:dyDescent="0.25">
      <c r="H67" s="64"/>
      <c r="N67" s="64"/>
    </row>
    <row r="68" spans="8:14" s="157" customFormat="1" x14ac:dyDescent="0.25">
      <c r="H68" s="64"/>
      <c r="N68" s="64"/>
    </row>
    <row r="69" spans="8:14" s="157" customFormat="1" x14ac:dyDescent="0.25">
      <c r="H69" s="64"/>
      <c r="N69" s="64"/>
    </row>
    <row r="70" spans="8:14" s="157" customFormat="1" x14ac:dyDescent="0.25">
      <c r="H70" s="64"/>
      <c r="N70" s="64"/>
    </row>
    <row r="71" spans="8:14" s="157" customFormat="1" x14ac:dyDescent="0.25">
      <c r="H71" s="64"/>
      <c r="N71" s="64"/>
    </row>
    <row r="72" spans="8:14" s="157" customFormat="1" x14ac:dyDescent="0.25">
      <c r="H72" s="64"/>
      <c r="N72" s="64"/>
    </row>
    <row r="73" spans="8:14" s="157" customFormat="1" x14ac:dyDescent="0.25">
      <c r="H73" s="64"/>
      <c r="N73" s="64"/>
    </row>
    <row r="74" spans="8:14" s="157" customFormat="1" x14ac:dyDescent="0.25">
      <c r="H74" s="64"/>
      <c r="N74" s="64"/>
    </row>
    <row r="75" spans="8:14" s="157" customFormat="1" x14ac:dyDescent="0.25">
      <c r="H75" s="64"/>
      <c r="N75" s="64"/>
    </row>
    <row r="76" spans="8:14" s="157" customFormat="1" x14ac:dyDescent="0.25">
      <c r="H76" s="64"/>
      <c r="N76" s="64"/>
    </row>
    <row r="77" spans="8:14" s="157" customFormat="1" x14ac:dyDescent="0.25">
      <c r="H77" s="64"/>
      <c r="N77" s="64"/>
    </row>
    <row r="78" spans="8:14" s="157" customFormat="1" x14ac:dyDescent="0.25">
      <c r="H78" s="64"/>
      <c r="N78" s="64"/>
    </row>
    <row r="79" spans="8:14" s="157" customFormat="1" x14ac:dyDescent="0.25">
      <c r="H79" s="64"/>
      <c r="N79" s="64"/>
    </row>
    <row r="80" spans="8:14" s="157" customFormat="1" x14ac:dyDescent="0.25">
      <c r="H80" s="64"/>
      <c r="N80" s="64"/>
    </row>
    <row r="81" spans="8:14" s="157" customFormat="1" x14ac:dyDescent="0.25">
      <c r="H81" s="64"/>
      <c r="N81" s="64"/>
    </row>
    <row r="82" spans="8:14" s="157" customFormat="1" x14ac:dyDescent="0.25">
      <c r="H82" s="64"/>
      <c r="N82" s="64"/>
    </row>
  </sheetData>
  <hyperlinks>
    <hyperlink ref="B7" location="'E. Optional ECB-ECAIs data'!B33" display="2.  Additional information on the swaps"/>
    <hyperlink ref="B6" location="'E. Optional ECB-ECAIs data'!B12" display="1. Additional information on the programme"/>
    <hyperlink ref="B8"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2"/>
  <sheetViews>
    <sheetView zoomScale="80" zoomScaleNormal="80" workbookViewId="0">
      <selection sqref="A1:C1"/>
    </sheetView>
  </sheetViews>
  <sheetFormatPr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419" t="s">
        <v>45</v>
      </c>
      <c r="B1" s="420"/>
      <c r="C1" s="420"/>
    </row>
    <row r="2" spans="1:31" ht="31.5" x14ac:dyDescent="0.5">
      <c r="A2" s="38" t="s">
        <v>24</v>
      </c>
      <c r="B2" s="39"/>
      <c r="C2" s="39"/>
    </row>
    <row r="3" spans="1:31" x14ac:dyDescent="0.25">
      <c r="A3" s="21"/>
    </row>
    <row r="4" spans="1:31" s="46" customFormat="1" ht="18.75" x14ac:dyDescent="0.25">
      <c r="A4" s="42"/>
      <c r="B4" s="43"/>
      <c r="C4" s="44" t="s">
        <v>46</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47</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48</v>
      </c>
      <c r="B6" s="52"/>
      <c r="C6" s="53"/>
    </row>
    <row r="7" spans="1:31" ht="60" x14ac:dyDescent="0.25">
      <c r="A7" s="54"/>
      <c r="B7" s="55" t="s">
        <v>49</v>
      </c>
      <c r="C7" s="56" t="s">
        <v>50</v>
      </c>
    </row>
    <row r="8" spans="1:31" ht="14.45" customHeight="1" x14ac:dyDescent="0.25">
      <c r="A8" s="52" t="s">
        <v>51</v>
      </c>
      <c r="B8" s="52"/>
      <c r="C8" s="53"/>
    </row>
    <row r="9" spans="1:31" ht="30" x14ac:dyDescent="0.25">
      <c r="A9" s="57"/>
      <c r="B9" s="55" t="s">
        <v>52</v>
      </c>
      <c r="C9" s="56" t="s">
        <v>53</v>
      </c>
    </row>
    <row r="10" spans="1:31" ht="14.45" customHeight="1" x14ac:dyDescent="0.25">
      <c r="A10" s="52" t="s">
        <v>54</v>
      </c>
      <c r="B10" s="52"/>
      <c r="C10" s="53"/>
    </row>
    <row r="11" spans="1:31" ht="23.25" customHeight="1" x14ac:dyDescent="0.25">
      <c r="A11" s="57"/>
      <c r="B11" s="55" t="s">
        <v>55</v>
      </c>
      <c r="C11" s="58" t="s">
        <v>56</v>
      </c>
    </row>
    <row r="12" spans="1:31" ht="14.45" customHeight="1" x14ac:dyDescent="0.25">
      <c r="A12" s="52" t="s">
        <v>57</v>
      </c>
      <c r="B12" s="52"/>
      <c r="C12" s="53"/>
    </row>
    <row r="13" spans="1:31" ht="30" x14ac:dyDescent="0.25">
      <c r="A13" s="54"/>
      <c r="B13" s="55" t="s">
        <v>58</v>
      </c>
      <c r="C13" s="56" t="s">
        <v>59</v>
      </c>
    </row>
    <row r="14" spans="1:31" ht="14.45" customHeight="1" x14ac:dyDescent="0.25">
      <c r="A14" s="52" t="s">
        <v>60</v>
      </c>
      <c r="B14" s="52"/>
      <c r="C14" s="53"/>
    </row>
    <row r="15" spans="1:31" ht="38.25" customHeight="1" x14ac:dyDescent="0.25">
      <c r="A15" s="54"/>
      <c r="B15" s="55" t="s">
        <v>61</v>
      </c>
      <c r="C15" s="58" t="s">
        <v>62</v>
      </c>
    </row>
    <row r="16" spans="1:31" ht="14.45" customHeight="1" x14ac:dyDescent="0.25">
      <c r="A16" s="52" t="s">
        <v>63</v>
      </c>
      <c r="B16" s="52"/>
      <c r="C16" s="53"/>
    </row>
    <row r="17" spans="1:31" ht="26.25" customHeight="1" x14ac:dyDescent="0.25">
      <c r="A17" s="54"/>
      <c r="B17" s="55" t="s">
        <v>64</v>
      </c>
      <c r="C17" s="58" t="s">
        <v>65</v>
      </c>
    </row>
    <row r="18" spans="1:31" ht="14.45" customHeight="1" x14ac:dyDescent="0.25">
      <c r="A18" s="52" t="s">
        <v>66</v>
      </c>
      <c r="B18" s="52"/>
      <c r="C18" s="53"/>
    </row>
    <row r="19" spans="1:31" ht="40.5" customHeight="1" x14ac:dyDescent="0.25">
      <c r="A19" s="54"/>
      <c r="B19" s="55" t="s">
        <v>67</v>
      </c>
      <c r="C19" s="56" t="s">
        <v>68</v>
      </c>
      <c r="D19" s="59"/>
    </row>
    <row r="20" spans="1:31" s="51" customFormat="1" ht="18.75" x14ac:dyDescent="0.25">
      <c r="A20" s="47" t="s">
        <v>69</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70</v>
      </c>
      <c r="B21" s="52"/>
      <c r="C21" s="53"/>
    </row>
    <row r="22" spans="1:31" ht="42.6" customHeight="1" x14ac:dyDescent="0.25">
      <c r="A22" s="57"/>
      <c r="B22" s="55" t="s">
        <v>71</v>
      </c>
      <c r="C22" s="56" t="s">
        <v>72</v>
      </c>
    </row>
    <row r="23" spans="1:31" ht="14.45" customHeight="1" x14ac:dyDescent="0.25">
      <c r="A23" s="52" t="s">
        <v>73</v>
      </c>
      <c r="B23" s="52"/>
      <c r="C23" s="53"/>
      <c r="D23" s="59"/>
    </row>
    <row r="24" spans="1:31" ht="30" x14ac:dyDescent="0.25">
      <c r="A24" s="54"/>
      <c r="B24" s="55" t="s">
        <v>74</v>
      </c>
      <c r="C24" s="58" t="s">
        <v>75</v>
      </c>
      <c r="D24" s="59"/>
    </row>
    <row r="25" spans="1:31" ht="14.45" customHeight="1" x14ac:dyDescent="0.25">
      <c r="A25" s="52" t="s">
        <v>76</v>
      </c>
      <c r="B25" s="52"/>
      <c r="C25" s="53"/>
      <c r="D25" s="59"/>
    </row>
    <row r="26" spans="1:31" ht="38.25" customHeight="1" x14ac:dyDescent="0.25">
      <c r="A26" s="54"/>
      <c r="B26" s="55" t="s">
        <v>77</v>
      </c>
      <c r="C26" s="58" t="s">
        <v>78</v>
      </c>
      <c r="D26" s="59"/>
    </row>
    <row r="27" spans="1:31" ht="14.45" customHeight="1" x14ac:dyDescent="0.25">
      <c r="A27" s="52" t="s">
        <v>79</v>
      </c>
      <c r="B27" s="52"/>
      <c r="C27" s="53"/>
    </row>
    <row r="28" spans="1:31" ht="34.5" customHeight="1" x14ac:dyDescent="0.25">
      <c r="A28" s="54"/>
      <c r="B28" s="55" t="s">
        <v>80</v>
      </c>
      <c r="C28" s="58" t="s">
        <v>81</v>
      </c>
    </row>
    <row r="30" spans="1:31" x14ac:dyDescent="0.25">
      <c r="C30" s="62"/>
    </row>
    <row r="31" spans="1:31" x14ac:dyDescent="0.25">
      <c r="C31" s="62"/>
    </row>
    <row r="32" spans="1:31" x14ac:dyDescent="0.25">
      <c r="C32" s="6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229"/>
  <sheetViews>
    <sheetView zoomScale="70" zoomScaleNormal="70" workbookViewId="0"/>
  </sheetViews>
  <sheetFormatPr defaultColWidth="8.85546875" defaultRowHeight="15" x14ac:dyDescent="0.25"/>
  <cols>
    <col min="1" max="1" width="13.28515625" style="66" customWidth="1"/>
    <col min="2" max="2" width="60.7109375" style="66" customWidth="1"/>
    <col min="3" max="4" width="40.7109375" style="66"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7"/>
  </cols>
  <sheetData>
    <row r="1" spans="1:13" ht="31.5" x14ac:dyDescent="0.25">
      <c r="A1" s="63" t="s">
        <v>82</v>
      </c>
      <c r="B1" s="63"/>
      <c r="C1" s="64"/>
      <c r="D1" s="64"/>
      <c r="E1" s="64"/>
      <c r="F1" s="100"/>
      <c r="H1" s="64"/>
      <c r="I1" s="63"/>
      <c r="J1" s="64"/>
      <c r="K1" s="64"/>
      <c r="L1" s="64"/>
      <c r="M1" s="64"/>
    </row>
    <row r="2" spans="1:13" ht="15.75" thickBot="1" x14ac:dyDescent="0.3">
      <c r="A2" s="64"/>
      <c r="B2" s="65"/>
      <c r="C2" s="65"/>
      <c r="D2" s="64"/>
      <c r="E2" s="64"/>
      <c r="F2" s="64"/>
      <c r="H2" s="64"/>
      <c r="L2" s="64"/>
      <c r="M2" s="64"/>
    </row>
    <row r="3" spans="1:13" ht="19.5" thickBot="1" x14ac:dyDescent="0.3">
      <c r="A3" s="67"/>
      <c r="B3" s="68" t="s">
        <v>83</v>
      </c>
      <c r="C3" s="69" t="s">
        <v>202</v>
      </c>
      <c r="D3" s="67"/>
      <c r="E3" s="67"/>
      <c r="F3" s="64"/>
      <c r="G3" s="67"/>
      <c r="H3" s="64"/>
      <c r="L3" s="64"/>
      <c r="M3" s="64"/>
    </row>
    <row r="4" spans="1:13" ht="15.75" thickBot="1" x14ac:dyDescent="0.3">
      <c r="H4" s="64"/>
      <c r="L4" s="64"/>
      <c r="M4" s="64"/>
    </row>
    <row r="5" spans="1:13" ht="18.75" x14ac:dyDescent="0.25">
      <c r="A5" s="70"/>
      <c r="B5" s="71" t="s">
        <v>85</v>
      </c>
      <c r="C5" s="70"/>
      <c r="E5" s="72"/>
      <c r="F5" s="72"/>
      <c r="H5" s="64"/>
      <c r="L5" s="64"/>
      <c r="M5" s="64"/>
    </row>
    <row r="6" spans="1:13" x14ac:dyDescent="0.25">
      <c r="B6" s="74" t="s">
        <v>86</v>
      </c>
      <c r="H6" s="64"/>
      <c r="L6" s="64"/>
      <c r="M6" s="64"/>
    </row>
    <row r="7" spans="1:13" x14ac:dyDescent="0.25">
      <c r="B7" s="73" t="s">
        <v>87</v>
      </c>
      <c r="H7" s="64"/>
      <c r="L7" s="64"/>
      <c r="M7" s="64"/>
    </row>
    <row r="8" spans="1:13" x14ac:dyDescent="0.25">
      <c r="B8" s="73" t="s">
        <v>88</v>
      </c>
      <c r="F8" s="66" t="s">
        <v>89</v>
      </c>
      <c r="H8" s="64"/>
      <c r="L8" s="64"/>
      <c r="M8" s="64"/>
    </row>
    <row r="9" spans="1:13" x14ac:dyDescent="0.25">
      <c r="B9" s="74" t="s">
        <v>90</v>
      </c>
      <c r="H9" s="64"/>
      <c r="L9" s="64"/>
      <c r="M9" s="64"/>
    </row>
    <row r="10" spans="1:13" x14ac:dyDescent="0.25">
      <c r="B10" s="74" t="s">
        <v>91</v>
      </c>
      <c r="H10" s="64"/>
      <c r="L10" s="64"/>
      <c r="M10" s="64"/>
    </row>
    <row r="11" spans="1:13" ht="15.75" thickBot="1" x14ac:dyDescent="0.3">
      <c r="B11" s="75" t="s">
        <v>92</v>
      </c>
      <c r="H11" s="64"/>
      <c r="L11" s="64"/>
      <c r="M11" s="64"/>
    </row>
    <row r="12" spans="1:13" x14ac:dyDescent="0.25">
      <c r="B12" s="76"/>
      <c r="H12" s="64"/>
      <c r="L12" s="64"/>
      <c r="M12" s="64"/>
    </row>
    <row r="13" spans="1:13" ht="37.5" x14ac:dyDescent="0.25">
      <c r="A13" s="77" t="s">
        <v>93</v>
      </c>
      <c r="B13" s="77" t="s">
        <v>86</v>
      </c>
      <c r="C13" s="78"/>
      <c r="D13" s="78"/>
      <c r="E13" s="78"/>
      <c r="F13" s="78"/>
      <c r="G13" s="79"/>
      <c r="H13" s="64"/>
      <c r="L13" s="64"/>
      <c r="M13" s="64"/>
    </row>
    <row r="14" spans="1:13" x14ac:dyDescent="0.25">
      <c r="A14" s="66" t="s">
        <v>94</v>
      </c>
      <c r="B14" s="80" t="s">
        <v>0</v>
      </c>
      <c r="C14" s="66" t="s">
        <v>405</v>
      </c>
      <c r="E14" s="72"/>
      <c r="F14" s="72"/>
      <c r="H14" s="64"/>
      <c r="L14" s="64"/>
      <c r="M14" s="64"/>
    </row>
    <row r="15" spans="1:13" x14ac:dyDescent="0.25">
      <c r="A15" s="66" t="s">
        <v>96</v>
      </c>
      <c r="B15" s="80" t="s">
        <v>97</v>
      </c>
      <c r="C15" s="66" t="s">
        <v>1293</v>
      </c>
      <c r="E15" s="72"/>
      <c r="F15" s="72"/>
      <c r="H15" s="64"/>
      <c r="L15" s="64"/>
      <c r="M15" s="64"/>
    </row>
    <row r="16" spans="1:13" x14ac:dyDescent="0.25">
      <c r="A16" s="66" t="s">
        <v>98</v>
      </c>
      <c r="B16" s="80" t="s">
        <v>99</v>
      </c>
      <c r="C16" s="112" t="s">
        <v>1294</v>
      </c>
      <c r="E16" s="72"/>
      <c r="F16" s="72"/>
      <c r="H16" s="64"/>
      <c r="L16" s="64"/>
      <c r="M16" s="64"/>
    </row>
    <row r="17" spans="1:13" x14ac:dyDescent="0.25">
      <c r="A17" s="66" t="s">
        <v>100</v>
      </c>
      <c r="B17" s="80" t="s">
        <v>101</v>
      </c>
      <c r="C17" s="66" t="s">
        <v>1396</v>
      </c>
      <c r="E17" s="72"/>
      <c r="F17" s="72"/>
      <c r="H17" s="64"/>
      <c r="L17" s="64"/>
      <c r="M17" s="64"/>
    </row>
    <row r="18" spans="1:13" x14ac:dyDescent="0.25">
      <c r="A18" s="66" t="s">
        <v>102</v>
      </c>
      <c r="B18" s="81" t="s">
        <v>1295</v>
      </c>
      <c r="C18" s="157" t="s">
        <v>1296</v>
      </c>
      <c r="E18" s="72"/>
      <c r="F18" s="72"/>
      <c r="H18" s="64"/>
      <c r="L18" s="64"/>
      <c r="M18" s="64"/>
    </row>
    <row r="19" spans="1:13" x14ac:dyDescent="0.25">
      <c r="A19" s="66" t="s">
        <v>103</v>
      </c>
      <c r="B19" s="81" t="s">
        <v>1297</v>
      </c>
      <c r="C19" s="157" t="s">
        <v>1298</v>
      </c>
      <c r="E19" s="72"/>
      <c r="F19" s="72"/>
      <c r="H19" s="64"/>
      <c r="L19" s="64"/>
      <c r="M19" s="64"/>
    </row>
    <row r="20" spans="1:13" x14ac:dyDescent="0.25">
      <c r="A20" s="66" t="s">
        <v>104</v>
      </c>
      <c r="B20" s="81" t="s">
        <v>1299</v>
      </c>
      <c r="C20" s="112" t="s">
        <v>1300</v>
      </c>
      <c r="E20" s="72"/>
      <c r="F20" s="72"/>
      <c r="H20" s="64"/>
      <c r="L20" s="64"/>
      <c r="M20" s="64"/>
    </row>
    <row r="21" spans="1:13" ht="18.75" x14ac:dyDescent="0.25">
      <c r="A21" s="78"/>
      <c r="B21" s="77" t="s">
        <v>87</v>
      </c>
      <c r="C21" s="78"/>
      <c r="D21" s="78"/>
      <c r="E21" s="78"/>
      <c r="F21" s="78"/>
      <c r="G21" s="79"/>
      <c r="H21" s="64"/>
      <c r="L21" s="64"/>
      <c r="M21" s="64"/>
    </row>
    <row r="22" spans="1:13" x14ac:dyDescent="0.25">
      <c r="A22" s="66" t="s">
        <v>105</v>
      </c>
      <c r="B22" s="82" t="s">
        <v>106</v>
      </c>
      <c r="C22" s="66" t="s">
        <v>1301</v>
      </c>
      <c r="D22" s="83"/>
      <c r="E22" s="83"/>
      <c r="F22" s="83"/>
      <c r="H22" s="64"/>
      <c r="L22" s="64"/>
      <c r="M22" s="64"/>
    </row>
    <row r="23" spans="1:13" x14ac:dyDescent="0.25">
      <c r="A23" s="66" t="s">
        <v>107</v>
      </c>
      <c r="B23" s="82" t="s">
        <v>108</v>
      </c>
      <c r="C23" s="66" t="s">
        <v>1301</v>
      </c>
      <c r="D23" s="83"/>
      <c r="E23" s="83"/>
      <c r="F23" s="83"/>
      <c r="H23" s="64"/>
      <c r="L23" s="64"/>
      <c r="M23" s="64"/>
    </row>
    <row r="24" spans="1:13" x14ac:dyDescent="0.25">
      <c r="A24" s="66" t="s">
        <v>109</v>
      </c>
      <c r="B24" s="82" t="s">
        <v>110</v>
      </c>
      <c r="C24" s="112" t="s">
        <v>1302</v>
      </c>
      <c r="E24" s="83"/>
      <c r="F24" s="83"/>
      <c r="H24" s="64"/>
      <c r="L24" s="64"/>
      <c r="M24" s="64"/>
    </row>
    <row r="25" spans="1:13" ht="18.75" x14ac:dyDescent="0.25">
      <c r="A25" s="77"/>
      <c r="B25" s="77" t="s">
        <v>88</v>
      </c>
      <c r="C25" s="77"/>
      <c r="D25" s="78"/>
      <c r="E25" s="78"/>
      <c r="F25" s="78"/>
      <c r="G25" s="79"/>
      <c r="H25" s="64"/>
      <c r="L25" s="64"/>
      <c r="M25" s="64"/>
    </row>
    <row r="26" spans="1:13" ht="15" customHeight="1" x14ac:dyDescent="0.25">
      <c r="A26" s="85"/>
      <c r="B26" s="86" t="s">
        <v>111</v>
      </c>
      <c r="C26" s="85" t="s">
        <v>112</v>
      </c>
      <c r="D26" s="85"/>
      <c r="E26" s="87"/>
      <c r="F26" s="88"/>
      <c r="G26" s="88"/>
      <c r="H26" s="64"/>
      <c r="L26" s="64"/>
      <c r="M26" s="64"/>
    </row>
    <row r="27" spans="1:13" x14ac:dyDescent="0.25">
      <c r="A27" s="66" t="s">
        <v>4</v>
      </c>
      <c r="B27" s="83" t="s">
        <v>1252</v>
      </c>
      <c r="C27" s="165">
        <v>155996</v>
      </c>
      <c r="F27" s="83"/>
      <c r="H27" s="64"/>
      <c r="L27" s="64"/>
      <c r="M27" s="64"/>
    </row>
    <row r="28" spans="1:13" x14ac:dyDescent="0.25">
      <c r="A28" s="66" t="s">
        <v>113</v>
      </c>
      <c r="B28" s="83" t="s">
        <v>114</v>
      </c>
      <c r="C28" s="165">
        <v>146221.41</v>
      </c>
      <c r="F28" s="83"/>
      <c r="H28" s="64"/>
      <c r="L28" s="64"/>
      <c r="M28" s="64"/>
    </row>
    <row r="29" spans="1:13" x14ac:dyDescent="0.25">
      <c r="A29" s="66" t="s">
        <v>115</v>
      </c>
      <c r="B29" s="89" t="s">
        <v>116</v>
      </c>
      <c r="C29" s="66" t="s">
        <v>1076</v>
      </c>
      <c r="F29" s="83"/>
      <c r="H29" s="64"/>
      <c r="L29" s="64"/>
      <c r="M29" s="64"/>
    </row>
    <row r="30" spans="1:13" x14ac:dyDescent="0.25">
      <c r="A30" s="66" t="s">
        <v>118</v>
      </c>
      <c r="B30" s="89" t="s">
        <v>119</v>
      </c>
      <c r="C30" s="66" t="s">
        <v>1076</v>
      </c>
      <c r="F30" s="83"/>
      <c r="H30" s="64"/>
      <c r="L30" s="64"/>
      <c r="M30" s="64"/>
    </row>
    <row r="31" spans="1:13" ht="15" customHeight="1" x14ac:dyDescent="0.25">
      <c r="A31" s="85"/>
      <c r="B31" s="86" t="s">
        <v>120</v>
      </c>
      <c r="C31" s="146" t="s">
        <v>1253</v>
      </c>
      <c r="D31" s="85" t="s">
        <v>121</v>
      </c>
      <c r="E31" s="87"/>
      <c r="F31" s="88" t="s">
        <v>122</v>
      </c>
      <c r="G31" s="88" t="s">
        <v>123</v>
      </c>
      <c r="H31" s="64"/>
      <c r="L31" s="64"/>
      <c r="M31" s="64"/>
    </row>
    <row r="32" spans="1:13" x14ac:dyDescent="0.25">
      <c r="A32" s="66" t="s">
        <v>8</v>
      </c>
      <c r="B32" s="90" t="s">
        <v>124</v>
      </c>
      <c r="C32" s="167">
        <v>0.08</v>
      </c>
      <c r="D32" s="123">
        <v>0.18870000000000001</v>
      </c>
      <c r="F32" s="66" t="s">
        <v>1076</v>
      </c>
      <c r="G32" s="91" t="s">
        <v>1076</v>
      </c>
      <c r="H32" s="64"/>
      <c r="L32" s="64"/>
      <c r="M32" s="64"/>
    </row>
    <row r="33" spans="1:13" x14ac:dyDescent="0.25">
      <c r="A33" s="66" t="s">
        <v>125</v>
      </c>
      <c r="B33" s="81" t="s">
        <v>126</v>
      </c>
      <c r="C33" s="166">
        <v>0</v>
      </c>
      <c r="G33" s="66"/>
      <c r="H33" s="64"/>
      <c r="L33" s="64"/>
      <c r="M33" s="64"/>
    </row>
    <row r="34" spans="1:13" x14ac:dyDescent="0.25">
      <c r="A34" s="66" t="s">
        <v>127</v>
      </c>
      <c r="B34" s="81" t="s">
        <v>128</v>
      </c>
      <c r="C34" s="166">
        <v>0</v>
      </c>
      <c r="G34" s="66"/>
      <c r="H34" s="64"/>
      <c r="L34" s="64"/>
      <c r="M34" s="64"/>
    </row>
    <row r="35" spans="1:13" ht="15" customHeight="1" x14ac:dyDescent="0.25">
      <c r="A35" s="85"/>
      <c r="B35" s="86" t="s">
        <v>129</v>
      </c>
      <c r="C35" s="85" t="s">
        <v>112</v>
      </c>
      <c r="D35" s="85"/>
      <c r="E35" s="87"/>
      <c r="F35" s="88" t="s">
        <v>130</v>
      </c>
      <c r="G35" s="88"/>
      <c r="H35" s="64"/>
      <c r="L35" s="64"/>
      <c r="M35" s="64"/>
    </row>
    <row r="36" spans="1:13" x14ac:dyDescent="0.25">
      <c r="A36" s="66" t="s">
        <v>131</v>
      </c>
      <c r="B36" s="83" t="s">
        <v>132</v>
      </c>
      <c r="C36" s="166">
        <v>130922.11</v>
      </c>
      <c r="E36" s="92"/>
      <c r="F36" s="93" t="str">
        <f>IF($C$41=0,"",IF(C36="[for completion]","",C36/$C$41))</f>
        <v/>
      </c>
      <c r="G36" s="93"/>
      <c r="H36" s="64"/>
      <c r="L36" s="64"/>
      <c r="M36" s="64"/>
    </row>
    <row r="37" spans="1:13" x14ac:dyDescent="0.25">
      <c r="A37" s="66" t="s">
        <v>133</v>
      </c>
      <c r="B37" s="83" t="s">
        <v>134</v>
      </c>
      <c r="C37" s="166">
        <v>0</v>
      </c>
      <c r="E37" s="92"/>
      <c r="F37" s="93" t="str">
        <f>IF($C$41=0,"",IF(C37="[for completion]","",C37/$C$41))</f>
        <v/>
      </c>
      <c r="G37" s="93"/>
      <c r="H37" s="64"/>
      <c r="L37" s="64"/>
      <c r="M37" s="64"/>
    </row>
    <row r="38" spans="1:13" x14ac:dyDescent="0.25">
      <c r="A38" s="66" t="s">
        <v>135</v>
      </c>
      <c r="B38" s="83" t="s">
        <v>136</v>
      </c>
      <c r="C38" s="166">
        <v>0</v>
      </c>
      <c r="E38" s="92"/>
      <c r="F38" s="93"/>
      <c r="G38" s="93"/>
      <c r="H38" s="64"/>
      <c r="L38" s="64"/>
      <c r="M38" s="64"/>
    </row>
    <row r="39" spans="1:13" x14ac:dyDescent="0.25">
      <c r="A39" s="66" t="s">
        <v>137</v>
      </c>
      <c r="B39" s="83" t="s">
        <v>138</v>
      </c>
      <c r="C39" s="166">
        <v>25074</v>
      </c>
      <c r="E39" s="92"/>
      <c r="F39" s="93" t="str">
        <f>IF($C$41=0,"",IF(C39="[for completion]","",C39/$C$41))</f>
        <v/>
      </c>
      <c r="G39" s="93"/>
      <c r="H39" s="64"/>
      <c r="L39" s="64"/>
      <c r="M39" s="64"/>
    </row>
    <row r="40" spans="1:13" x14ac:dyDescent="0.25">
      <c r="A40" s="66" t="s">
        <v>139</v>
      </c>
      <c r="B40" s="66" t="s">
        <v>140</v>
      </c>
      <c r="C40" s="166">
        <v>0</v>
      </c>
      <c r="E40" s="92"/>
      <c r="F40" s="93" t="str">
        <f>IF($C$41=0,"",IF(C40="[for completion]","",C40/$C$41))</f>
        <v/>
      </c>
      <c r="G40" s="93"/>
      <c r="H40" s="64"/>
      <c r="L40" s="64"/>
      <c r="M40" s="64"/>
    </row>
    <row r="41" spans="1:13" x14ac:dyDescent="0.25">
      <c r="A41" s="66" t="s">
        <v>141</v>
      </c>
      <c r="B41" s="94" t="s">
        <v>142</v>
      </c>
      <c r="C41" s="92">
        <f>SUM(C36:C40)</f>
        <v>0</v>
      </c>
      <c r="D41" s="92"/>
      <c r="E41" s="92"/>
      <c r="F41" s="123">
        <f>SUM(F36:F40)</f>
        <v>0</v>
      </c>
      <c r="G41" s="93"/>
      <c r="H41" s="64"/>
      <c r="L41" s="64"/>
      <c r="M41" s="64"/>
    </row>
    <row r="42" spans="1:13" ht="15" customHeight="1" x14ac:dyDescent="0.25">
      <c r="A42" s="85"/>
      <c r="B42" s="86" t="s">
        <v>144</v>
      </c>
      <c r="C42" s="146" t="s">
        <v>1263</v>
      </c>
      <c r="D42" s="146" t="s">
        <v>1264</v>
      </c>
      <c r="E42" s="87"/>
      <c r="F42" s="88" t="s">
        <v>145</v>
      </c>
      <c r="G42" s="98" t="s">
        <v>146</v>
      </c>
      <c r="H42" s="64"/>
      <c r="L42" s="64"/>
      <c r="M42" s="64"/>
    </row>
    <row r="43" spans="1:13" x14ac:dyDescent="0.25">
      <c r="A43" s="66" t="s">
        <v>147</v>
      </c>
      <c r="B43" s="83" t="s">
        <v>148</v>
      </c>
      <c r="C43" s="166">
        <v>19.382972311081598</v>
      </c>
      <c r="D43" s="66" t="s">
        <v>1076</v>
      </c>
      <c r="E43" s="80"/>
      <c r="F43" s="99"/>
      <c r="G43" s="100"/>
      <c r="H43" s="64"/>
      <c r="L43" s="64"/>
      <c r="M43" s="64"/>
    </row>
    <row r="44" spans="1:13" x14ac:dyDescent="0.25">
      <c r="B44" s="83"/>
      <c r="E44" s="80"/>
      <c r="F44" s="99"/>
      <c r="G44" s="100"/>
      <c r="H44" s="64"/>
      <c r="L44" s="64"/>
      <c r="M44" s="64"/>
    </row>
    <row r="45" spans="1:13" x14ac:dyDescent="0.25">
      <c r="B45" s="83" t="s">
        <v>1258</v>
      </c>
      <c r="C45" s="80"/>
      <c r="D45" s="80"/>
      <c r="E45" s="80"/>
      <c r="F45" s="100"/>
      <c r="G45" s="100"/>
      <c r="H45" s="64"/>
      <c r="L45" s="64"/>
      <c r="M45" s="64"/>
    </row>
    <row r="46" spans="1:13" x14ac:dyDescent="0.25">
      <c r="B46" s="83" t="s">
        <v>149</v>
      </c>
      <c r="E46" s="80"/>
      <c r="F46" s="100"/>
      <c r="G46" s="100"/>
      <c r="H46" s="64"/>
      <c r="L46" s="64"/>
      <c r="M46" s="64"/>
    </row>
    <row r="47" spans="1:13" x14ac:dyDescent="0.25">
      <c r="A47" s="66" t="s">
        <v>150</v>
      </c>
      <c r="B47" s="62" t="s">
        <v>151</v>
      </c>
      <c r="C47" s="166">
        <v>14876.9636087443</v>
      </c>
      <c r="D47" s="157" t="s">
        <v>1076</v>
      </c>
      <c r="E47" s="62"/>
      <c r="F47" s="93" t="str">
        <f t="shared" ref="F47:F53" si="0">IF($C$54=0,"",IF(C47="[for completion]","",C47/$C$54))</f>
        <v/>
      </c>
      <c r="G47" s="93" t="str">
        <f>IF($D$54=0,"",IF(D47="[Mark as ND1 if not relevant]","",D47/$D$54))</f>
        <v/>
      </c>
      <c r="H47" s="64"/>
      <c r="L47" s="64"/>
      <c r="M47" s="64"/>
    </row>
    <row r="48" spans="1:13" x14ac:dyDescent="0.25">
      <c r="A48" s="66" t="s">
        <v>152</v>
      </c>
      <c r="B48" s="62" t="s">
        <v>153</v>
      </c>
      <c r="C48" s="166">
        <v>5372.8922062047004</v>
      </c>
      <c r="D48" s="157" t="s">
        <v>1076</v>
      </c>
      <c r="E48" s="62"/>
      <c r="F48" s="93" t="str">
        <f t="shared" si="0"/>
        <v/>
      </c>
      <c r="G48" s="93" t="str">
        <f t="shared" ref="G48:G53" si="1">IF($D$54=0,"",IF(D48="[Mark as ND1 if not relevant]","",D48/$D$54))</f>
        <v/>
      </c>
      <c r="H48" s="64"/>
      <c r="L48" s="64"/>
      <c r="M48" s="64"/>
    </row>
    <row r="49" spans="1:13" x14ac:dyDescent="0.25">
      <c r="A49" s="66" t="s">
        <v>154</v>
      </c>
      <c r="B49" s="62" t="s">
        <v>155</v>
      </c>
      <c r="C49" s="166">
        <v>3356.9623225770902</v>
      </c>
      <c r="D49" s="157" t="s">
        <v>1076</v>
      </c>
      <c r="E49" s="62"/>
      <c r="F49" s="93" t="str">
        <f t="shared" si="0"/>
        <v/>
      </c>
      <c r="G49" s="93" t="str">
        <f t="shared" si="1"/>
        <v/>
      </c>
      <c r="H49" s="64"/>
      <c r="L49" s="64"/>
      <c r="M49" s="64"/>
    </row>
    <row r="50" spans="1:13" x14ac:dyDescent="0.25">
      <c r="A50" s="66" t="s">
        <v>156</v>
      </c>
      <c r="B50" s="62" t="s">
        <v>157</v>
      </c>
      <c r="C50" s="166">
        <v>133.58442276653901</v>
      </c>
      <c r="D50" s="157" t="s">
        <v>1076</v>
      </c>
      <c r="E50" s="62"/>
      <c r="F50" s="93" t="str">
        <f t="shared" si="0"/>
        <v/>
      </c>
      <c r="G50" s="93" t="str">
        <f t="shared" si="1"/>
        <v/>
      </c>
      <c r="H50" s="64"/>
      <c r="L50" s="64"/>
      <c r="M50" s="64"/>
    </row>
    <row r="51" spans="1:13" x14ac:dyDescent="0.25">
      <c r="A51" s="66" t="s">
        <v>158</v>
      </c>
      <c r="B51" s="62" t="s">
        <v>159</v>
      </c>
      <c r="C51" s="166">
        <v>1100.3264617064899</v>
      </c>
      <c r="D51" s="157" t="s">
        <v>1076</v>
      </c>
      <c r="E51" s="62"/>
      <c r="F51" s="93" t="str">
        <f t="shared" si="0"/>
        <v/>
      </c>
      <c r="G51" s="93" t="str">
        <f t="shared" si="1"/>
        <v/>
      </c>
      <c r="H51" s="64"/>
      <c r="L51" s="64"/>
      <c r="M51" s="64"/>
    </row>
    <row r="52" spans="1:13" x14ac:dyDescent="0.25">
      <c r="A52" s="66" t="s">
        <v>160</v>
      </c>
      <c r="B52" s="62" t="s">
        <v>161</v>
      </c>
      <c r="C52" s="166">
        <v>2405.2080517611098</v>
      </c>
      <c r="D52" s="157" t="s">
        <v>1076</v>
      </c>
      <c r="E52" s="62"/>
      <c r="F52" s="93" t="str">
        <f t="shared" si="0"/>
        <v/>
      </c>
      <c r="G52" s="93" t="str">
        <f t="shared" si="1"/>
        <v/>
      </c>
      <c r="H52" s="64"/>
      <c r="L52" s="64"/>
      <c r="M52" s="64"/>
    </row>
    <row r="53" spans="1:13" x14ac:dyDescent="0.25">
      <c r="A53" s="66" t="s">
        <v>162</v>
      </c>
      <c r="B53" s="62" t="s">
        <v>163</v>
      </c>
      <c r="C53" s="166">
        <v>128751.17180151001</v>
      </c>
      <c r="D53" s="157" t="s">
        <v>1076</v>
      </c>
      <c r="E53" s="62"/>
      <c r="F53" s="93" t="str">
        <f t="shared" si="0"/>
        <v/>
      </c>
      <c r="G53" s="93" t="str">
        <f t="shared" si="1"/>
        <v/>
      </c>
      <c r="H53" s="64"/>
      <c r="L53" s="64"/>
      <c r="M53" s="64"/>
    </row>
    <row r="54" spans="1:13" x14ac:dyDescent="0.25">
      <c r="A54" s="66" t="s">
        <v>164</v>
      </c>
      <c r="B54" s="101" t="s">
        <v>142</v>
      </c>
      <c r="C54" s="166">
        <f>SUM(C47:C53)</f>
        <v>0</v>
      </c>
      <c r="D54" s="166">
        <f>SUM(D47:D53)</f>
        <v>0</v>
      </c>
      <c r="E54" s="83"/>
      <c r="F54" s="123">
        <f t="shared" ref="F54" si="2">SUM(F47:F53)</f>
        <v>0</v>
      </c>
      <c r="G54" s="123">
        <f>SUM(G47:G53)</f>
        <v>0</v>
      </c>
      <c r="H54" s="64"/>
      <c r="L54" s="64"/>
      <c r="M54" s="64"/>
    </row>
    <row r="55" spans="1:13" ht="15" customHeight="1" x14ac:dyDescent="0.25">
      <c r="A55" s="85"/>
      <c r="B55" s="86" t="s">
        <v>165</v>
      </c>
      <c r="C55" s="146" t="s">
        <v>1265</v>
      </c>
      <c r="D55" s="146" t="s">
        <v>1266</v>
      </c>
      <c r="E55" s="87"/>
      <c r="F55" s="88" t="s">
        <v>166</v>
      </c>
      <c r="G55" s="85" t="s">
        <v>167</v>
      </c>
      <c r="H55" s="64"/>
      <c r="L55" s="64"/>
      <c r="M55" s="64"/>
    </row>
    <row r="56" spans="1:13" x14ac:dyDescent="0.25">
      <c r="A56" s="66" t="s">
        <v>168</v>
      </c>
      <c r="B56" s="83" t="s">
        <v>148</v>
      </c>
      <c r="C56" s="166">
        <v>5.8056999999999999</v>
      </c>
      <c r="D56" s="157" t="s">
        <v>1076</v>
      </c>
      <c r="E56" s="80"/>
      <c r="F56" s="99"/>
      <c r="G56" s="100"/>
      <c r="H56" s="64"/>
      <c r="L56" s="64"/>
      <c r="M56" s="64"/>
    </row>
    <row r="57" spans="1:13" x14ac:dyDescent="0.25">
      <c r="B57" s="83"/>
      <c r="E57" s="80"/>
      <c r="F57" s="99"/>
      <c r="G57" s="100"/>
      <c r="H57" s="64"/>
      <c r="L57" s="64"/>
      <c r="M57" s="64"/>
    </row>
    <row r="58" spans="1:13" x14ac:dyDescent="0.25">
      <c r="B58" s="83" t="s">
        <v>1259</v>
      </c>
      <c r="C58" s="80"/>
      <c r="D58" s="80"/>
      <c r="E58" s="80"/>
      <c r="F58" s="100"/>
      <c r="G58" s="100"/>
      <c r="H58" s="64"/>
      <c r="L58" s="64"/>
      <c r="M58" s="64"/>
    </row>
    <row r="59" spans="1:13" x14ac:dyDescent="0.25">
      <c r="A59" s="66" t="s">
        <v>169</v>
      </c>
      <c r="B59" s="83" t="s">
        <v>149</v>
      </c>
      <c r="E59" s="80"/>
      <c r="F59" s="100"/>
      <c r="G59" s="100"/>
      <c r="H59" s="64"/>
      <c r="L59" s="64"/>
      <c r="M59" s="64"/>
    </row>
    <row r="60" spans="1:13" x14ac:dyDescent="0.25">
      <c r="A60" s="66" t="s">
        <v>170</v>
      </c>
      <c r="B60" s="62" t="s">
        <v>151</v>
      </c>
      <c r="C60" s="166">
        <v>57621.7</v>
      </c>
      <c r="D60" s="157" t="s">
        <v>1076</v>
      </c>
      <c r="E60" s="62"/>
      <c r="F60" s="93" t="str">
        <f>IF($C$67=0,"",IF(C60="[for completion]","",C60/$C$67))</f>
        <v/>
      </c>
      <c r="G60" s="93" t="str">
        <f>IF($D$67=0,"",IF(D60="[Mark as ND1 if not relevant]","",D60/$D$67))</f>
        <v/>
      </c>
      <c r="H60" s="64"/>
      <c r="L60" s="64"/>
      <c r="M60" s="64"/>
    </row>
    <row r="61" spans="1:13" x14ac:dyDescent="0.25">
      <c r="A61" s="66" t="s">
        <v>171</v>
      </c>
      <c r="B61" s="62" t="s">
        <v>153</v>
      </c>
      <c r="C61" s="166">
        <v>24858.76</v>
      </c>
      <c r="D61" s="157" t="s">
        <v>1076</v>
      </c>
      <c r="E61" s="62"/>
      <c r="F61" s="93" t="str">
        <f t="shared" ref="F61:F66" si="3">IF($C$67=0,"",IF(C61="[for completion]","",C61/$C$67))</f>
        <v/>
      </c>
      <c r="G61" s="93" t="str">
        <f t="shared" ref="G61:G66" si="4">IF($D$67=0,"",IF(D61="[Mark as ND1 if not relevant]","",D61/$D$67))</f>
        <v/>
      </c>
      <c r="H61" s="64"/>
      <c r="L61" s="64"/>
      <c r="M61" s="64"/>
    </row>
    <row r="62" spans="1:13" x14ac:dyDescent="0.25">
      <c r="A62" s="66" t="s">
        <v>172</v>
      </c>
      <c r="B62" s="62" t="s">
        <v>155</v>
      </c>
      <c r="C62" s="166">
        <v>21650.04</v>
      </c>
      <c r="D62" s="157" t="s">
        <v>1076</v>
      </c>
      <c r="E62" s="62"/>
      <c r="F62" s="93" t="str">
        <f t="shared" si="3"/>
        <v/>
      </c>
      <c r="G62" s="93" t="str">
        <f t="shared" si="4"/>
        <v/>
      </c>
      <c r="H62" s="64"/>
      <c r="L62" s="64"/>
      <c r="M62" s="64"/>
    </row>
    <row r="63" spans="1:13" x14ac:dyDescent="0.25">
      <c r="A63" s="66" t="s">
        <v>173</v>
      </c>
      <c r="B63" s="62" t="s">
        <v>157</v>
      </c>
      <c r="C63" s="166">
        <v>10793.16</v>
      </c>
      <c r="D63" s="157" t="s">
        <v>1076</v>
      </c>
      <c r="E63" s="62"/>
      <c r="F63" s="93" t="str">
        <f t="shared" si="3"/>
        <v/>
      </c>
      <c r="G63" s="93" t="str">
        <f t="shared" si="4"/>
        <v/>
      </c>
      <c r="H63" s="64"/>
      <c r="L63" s="64"/>
      <c r="M63" s="64"/>
    </row>
    <row r="64" spans="1:13" x14ac:dyDescent="0.25">
      <c r="A64" s="66" t="s">
        <v>174</v>
      </c>
      <c r="B64" s="62" t="s">
        <v>159</v>
      </c>
      <c r="C64" s="166">
        <v>5072.67</v>
      </c>
      <c r="D64" s="157" t="s">
        <v>1076</v>
      </c>
      <c r="E64" s="62"/>
      <c r="F64" s="93" t="str">
        <f t="shared" si="3"/>
        <v/>
      </c>
      <c r="G64" s="93" t="str">
        <f t="shared" si="4"/>
        <v/>
      </c>
      <c r="H64" s="64"/>
      <c r="L64" s="64"/>
      <c r="M64" s="64"/>
    </row>
    <row r="65" spans="1:14" x14ac:dyDescent="0.25">
      <c r="A65" s="66" t="s">
        <v>175</v>
      </c>
      <c r="B65" s="62" t="s">
        <v>161</v>
      </c>
      <c r="C65" s="166">
        <v>0</v>
      </c>
      <c r="D65" s="157" t="s">
        <v>1076</v>
      </c>
      <c r="E65" s="62"/>
      <c r="F65" s="93" t="str">
        <f t="shared" si="3"/>
        <v/>
      </c>
      <c r="G65" s="93" t="str">
        <f t="shared" si="4"/>
        <v/>
      </c>
      <c r="H65" s="64"/>
      <c r="L65" s="64"/>
      <c r="M65" s="64"/>
    </row>
    <row r="66" spans="1:14" x14ac:dyDescent="0.25">
      <c r="A66" s="66" t="s">
        <v>176</v>
      </c>
      <c r="B66" s="62" t="s">
        <v>163</v>
      </c>
      <c r="C66" s="166">
        <v>26225.08</v>
      </c>
      <c r="D66" s="157" t="s">
        <v>1076</v>
      </c>
      <c r="E66" s="62"/>
      <c r="F66" s="93" t="str">
        <f t="shared" si="3"/>
        <v/>
      </c>
      <c r="G66" s="93" t="str">
        <f t="shared" si="4"/>
        <v/>
      </c>
      <c r="H66" s="64"/>
      <c r="L66" s="64"/>
      <c r="M66" s="64"/>
    </row>
    <row r="67" spans="1:14" x14ac:dyDescent="0.25">
      <c r="A67" s="66" t="s">
        <v>177</v>
      </c>
      <c r="B67" s="101" t="s">
        <v>142</v>
      </c>
      <c r="C67" s="166">
        <f>SUM(C60:C66)</f>
        <v>0</v>
      </c>
      <c r="D67" s="166">
        <f>SUM(D60:D66)</f>
        <v>0</v>
      </c>
      <c r="E67" s="83"/>
      <c r="F67" s="123">
        <f t="shared" ref="F67" si="5">SUM(F60:F66)</f>
        <v>0</v>
      </c>
      <c r="G67" s="123">
        <f>SUM(G60:G66)</f>
        <v>0</v>
      </c>
      <c r="H67" s="64"/>
      <c r="L67" s="64"/>
      <c r="M67" s="64"/>
    </row>
    <row r="68" spans="1:14" ht="15" customHeight="1" x14ac:dyDescent="0.25">
      <c r="A68" s="85"/>
      <c r="B68" s="86" t="s">
        <v>178</v>
      </c>
      <c r="C68" s="88" t="s">
        <v>179</v>
      </c>
      <c r="D68" s="88" t="s">
        <v>180</v>
      </c>
      <c r="E68" s="87"/>
      <c r="F68" s="88" t="s">
        <v>181</v>
      </c>
      <c r="G68" s="88" t="s">
        <v>182</v>
      </c>
      <c r="H68" s="64"/>
      <c r="L68" s="64"/>
      <c r="M68" s="64"/>
    </row>
    <row r="69" spans="1:14" s="102" customFormat="1" x14ac:dyDescent="0.25">
      <c r="A69" s="66" t="s">
        <v>183</v>
      </c>
      <c r="B69" s="83" t="s">
        <v>184</v>
      </c>
      <c r="C69" s="166">
        <v>4935.91</v>
      </c>
      <c r="D69" s="166">
        <v>4935.91</v>
      </c>
      <c r="E69" s="93"/>
      <c r="F69" s="93" t="str">
        <f t="shared" ref="F69:F80" si="6">IF($C$84=0,"",IF(C69="[for completion]","",C69/$C$84))</f>
        <v/>
      </c>
      <c r="G69" s="93" t="str">
        <f t="shared" ref="G69:G80" si="7">IF($D$84=0,"",IF(D69="[for completion]","",D69/$D$84))</f>
        <v/>
      </c>
      <c r="H69" s="64"/>
      <c r="I69" s="66"/>
      <c r="J69" s="66"/>
      <c r="K69" s="66"/>
      <c r="L69" s="64"/>
      <c r="M69" s="64"/>
      <c r="N69" s="64"/>
    </row>
    <row r="70" spans="1:14" s="102" customFormat="1" x14ac:dyDescent="0.25">
      <c r="A70" s="66" t="s">
        <v>185</v>
      </c>
      <c r="B70" s="83" t="s">
        <v>186</v>
      </c>
      <c r="C70" s="166">
        <v>0</v>
      </c>
      <c r="D70" s="166">
        <v>0</v>
      </c>
      <c r="E70" s="93"/>
      <c r="F70" s="93" t="str">
        <f t="shared" si="6"/>
        <v/>
      </c>
      <c r="G70" s="93" t="str">
        <f t="shared" si="7"/>
        <v/>
      </c>
      <c r="H70" s="64"/>
      <c r="I70" s="66"/>
      <c r="J70" s="66"/>
      <c r="K70" s="66"/>
      <c r="L70" s="64"/>
      <c r="M70" s="64"/>
      <c r="N70" s="64"/>
    </row>
    <row r="71" spans="1:14" s="102" customFormat="1" x14ac:dyDescent="0.25">
      <c r="A71" s="66" t="s">
        <v>187</v>
      </c>
      <c r="B71" s="83" t="s">
        <v>188</v>
      </c>
      <c r="C71" s="166">
        <v>0</v>
      </c>
      <c r="D71" s="166">
        <v>0</v>
      </c>
      <c r="E71" s="93"/>
      <c r="F71" s="93" t="str">
        <f t="shared" si="6"/>
        <v/>
      </c>
      <c r="G71" s="93" t="str">
        <f t="shared" si="7"/>
        <v/>
      </c>
      <c r="H71" s="64"/>
      <c r="I71" s="66"/>
      <c r="J71" s="66"/>
      <c r="K71" s="66"/>
      <c r="L71" s="64"/>
      <c r="M71" s="64"/>
      <c r="N71" s="64"/>
    </row>
    <row r="72" spans="1:14" s="102" customFormat="1" x14ac:dyDescent="0.25">
      <c r="A72" s="66" t="s">
        <v>189</v>
      </c>
      <c r="B72" s="83" t="s">
        <v>190</v>
      </c>
      <c r="C72" s="166">
        <v>0</v>
      </c>
      <c r="D72" s="166">
        <v>0</v>
      </c>
      <c r="E72" s="93"/>
      <c r="F72" s="93" t="str">
        <f t="shared" si="6"/>
        <v/>
      </c>
      <c r="G72" s="93" t="str">
        <f t="shared" si="7"/>
        <v/>
      </c>
      <c r="H72" s="64"/>
      <c r="I72" s="66"/>
      <c r="J72" s="66"/>
      <c r="K72" s="66"/>
      <c r="L72" s="64"/>
      <c r="M72" s="64"/>
      <c r="N72" s="64"/>
    </row>
    <row r="73" spans="1:14" s="102" customFormat="1" x14ac:dyDescent="0.25">
      <c r="A73" s="66" t="s">
        <v>191</v>
      </c>
      <c r="B73" s="83" t="s">
        <v>192</v>
      </c>
      <c r="C73" s="166">
        <v>0</v>
      </c>
      <c r="D73" s="166">
        <v>0</v>
      </c>
      <c r="E73" s="93"/>
      <c r="F73" s="93" t="str">
        <f t="shared" si="6"/>
        <v/>
      </c>
      <c r="G73" s="93" t="str">
        <f t="shared" si="7"/>
        <v/>
      </c>
      <c r="H73" s="64"/>
      <c r="I73" s="66"/>
      <c r="J73" s="66"/>
      <c r="K73" s="66"/>
      <c r="L73" s="64"/>
      <c r="M73" s="64"/>
      <c r="N73" s="64"/>
    </row>
    <row r="74" spans="1:14" s="102" customFormat="1" x14ac:dyDescent="0.25">
      <c r="A74" s="66" t="s">
        <v>193</v>
      </c>
      <c r="B74" s="83" t="s">
        <v>194</v>
      </c>
      <c r="C74" s="166">
        <v>0</v>
      </c>
      <c r="D74" s="166">
        <v>0</v>
      </c>
      <c r="E74" s="83"/>
      <c r="F74" s="93" t="str">
        <f t="shared" si="6"/>
        <v/>
      </c>
      <c r="G74" s="93" t="str">
        <f t="shared" si="7"/>
        <v/>
      </c>
      <c r="H74" s="64"/>
      <c r="I74" s="66"/>
      <c r="J74" s="66"/>
      <c r="K74" s="66"/>
      <c r="L74" s="64"/>
      <c r="M74" s="64"/>
      <c r="N74" s="64"/>
    </row>
    <row r="75" spans="1:14" x14ac:dyDescent="0.25">
      <c r="A75" s="66" t="s">
        <v>195</v>
      </c>
      <c r="B75" s="83" t="s">
        <v>196</v>
      </c>
      <c r="C75" s="166">
        <v>0</v>
      </c>
      <c r="D75" s="166">
        <v>0</v>
      </c>
      <c r="E75" s="83"/>
      <c r="F75" s="93" t="str">
        <f t="shared" si="6"/>
        <v/>
      </c>
      <c r="G75" s="93" t="str">
        <f t="shared" si="7"/>
        <v/>
      </c>
      <c r="H75" s="64"/>
      <c r="L75" s="64"/>
      <c r="M75" s="64"/>
    </row>
    <row r="76" spans="1:14" x14ac:dyDescent="0.25">
      <c r="A76" s="66" t="s">
        <v>197</v>
      </c>
      <c r="B76" s="83" t="s">
        <v>198</v>
      </c>
      <c r="C76" s="166">
        <v>0</v>
      </c>
      <c r="D76" s="166">
        <v>0</v>
      </c>
      <c r="E76" s="83"/>
      <c r="F76" s="93" t="str">
        <f t="shared" si="6"/>
        <v/>
      </c>
      <c r="G76" s="93" t="str">
        <f t="shared" si="7"/>
        <v/>
      </c>
      <c r="H76" s="64"/>
      <c r="L76" s="64"/>
      <c r="M76" s="64"/>
    </row>
    <row r="77" spans="1:14" x14ac:dyDescent="0.25">
      <c r="A77" s="66" t="s">
        <v>199</v>
      </c>
      <c r="B77" s="83" t="s">
        <v>200</v>
      </c>
      <c r="C77" s="166">
        <v>0</v>
      </c>
      <c r="D77" s="166">
        <v>0</v>
      </c>
      <c r="E77" s="83"/>
      <c r="F77" s="93" t="str">
        <f t="shared" si="6"/>
        <v/>
      </c>
      <c r="G77" s="93" t="str">
        <f t="shared" si="7"/>
        <v/>
      </c>
      <c r="H77" s="64"/>
      <c r="L77" s="64"/>
      <c r="M77" s="64"/>
    </row>
    <row r="78" spans="1:14" x14ac:dyDescent="0.25">
      <c r="A78" s="66" t="s">
        <v>201</v>
      </c>
      <c r="B78" s="83" t="s">
        <v>202</v>
      </c>
      <c r="C78" s="166">
        <v>125986.2</v>
      </c>
      <c r="D78" s="166">
        <v>125986.2</v>
      </c>
      <c r="E78" s="83"/>
      <c r="F78" s="93" t="str">
        <f t="shared" si="6"/>
        <v/>
      </c>
      <c r="G78" s="93" t="str">
        <f t="shared" si="7"/>
        <v/>
      </c>
      <c r="H78" s="64"/>
      <c r="L78" s="64"/>
      <c r="M78" s="64"/>
    </row>
    <row r="79" spans="1:14" x14ac:dyDescent="0.25">
      <c r="A79" s="66" t="s">
        <v>203</v>
      </c>
      <c r="B79" s="83" t="s">
        <v>204</v>
      </c>
      <c r="C79" s="166">
        <v>0</v>
      </c>
      <c r="D79" s="166">
        <v>0</v>
      </c>
      <c r="E79" s="83"/>
      <c r="F79" s="93" t="str">
        <f t="shared" si="6"/>
        <v/>
      </c>
      <c r="G79" s="93" t="str">
        <f t="shared" si="7"/>
        <v/>
      </c>
      <c r="H79" s="64"/>
      <c r="L79" s="64"/>
      <c r="M79" s="64"/>
    </row>
    <row r="80" spans="1:14" x14ac:dyDescent="0.25">
      <c r="A80" s="66" t="s">
        <v>205</v>
      </c>
      <c r="B80" s="83" t="s">
        <v>206</v>
      </c>
      <c r="C80" s="166">
        <v>0</v>
      </c>
      <c r="D80" s="166">
        <v>0</v>
      </c>
      <c r="E80" s="83"/>
      <c r="F80" s="93" t="str">
        <f t="shared" si="6"/>
        <v/>
      </c>
      <c r="G80" s="93" t="str">
        <f t="shared" si="7"/>
        <v/>
      </c>
      <c r="H80" s="64"/>
      <c r="L80" s="64"/>
      <c r="M80" s="64"/>
    </row>
    <row r="81" spans="1:14" x14ac:dyDescent="0.25">
      <c r="A81" s="66" t="s">
        <v>207</v>
      </c>
      <c r="B81" s="83" t="s">
        <v>208</v>
      </c>
      <c r="C81" s="166">
        <v>0</v>
      </c>
      <c r="D81" s="166">
        <v>0</v>
      </c>
      <c r="E81" s="83"/>
      <c r="F81" s="93"/>
      <c r="G81" s="93"/>
      <c r="H81" s="64"/>
      <c r="L81" s="64"/>
      <c r="M81" s="64"/>
    </row>
    <row r="82" spans="1:14" x14ac:dyDescent="0.25">
      <c r="A82" s="66" t="s">
        <v>209</v>
      </c>
      <c r="B82" s="83" t="s">
        <v>210</v>
      </c>
      <c r="C82" s="166">
        <v>0</v>
      </c>
      <c r="D82" s="166">
        <v>0</v>
      </c>
      <c r="E82" s="83"/>
      <c r="F82" s="93"/>
      <c r="G82" s="93"/>
      <c r="H82" s="64"/>
      <c r="L82" s="64"/>
      <c r="M82" s="64"/>
    </row>
    <row r="83" spans="1:14" x14ac:dyDescent="0.25">
      <c r="A83" s="66" t="s">
        <v>211</v>
      </c>
      <c r="B83" s="83" t="s">
        <v>140</v>
      </c>
      <c r="C83" s="166">
        <v>0</v>
      </c>
      <c r="D83" s="166">
        <v>0</v>
      </c>
      <c r="E83" s="83"/>
      <c r="F83" s="93" t="str">
        <f>IF($C$84=0,"",IF(C83="[for completion]","",C83/$C$84))</f>
        <v/>
      </c>
      <c r="G83" s="93" t="str">
        <f>IF($D$84=0,"",IF(D83="[for completion]","",D83/$D$84))</f>
        <v/>
      </c>
      <c r="H83" s="64"/>
      <c r="L83" s="64"/>
      <c r="M83" s="64"/>
    </row>
    <row r="84" spans="1:14" x14ac:dyDescent="0.25">
      <c r="A84" s="66" t="s">
        <v>212</v>
      </c>
      <c r="B84" s="101" t="s">
        <v>142</v>
      </c>
      <c r="C84" s="166">
        <f>SUM(C69:C83)</f>
        <v>0</v>
      </c>
      <c r="D84" s="166">
        <f>SUM(D69:D83)</f>
        <v>0</v>
      </c>
      <c r="E84" s="83"/>
      <c r="F84" s="123">
        <f>SUM(F69:F83)</f>
        <v>0</v>
      </c>
      <c r="G84" s="123">
        <f>SUM(G69:G83)</f>
        <v>0</v>
      </c>
      <c r="H84" s="64"/>
      <c r="L84" s="64"/>
      <c r="M84" s="64"/>
    </row>
    <row r="85" spans="1:14" ht="15" customHeight="1" x14ac:dyDescent="0.25">
      <c r="A85" s="85"/>
      <c r="B85" s="86" t="s">
        <v>213</v>
      </c>
      <c r="C85" s="88" t="s">
        <v>179</v>
      </c>
      <c r="D85" s="88" t="s">
        <v>180</v>
      </c>
      <c r="E85" s="87"/>
      <c r="F85" s="88" t="s">
        <v>181</v>
      </c>
      <c r="G85" s="88" t="s">
        <v>182</v>
      </c>
      <c r="H85" s="64"/>
      <c r="L85" s="64"/>
      <c r="M85" s="64"/>
    </row>
    <row r="86" spans="1:14" s="102" customFormat="1" x14ac:dyDescent="0.25">
      <c r="A86" s="66" t="s">
        <v>214</v>
      </c>
      <c r="B86" s="83" t="s">
        <v>184</v>
      </c>
      <c r="C86" s="166">
        <v>5848.05</v>
      </c>
      <c r="D86" s="166">
        <v>5848.05</v>
      </c>
      <c r="E86" s="93"/>
      <c r="F86" s="93" t="str">
        <f>IF($C$101=0,"",IF(C86="[for completion]","",C86/$C$101))</f>
        <v/>
      </c>
      <c r="G86" s="93" t="str">
        <f>IF($D$101=0,"",IF(D86="[for completion]","",D86/$D$101))</f>
        <v/>
      </c>
      <c r="H86" s="64"/>
      <c r="I86" s="66"/>
      <c r="J86" s="66"/>
      <c r="K86" s="66"/>
      <c r="L86" s="64"/>
      <c r="M86" s="64"/>
      <c r="N86" s="64"/>
    </row>
    <row r="87" spans="1:14" s="102" customFormat="1" x14ac:dyDescent="0.25">
      <c r="A87" s="66" t="s">
        <v>215</v>
      </c>
      <c r="B87" s="83" t="s">
        <v>186</v>
      </c>
      <c r="C87" s="166">
        <v>0</v>
      </c>
      <c r="D87" s="166">
        <v>0</v>
      </c>
      <c r="E87" s="93"/>
      <c r="F87" s="93" t="str">
        <f t="shared" ref="F87:F100" si="8">IF($C$101=0,"",IF(C87="[for completion]","",C87/$C$101))</f>
        <v/>
      </c>
      <c r="G87" s="93" t="str">
        <f t="shared" ref="G87:G100" si="9">IF($D$101=0,"",IF(D87="[for completion]","",D87/$D$101))</f>
        <v/>
      </c>
      <c r="H87" s="64"/>
      <c r="I87" s="66"/>
      <c r="J87" s="66"/>
      <c r="K87" s="66"/>
      <c r="L87" s="64"/>
      <c r="M87" s="64"/>
      <c r="N87" s="64"/>
    </row>
    <row r="88" spans="1:14" s="102" customFormat="1" x14ac:dyDescent="0.25">
      <c r="A88" s="66" t="s">
        <v>216</v>
      </c>
      <c r="B88" s="83" t="s">
        <v>188</v>
      </c>
      <c r="C88" s="166">
        <v>0</v>
      </c>
      <c r="D88" s="166">
        <v>0</v>
      </c>
      <c r="E88" s="93"/>
      <c r="F88" s="93" t="str">
        <f t="shared" si="8"/>
        <v/>
      </c>
      <c r="G88" s="93" t="str">
        <f t="shared" si="9"/>
        <v/>
      </c>
      <c r="H88" s="64"/>
      <c r="I88" s="66"/>
      <c r="J88" s="66"/>
      <c r="K88" s="66"/>
      <c r="L88" s="64"/>
      <c r="M88" s="64"/>
      <c r="N88" s="64"/>
    </row>
    <row r="89" spans="1:14" s="102" customFormat="1" x14ac:dyDescent="0.25">
      <c r="A89" s="66" t="s">
        <v>217</v>
      </c>
      <c r="B89" s="83" t="s">
        <v>190</v>
      </c>
      <c r="C89" s="166">
        <v>0</v>
      </c>
      <c r="D89" s="166">
        <v>0</v>
      </c>
      <c r="E89" s="93"/>
      <c r="F89" s="93" t="str">
        <f t="shared" si="8"/>
        <v/>
      </c>
      <c r="G89" s="93" t="str">
        <f t="shared" si="9"/>
        <v/>
      </c>
      <c r="H89" s="64"/>
      <c r="I89" s="66"/>
      <c r="J89" s="66"/>
      <c r="K89" s="66"/>
      <c r="L89" s="64"/>
      <c r="M89" s="64"/>
      <c r="N89" s="64"/>
    </row>
    <row r="90" spans="1:14" s="102" customFormat="1" x14ac:dyDescent="0.25">
      <c r="A90" s="66" t="s">
        <v>218</v>
      </c>
      <c r="B90" s="83" t="s">
        <v>192</v>
      </c>
      <c r="C90" s="166">
        <v>0</v>
      </c>
      <c r="D90" s="166">
        <v>0</v>
      </c>
      <c r="E90" s="93"/>
      <c r="F90" s="93" t="str">
        <f t="shared" si="8"/>
        <v/>
      </c>
      <c r="G90" s="93" t="str">
        <f t="shared" si="9"/>
        <v/>
      </c>
      <c r="H90" s="64"/>
      <c r="I90" s="66"/>
      <c r="J90" s="66"/>
      <c r="K90" s="66"/>
      <c r="L90" s="64"/>
      <c r="M90" s="64"/>
      <c r="N90" s="64"/>
    </row>
    <row r="91" spans="1:14" s="102" customFormat="1" x14ac:dyDescent="0.25">
      <c r="A91" s="66" t="s">
        <v>219</v>
      </c>
      <c r="B91" s="83" t="s">
        <v>194</v>
      </c>
      <c r="C91" s="166">
        <v>0</v>
      </c>
      <c r="D91" s="166">
        <v>0</v>
      </c>
      <c r="E91" s="83"/>
      <c r="F91" s="93" t="str">
        <f t="shared" si="8"/>
        <v/>
      </c>
      <c r="G91" s="93" t="str">
        <f t="shared" si="9"/>
        <v/>
      </c>
      <c r="H91" s="64"/>
      <c r="I91" s="66"/>
      <c r="J91" s="66"/>
      <c r="K91" s="66"/>
      <c r="L91" s="64"/>
      <c r="M91" s="64"/>
      <c r="N91" s="64"/>
    </row>
    <row r="92" spans="1:14" x14ac:dyDescent="0.25">
      <c r="A92" s="66" t="s">
        <v>220</v>
      </c>
      <c r="B92" s="83" t="s">
        <v>196</v>
      </c>
      <c r="C92" s="166">
        <v>0</v>
      </c>
      <c r="D92" s="166">
        <v>0</v>
      </c>
      <c r="E92" s="83"/>
      <c r="F92" s="93" t="str">
        <f t="shared" si="8"/>
        <v/>
      </c>
      <c r="G92" s="93" t="str">
        <f t="shared" si="9"/>
        <v/>
      </c>
      <c r="H92" s="64"/>
      <c r="L92" s="64"/>
      <c r="M92" s="64"/>
    </row>
    <row r="93" spans="1:14" x14ac:dyDescent="0.25">
      <c r="A93" s="66" t="s">
        <v>221</v>
      </c>
      <c r="B93" s="83" t="s">
        <v>198</v>
      </c>
      <c r="C93" s="166">
        <v>0</v>
      </c>
      <c r="D93" s="166">
        <v>0</v>
      </c>
      <c r="E93" s="83"/>
      <c r="F93" s="93" t="str">
        <f t="shared" si="8"/>
        <v/>
      </c>
      <c r="G93" s="93" t="str">
        <f t="shared" si="9"/>
        <v/>
      </c>
      <c r="H93" s="64"/>
      <c r="L93" s="64"/>
      <c r="M93" s="64"/>
    </row>
    <row r="94" spans="1:14" x14ac:dyDescent="0.25">
      <c r="A94" s="66" t="s">
        <v>222</v>
      </c>
      <c r="B94" s="83" t="s">
        <v>200</v>
      </c>
      <c r="C94" s="166">
        <v>0</v>
      </c>
      <c r="D94" s="166">
        <v>0</v>
      </c>
      <c r="E94" s="83"/>
      <c r="F94" s="93" t="str">
        <f t="shared" si="8"/>
        <v/>
      </c>
      <c r="G94" s="93" t="str">
        <f t="shared" si="9"/>
        <v/>
      </c>
      <c r="H94" s="64"/>
      <c r="L94" s="64"/>
      <c r="M94" s="64"/>
    </row>
    <row r="95" spans="1:14" x14ac:dyDescent="0.25">
      <c r="A95" s="66" t="s">
        <v>223</v>
      </c>
      <c r="B95" s="83" t="s">
        <v>202</v>
      </c>
      <c r="C95" s="166">
        <v>140373.35999999999</v>
      </c>
      <c r="D95" s="166">
        <v>140373.35999999999</v>
      </c>
      <c r="E95" s="83"/>
      <c r="F95" s="93" t="str">
        <f t="shared" si="8"/>
        <v/>
      </c>
      <c r="G95" s="93" t="str">
        <f t="shared" si="9"/>
        <v/>
      </c>
      <c r="H95" s="64"/>
      <c r="L95" s="64"/>
      <c r="M95" s="64"/>
    </row>
    <row r="96" spans="1:14" x14ac:dyDescent="0.25">
      <c r="A96" s="66" t="s">
        <v>224</v>
      </c>
      <c r="B96" s="83" t="s">
        <v>204</v>
      </c>
      <c r="C96" s="166">
        <v>0</v>
      </c>
      <c r="D96" s="166">
        <v>0</v>
      </c>
      <c r="E96" s="83"/>
      <c r="F96" s="93" t="str">
        <f t="shared" si="8"/>
        <v/>
      </c>
      <c r="G96" s="93" t="str">
        <f t="shared" si="9"/>
        <v/>
      </c>
      <c r="H96" s="64"/>
      <c r="L96" s="64"/>
      <c r="M96" s="64"/>
    </row>
    <row r="97" spans="1:13" x14ac:dyDescent="0.25">
      <c r="A97" s="66" t="s">
        <v>225</v>
      </c>
      <c r="B97" s="83" t="s">
        <v>206</v>
      </c>
      <c r="C97" s="166">
        <v>0</v>
      </c>
      <c r="D97" s="166">
        <v>0</v>
      </c>
      <c r="E97" s="83"/>
      <c r="F97" s="93" t="str">
        <f t="shared" si="8"/>
        <v/>
      </c>
      <c r="G97" s="93" t="str">
        <f t="shared" si="9"/>
        <v/>
      </c>
      <c r="H97" s="64"/>
      <c r="L97" s="64"/>
      <c r="M97" s="64"/>
    </row>
    <row r="98" spans="1:13" x14ac:dyDescent="0.25">
      <c r="A98" s="66" t="s">
        <v>226</v>
      </c>
      <c r="B98" s="83" t="s">
        <v>208</v>
      </c>
      <c r="C98" s="166">
        <v>0</v>
      </c>
      <c r="D98" s="166">
        <v>0</v>
      </c>
      <c r="E98" s="83"/>
      <c r="F98" s="93" t="str">
        <f t="shared" si="8"/>
        <v/>
      </c>
      <c r="G98" s="93" t="str">
        <f t="shared" si="9"/>
        <v/>
      </c>
      <c r="H98" s="64"/>
      <c r="L98" s="64"/>
      <c r="M98" s="64"/>
    </row>
    <row r="99" spans="1:13" x14ac:dyDescent="0.25">
      <c r="A99" s="66" t="s">
        <v>227</v>
      </c>
      <c r="B99" s="83" t="s">
        <v>210</v>
      </c>
      <c r="C99" s="166">
        <v>0</v>
      </c>
      <c r="D99" s="166">
        <v>0</v>
      </c>
      <c r="E99" s="83"/>
      <c r="F99" s="93" t="str">
        <f t="shared" si="8"/>
        <v/>
      </c>
      <c r="G99" s="93" t="str">
        <f t="shared" si="9"/>
        <v/>
      </c>
      <c r="H99" s="64"/>
      <c r="L99" s="64"/>
      <c r="M99" s="64"/>
    </row>
    <row r="100" spans="1:13" x14ac:dyDescent="0.25">
      <c r="A100" s="66" t="s">
        <v>228</v>
      </c>
      <c r="B100" s="83" t="s">
        <v>140</v>
      </c>
      <c r="C100" s="166">
        <v>0</v>
      </c>
      <c r="D100" s="166">
        <v>0</v>
      </c>
      <c r="E100" s="83"/>
      <c r="F100" s="93" t="str">
        <f t="shared" si="8"/>
        <v/>
      </c>
      <c r="G100" s="93" t="str">
        <f t="shared" si="9"/>
        <v/>
      </c>
      <c r="H100" s="64"/>
      <c r="L100" s="64"/>
      <c r="M100" s="64"/>
    </row>
    <row r="101" spans="1:13" x14ac:dyDescent="0.25">
      <c r="A101" s="66" t="s">
        <v>229</v>
      </c>
      <c r="B101" s="101" t="s">
        <v>142</v>
      </c>
      <c r="C101" s="166">
        <f>SUM(C86:C100)</f>
        <v>0</v>
      </c>
      <c r="D101" s="166">
        <f>SUM(D86:D100)</f>
        <v>0</v>
      </c>
      <c r="E101" s="83"/>
      <c r="F101" s="123">
        <f>SUM(F86:F100)</f>
        <v>0</v>
      </c>
      <c r="G101" s="123">
        <f>SUM(G86:G100)</f>
        <v>0</v>
      </c>
      <c r="H101" s="64"/>
      <c r="L101" s="64"/>
      <c r="M101" s="64"/>
    </row>
    <row r="102" spans="1:13" ht="15" customHeight="1" x14ac:dyDescent="0.25">
      <c r="A102" s="85"/>
      <c r="B102" s="86" t="s">
        <v>230</v>
      </c>
      <c r="C102" s="146" t="s">
        <v>179</v>
      </c>
      <c r="D102" s="146" t="s">
        <v>180</v>
      </c>
      <c r="E102" s="87"/>
      <c r="F102" s="146" t="s">
        <v>181</v>
      </c>
      <c r="G102" s="146" t="s">
        <v>182</v>
      </c>
      <c r="H102" s="64"/>
      <c r="L102" s="64"/>
      <c r="M102" s="64"/>
    </row>
    <row r="103" spans="1:13" x14ac:dyDescent="0.25">
      <c r="A103" s="66" t="s">
        <v>232</v>
      </c>
      <c r="B103" s="64" t="s">
        <v>233</v>
      </c>
      <c r="C103" s="166">
        <v>100842.21</v>
      </c>
      <c r="D103" s="166">
        <v>100842.21</v>
      </c>
      <c r="E103" s="104"/>
      <c r="F103" s="104" t="str">
        <f>IF($C$106=0,"",IF(C103="[for completion]","",C103/$C$106))</f>
        <v/>
      </c>
      <c r="G103" s="104" t="str">
        <f t="shared" ref="G103" si="10">IF($D$106=0,"",IF(D103="[for completion]","",D103/$D$106))</f>
        <v/>
      </c>
      <c r="H103" s="64"/>
      <c r="L103" s="64"/>
      <c r="M103" s="64"/>
    </row>
    <row r="104" spans="1:13" x14ac:dyDescent="0.25">
      <c r="A104" s="66" t="s">
        <v>234</v>
      </c>
      <c r="B104" s="64" t="s">
        <v>235</v>
      </c>
      <c r="C104" s="166">
        <v>45379.199999999997</v>
      </c>
      <c r="D104" s="166">
        <v>45379.199999999997</v>
      </c>
      <c r="E104" s="104"/>
      <c r="F104" s="104" t="str">
        <f t="shared" ref="F104:F105" si="11">IF($C$106=0,"",IF(C104="[for completion]","",C104/$C$106))</f>
        <v/>
      </c>
      <c r="G104" s="104" t="str">
        <f>IF($D$106=0,"",IF(D104="[for completion]","",D104/$D$106))</f>
        <v/>
      </c>
      <c r="H104" s="64"/>
      <c r="L104" s="64"/>
      <c r="M104" s="64"/>
    </row>
    <row r="105" spans="1:13" x14ac:dyDescent="0.25">
      <c r="A105" s="66" t="s">
        <v>236</v>
      </c>
      <c r="B105" s="64" t="s">
        <v>140</v>
      </c>
      <c r="C105" s="166">
        <v>0</v>
      </c>
      <c r="D105" s="166">
        <v>0</v>
      </c>
      <c r="E105" s="104"/>
      <c r="F105" s="104" t="str">
        <f t="shared" si="11"/>
        <v/>
      </c>
      <c r="G105" s="104" t="str">
        <f t="shared" ref="G105" si="12">IF($D$106=0,"",IF(D105="[for completion]","",D105/$D$106))</f>
        <v/>
      </c>
      <c r="H105" s="64"/>
      <c r="L105" s="64"/>
      <c r="M105" s="64"/>
    </row>
    <row r="106" spans="1:13" x14ac:dyDescent="0.25">
      <c r="A106" s="66" t="s">
        <v>237</v>
      </c>
      <c r="B106" s="105" t="s">
        <v>142</v>
      </c>
      <c r="C106" s="166">
        <f>SUM(C103:C105)</f>
        <v>0</v>
      </c>
      <c r="D106" s="166">
        <f>SUM(D103:D105)</f>
        <v>0</v>
      </c>
      <c r="E106" s="104"/>
      <c r="F106" s="123">
        <f>SUM(F103:F105)</f>
        <v>0</v>
      </c>
      <c r="G106" s="123">
        <f>SUM(G103:G105)</f>
        <v>0</v>
      </c>
      <c r="H106" s="64"/>
      <c r="L106" s="64"/>
      <c r="M106" s="64"/>
    </row>
    <row r="107" spans="1:13" ht="15" customHeight="1" x14ac:dyDescent="0.25">
      <c r="A107" s="85"/>
      <c r="B107" s="86" t="s">
        <v>238</v>
      </c>
      <c r="C107" s="85" t="s">
        <v>112</v>
      </c>
      <c r="D107" s="85"/>
      <c r="E107" s="87"/>
      <c r="F107" s="88" t="s">
        <v>239</v>
      </c>
      <c r="G107" s="88"/>
      <c r="H107" s="64"/>
      <c r="L107" s="64"/>
      <c r="M107" s="64"/>
    </row>
    <row r="108" spans="1:13" ht="15" customHeight="1" x14ac:dyDescent="0.25">
      <c r="A108" s="66" t="s">
        <v>240</v>
      </c>
      <c r="B108" s="83" t="s">
        <v>241</v>
      </c>
      <c r="C108" s="166">
        <v>0</v>
      </c>
      <c r="D108" s="80"/>
      <c r="E108" s="72"/>
      <c r="F108" s="123" t="str">
        <f>IF($C$113=0,"",IF(C108="[for completion]","",C108/$C$113))</f>
        <v/>
      </c>
      <c r="G108" s="93"/>
      <c r="H108" s="64"/>
      <c r="L108" s="64"/>
      <c r="M108" s="64"/>
    </row>
    <row r="109" spans="1:13" ht="30.75" customHeight="1" x14ac:dyDescent="0.25">
      <c r="A109" s="66" t="s">
        <v>9</v>
      </c>
      <c r="B109" s="83" t="s">
        <v>1254</v>
      </c>
      <c r="C109" s="166">
        <v>2011</v>
      </c>
      <c r="E109" s="95"/>
      <c r="F109" s="123" t="str">
        <f>IF($C$113=0,"",IF(C109="[for completion]","",C109/$C$113))</f>
        <v/>
      </c>
      <c r="G109" s="93"/>
      <c r="H109" s="64"/>
      <c r="L109" s="64"/>
      <c r="M109" s="64"/>
    </row>
    <row r="110" spans="1:13" x14ac:dyDescent="0.25">
      <c r="A110" s="66" t="s">
        <v>242</v>
      </c>
      <c r="B110" s="83" t="s">
        <v>243</v>
      </c>
      <c r="C110" s="166">
        <v>47</v>
      </c>
      <c r="E110" s="95"/>
      <c r="F110" s="123"/>
      <c r="G110" s="93"/>
      <c r="H110" s="64"/>
      <c r="L110" s="64"/>
      <c r="M110" s="64"/>
    </row>
    <row r="111" spans="1:13" x14ac:dyDescent="0.25">
      <c r="A111" s="66" t="s">
        <v>244</v>
      </c>
      <c r="B111" s="83" t="s">
        <v>245</v>
      </c>
      <c r="C111" s="166">
        <v>1507</v>
      </c>
      <c r="E111" s="95"/>
      <c r="F111" s="123" t="str">
        <f t="shared" ref="F111:F121" si="13">IF($C$113=0,"",IF(C111="[for completion]","",C111/$C$113))</f>
        <v/>
      </c>
      <c r="G111" s="93"/>
      <c r="H111" s="64"/>
      <c r="L111" s="64"/>
      <c r="M111" s="64"/>
    </row>
    <row r="112" spans="1:13" x14ac:dyDescent="0.25">
      <c r="A112" s="66" t="s">
        <v>246</v>
      </c>
      <c r="B112" s="83" t="s">
        <v>140</v>
      </c>
      <c r="C112" s="166">
        <v>21510</v>
      </c>
      <c r="E112" s="95"/>
      <c r="F112" s="123" t="str">
        <f t="shared" si="13"/>
        <v/>
      </c>
      <c r="G112" s="93"/>
      <c r="H112" s="64"/>
      <c r="L112" s="64"/>
      <c r="M112" s="64"/>
    </row>
    <row r="113" spans="1:13" x14ac:dyDescent="0.25">
      <c r="A113" s="66" t="s">
        <v>10</v>
      </c>
      <c r="B113" s="101" t="s">
        <v>142</v>
      </c>
      <c r="C113" s="166">
        <f>SUM(C108:C112)</f>
        <v>0</v>
      </c>
      <c r="E113" s="95"/>
      <c r="F113" s="123">
        <f>SUM(F108:F112)</f>
        <v>0</v>
      </c>
      <c r="G113" s="93"/>
      <c r="H113" s="64"/>
      <c r="L113" s="64"/>
      <c r="M113" s="64"/>
    </row>
    <row r="114" spans="1:13" x14ac:dyDescent="0.25">
      <c r="A114" s="66" t="s">
        <v>247</v>
      </c>
      <c r="B114" s="106" t="s">
        <v>248</v>
      </c>
      <c r="C114" s="166">
        <v>2011</v>
      </c>
      <c r="E114" s="95"/>
      <c r="F114" s="123" t="str">
        <f t="shared" si="13"/>
        <v/>
      </c>
      <c r="G114" s="93"/>
      <c r="H114" s="64"/>
      <c r="L114" s="64"/>
      <c r="M114" s="64"/>
    </row>
    <row r="115" spans="1:13" s="106" customFormat="1" ht="30" x14ac:dyDescent="0.25">
      <c r="A115" s="66" t="s">
        <v>249</v>
      </c>
      <c r="B115" s="106" t="s">
        <v>250</v>
      </c>
      <c r="C115" s="166">
        <v>0</v>
      </c>
      <c r="F115" s="123" t="str">
        <f t="shared" si="13"/>
        <v/>
      </c>
    </row>
    <row r="116" spans="1:13" ht="30" x14ac:dyDescent="0.25">
      <c r="A116" s="66" t="s">
        <v>251</v>
      </c>
      <c r="B116" s="106" t="s">
        <v>252</v>
      </c>
      <c r="C116" s="166">
        <v>0</v>
      </c>
      <c r="E116" s="95"/>
      <c r="F116" s="123" t="str">
        <f t="shared" si="13"/>
        <v/>
      </c>
      <c r="G116" s="93"/>
      <c r="H116" s="64"/>
      <c r="L116" s="64"/>
      <c r="M116" s="64"/>
    </row>
    <row r="117" spans="1:13" x14ac:dyDescent="0.25">
      <c r="A117" s="66" t="s">
        <v>253</v>
      </c>
      <c r="B117" s="106" t="s">
        <v>254</v>
      </c>
      <c r="C117" s="166">
        <v>47</v>
      </c>
      <c r="E117" s="95"/>
      <c r="F117" s="123" t="str">
        <f t="shared" si="13"/>
        <v/>
      </c>
      <c r="G117" s="93"/>
      <c r="H117" s="64"/>
      <c r="L117" s="64"/>
      <c r="M117" s="64"/>
    </row>
    <row r="118" spans="1:13" s="106" customFormat="1" ht="30" x14ac:dyDescent="0.25">
      <c r="A118" s="66" t="s">
        <v>255</v>
      </c>
      <c r="B118" s="106" t="s">
        <v>256</v>
      </c>
      <c r="C118" s="166">
        <v>0</v>
      </c>
      <c r="F118" s="123" t="str">
        <f t="shared" si="13"/>
        <v/>
      </c>
    </row>
    <row r="119" spans="1:13" ht="30" x14ac:dyDescent="0.25">
      <c r="A119" s="66" t="s">
        <v>257</v>
      </c>
      <c r="B119" s="106" t="s">
        <v>258</v>
      </c>
      <c r="C119" s="166">
        <v>0</v>
      </c>
      <c r="E119" s="95"/>
      <c r="F119" s="123" t="str">
        <f t="shared" si="13"/>
        <v/>
      </c>
      <c r="G119" s="93"/>
      <c r="H119" s="64"/>
      <c r="L119" s="64"/>
      <c r="M119" s="64"/>
    </row>
    <row r="120" spans="1:13" x14ac:dyDescent="0.25">
      <c r="A120" s="66" t="s">
        <v>259</v>
      </c>
      <c r="B120" s="106" t="s">
        <v>260</v>
      </c>
      <c r="C120" s="166">
        <v>1472</v>
      </c>
      <c r="E120" s="95"/>
      <c r="F120" s="123" t="str">
        <f t="shared" si="13"/>
        <v/>
      </c>
      <c r="G120" s="93"/>
      <c r="H120" s="64"/>
      <c r="L120" s="64"/>
      <c r="M120" s="64"/>
    </row>
    <row r="121" spans="1:13" x14ac:dyDescent="0.25">
      <c r="A121" s="66" t="s">
        <v>261</v>
      </c>
      <c r="B121" s="106" t="s">
        <v>262</v>
      </c>
      <c r="C121" s="166">
        <v>34</v>
      </c>
      <c r="E121" s="95"/>
      <c r="F121" s="123" t="str">
        <f t="shared" si="13"/>
        <v/>
      </c>
      <c r="G121" s="93"/>
      <c r="H121" s="64"/>
      <c r="L121" s="64"/>
      <c r="M121" s="64"/>
    </row>
    <row r="122" spans="1:13" ht="15" customHeight="1" x14ac:dyDescent="0.25">
      <c r="A122" s="85"/>
      <c r="B122" s="86" t="s">
        <v>263</v>
      </c>
      <c r="C122" s="85" t="s">
        <v>112</v>
      </c>
      <c r="D122" s="85"/>
      <c r="E122" s="87"/>
      <c r="F122" s="88" t="s">
        <v>239</v>
      </c>
      <c r="G122" s="88"/>
      <c r="H122" s="64"/>
      <c r="L122" s="64"/>
      <c r="M122" s="64"/>
    </row>
    <row r="123" spans="1:13" x14ac:dyDescent="0.25">
      <c r="A123" s="66" t="s">
        <v>264</v>
      </c>
      <c r="B123" s="83" t="s">
        <v>265</v>
      </c>
      <c r="C123" s="166">
        <v>24935</v>
      </c>
      <c r="E123" s="92"/>
      <c r="F123" s="123" t="str">
        <f t="shared" ref="F123:F136" si="14">IF($C$138=0,"",IF(C123="[for completion]","",C123/$C$138))</f>
        <v/>
      </c>
      <c r="G123" s="93"/>
      <c r="H123" s="64"/>
      <c r="L123" s="64"/>
      <c r="M123" s="64"/>
    </row>
    <row r="124" spans="1:13" x14ac:dyDescent="0.25">
      <c r="A124" s="66" t="s">
        <v>266</v>
      </c>
      <c r="B124" s="83" t="s">
        <v>267</v>
      </c>
      <c r="C124" s="166">
        <v>139</v>
      </c>
      <c r="E124" s="95"/>
      <c r="F124" s="123" t="str">
        <f t="shared" si="14"/>
        <v/>
      </c>
      <c r="G124" s="95"/>
      <c r="H124" s="64"/>
      <c r="L124" s="64"/>
      <c r="M124" s="64"/>
    </row>
    <row r="125" spans="1:13" x14ac:dyDescent="0.25">
      <c r="A125" s="66" t="s">
        <v>268</v>
      </c>
      <c r="B125" s="83" t="s">
        <v>269</v>
      </c>
      <c r="C125" s="166">
        <v>0</v>
      </c>
      <c r="E125" s="95"/>
      <c r="F125" s="123" t="str">
        <f t="shared" si="14"/>
        <v/>
      </c>
      <c r="G125" s="95"/>
      <c r="H125" s="64"/>
      <c r="L125" s="64"/>
      <c r="M125" s="64"/>
    </row>
    <row r="126" spans="1:13" x14ac:dyDescent="0.25">
      <c r="A126" s="66" t="s">
        <v>270</v>
      </c>
      <c r="B126" s="83" t="s">
        <v>271</v>
      </c>
      <c r="C126" s="166">
        <v>0</v>
      </c>
      <c r="E126" s="95"/>
      <c r="F126" s="123" t="str">
        <f t="shared" si="14"/>
        <v/>
      </c>
      <c r="G126" s="95"/>
      <c r="H126" s="64"/>
      <c r="L126" s="64"/>
      <c r="M126" s="64"/>
    </row>
    <row r="127" spans="1:13" x14ac:dyDescent="0.25">
      <c r="A127" s="66" t="s">
        <v>272</v>
      </c>
      <c r="B127" s="83" t="s">
        <v>273</v>
      </c>
      <c r="C127" s="166">
        <v>0</v>
      </c>
      <c r="E127" s="95"/>
      <c r="F127" s="123" t="str">
        <f t="shared" si="14"/>
        <v/>
      </c>
      <c r="G127" s="95"/>
      <c r="H127" s="64"/>
      <c r="L127" s="64"/>
      <c r="M127" s="64"/>
    </row>
    <row r="128" spans="1:13" x14ac:dyDescent="0.25">
      <c r="A128" s="66" t="s">
        <v>274</v>
      </c>
      <c r="B128" s="83" t="s">
        <v>275</v>
      </c>
      <c r="C128" s="166">
        <v>0</v>
      </c>
      <c r="E128" s="95"/>
      <c r="F128" s="123" t="str">
        <f t="shared" si="14"/>
        <v/>
      </c>
      <c r="G128" s="95"/>
      <c r="H128" s="64"/>
      <c r="L128" s="64"/>
      <c r="M128" s="64"/>
    </row>
    <row r="129" spans="1:13" x14ac:dyDescent="0.25">
      <c r="A129" s="66" t="s">
        <v>276</v>
      </c>
      <c r="B129" s="83" t="s">
        <v>277</v>
      </c>
      <c r="C129" s="166">
        <v>0</v>
      </c>
      <c r="E129" s="95"/>
      <c r="F129" s="123" t="str">
        <f t="shared" si="14"/>
        <v/>
      </c>
      <c r="G129" s="95"/>
      <c r="H129" s="64"/>
      <c r="L129" s="64"/>
      <c r="M129" s="64"/>
    </row>
    <row r="130" spans="1:13" x14ac:dyDescent="0.25">
      <c r="A130" s="66" t="s">
        <v>278</v>
      </c>
      <c r="B130" s="83" t="s">
        <v>12</v>
      </c>
      <c r="C130" s="166">
        <v>0</v>
      </c>
      <c r="E130" s="95"/>
      <c r="F130" s="123" t="str">
        <f t="shared" si="14"/>
        <v/>
      </c>
      <c r="G130" s="95"/>
      <c r="H130" s="64"/>
      <c r="L130" s="64"/>
      <c r="M130" s="64"/>
    </row>
    <row r="131" spans="1:13" x14ac:dyDescent="0.25">
      <c r="A131" s="66" t="s">
        <v>279</v>
      </c>
      <c r="B131" s="83" t="s">
        <v>280</v>
      </c>
      <c r="C131" s="166">
        <v>0</v>
      </c>
      <c r="E131" s="95"/>
      <c r="F131" s="123" t="str">
        <f t="shared" si="14"/>
        <v/>
      </c>
      <c r="G131" s="95"/>
      <c r="H131" s="64"/>
      <c r="L131" s="64"/>
      <c r="M131" s="64"/>
    </row>
    <row r="132" spans="1:13" x14ac:dyDescent="0.25">
      <c r="A132" s="66" t="s">
        <v>281</v>
      </c>
      <c r="B132" s="83" t="s">
        <v>282</v>
      </c>
      <c r="C132" s="166">
        <v>0</v>
      </c>
      <c r="E132" s="95"/>
      <c r="F132" s="123" t="str">
        <f t="shared" si="14"/>
        <v/>
      </c>
      <c r="G132" s="95"/>
      <c r="H132" s="64"/>
      <c r="L132" s="64"/>
      <c r="M132" s="64"/>
    </row>
    <row r="133" spans="1:13" x14ac:dyDescent="0.25">
      <c r="A133" s="66" t="s">
        <v>283</v>
      </c>
      <c r="B133" s="83" t="s">
        <v>284</v>
      </c>
      <c r="C133" s="166">
        <v>0</v>
      </c>
      <c r="E133" s="95"/>
      <c r="F133" s="123" t="str">
        <f t="shared" si="14"/>
        <v/>
      </c>
      <c r="G133" s="95"/>
      <c r="H133" s="64"/>
      <c r="L133" s="64"/>
      <c r="M133" s="64"/>
    </row>
    <row r="134" spans="1:13" x14ac:dyDescent="0.25">
      <c r="A134" s="66" t="s">
        <v>285</v>
      </c>
      <c r="B134" s="83" t="s">
        <v>286</v>
      </c>
      <c r="C134" s="166">
        <v>0</v>
      </c>
      <c r="E134" s="95"/>
      <c r="F134" s="123" t="str">
        <f t="shared" si="14"/>
        <v/>
      </c>
      <c r="G134" s="95"/>
      <c r="H134" s="64"/>
      <c r="L134" s="64"/>
      <c r="M134" s="64"/>
    </row>
    <row r="135" spans="1:13" x14ac:dyDescent="0.25">
      <c r="A135" s="66" t="s">
        <v>287</v>
      </c>
      <c r="B135" s="83" t="s">
        <v>288</v>
      </c>
      <c r="C135" s="166">
        <v>0</v>
      </c>
      <c r="E135" s="95"/>
      <c r="F135" s="123" t="str">
        <f t="shared" si="14"/>
        <v/>
      </c>
      <c r="G135" s="95"/>
      <c r="H135" s="64"/>
      <c r="L135" s="64"/>
      <c r="M135" s="64"/>
    </row>
    <row r="136" spans="1:13" x14ac:dyDescent="0.25">
      <c r="A136" s="66" t="s">
        <v>289</v>
      </c>
      <c r="B136" s="83" t="s">
        <v>140</v>
      </c>
      <c r="C136" s="166">
        <v>0</v>
      </c>
      <c r="E136" s="95"/>
      <c r="F136" s="123" t="str">
        <f t="shared" si="14"/>
        <v/>
      </c>
      <c r="G136" s="95"/>
      <c r="H136" s="64"/>
      <c r="L136" s="64"/>
      <c r="M136" s="64"/>
    </row>
    <row r="137" spans="1:13" x14ac:dyDescent="0.25">
      <c r="A137" s="66" t="s">
        <v>290</v>
      </c>
      <c r="B137" s="94" t="s">
        <v>291</v>
      </c>
      <c r="C137" s="166">
        <v>0</v>
      </c>
      <c r="E137" s="95"/>
      <c r="F137" s="123"/>
      <c r="G137" s="95"/>
      <c r="H137" s="64"/>
      <c r="L137" s="64"/>
      <c r="M137" s="64"/>
    </row>
    <row r="138" spans="1:13" x14ac:dyDescent="0.25">
      <c r="A138" s="66" t="s">
        <v>292</v>
      </c>
      <c r="B138" s="101" t="s">
        <v>142</v>
      </c>
      <c r="C138" s="166">
        <f>SUM(C123:C136)</f>
        <v>0</v>
      </c>
      <c r="D138" s="83"/>
      <c r="E138" s="95"/>
      <c r="F138" s="123">
        <f>SUM(F123:F136)</f>
        <v>0</v>
      </c>
      <c r="G138" s="95"/>
      <c r="H138" s="64"/>
      <c r="L138" s="64"/>
      <c r="M138" s="64"/>
    </row>
    <row r="139" spans="1:13" ht="15" customHeight="1" x14ac:dyDescent="0.25">
      <c r="A139" s="85"/>
      <c r="B139" s="86" t="s">
        <v>293</v>
      </c>
      <c r="C139" s="85" t="s">
        <v>112</v>
      </c>
      <c r="D139" s="85"/>
      <c r="E139" s="87"/>
      <c r="F139" s="88" t="s">
        <v>130</v>
      </c>
      <c r="G139" s="88" t="s">
        <v>231</v>
      </c>
      <c r="H139" s="64"/>
      <c r="L139" s="64"/>
      <c r="M139" s="64"/>
    </row>
    <row r="140" spans="1:13" x14ac:dyDescent="0.25">
      <c r="A140" s="66" t="s">
        <v>294</v>
      </c>
      <c r="B140" s="62" t="s">
        <v>295</v>
      </c>
      <c r="C140" s="166">
        <v>0</v>
      </c>
      <c r="E140" s="104"/>
      <c r="F140" s="123" t="str">
        <f>IF($C$143=0,"",IF(C140="[for completion]","",C140/$C$143))</f>
        <v/>
      </c>
      <c r="G140" s="123" t="str">
        <f>IF($C$143=0,"",IF(C140="[for completion]","",C140/$C$143))</f>
        <v/>
      </c>
      <c r="H140" s="64"/>
      <c r="L140" s="64"/>
      <c r="M140" s="64"/>
    </row>
    <row r="141" spans="1:13" x14ac:dyDescent="0.25">
      <c r="A141" s="66" t="s">
        <v>296</v>
      </c>
      <c r="B141" s="62" t="s">
        <v>297</v>
      </c>
      <c r="C141" s="166">
        <v>25074</v>
      </c>
      <c r="E141" s="104"/>
      <c r="F141" s="123" t="str">
        <f t="shared" ref="F141:F142" si="15">IF($C$143=0,"",IF(C141="[for completion]","",C141/$C$143))</f>
        <v/>
      </c>
      <c r="G141" s="123" t="str">
        <f t="shared" ref="G141:G142" si="16">IF($C$143=0,"",IF(C141="[for completion]","",C141/$C$143))</f>
        <v/>
      </c>
      <c r="H141" s="64"/>
      <c r="L141" s="64"/>
      <c r="M141" s="64"/>
    </row>
    <row r="142" spans="1:13" x14ac:dyDescent="0.25">
      <c r="A142" s="66" t="s">
        <v>298</v>
      </c>
      <c r="B142" s="62" t="s">
        <v>140</v>
      </c>
      <c r="C142" s="166">
        <v>0</v>
      </c>
      <c r="E142" s="104"/>
      <c r="F142" s="123" t="str">
        <f t="shared" si="15"/>
        <v/>
      </c>
      <c r="G142" s="123" t="str">
        <f t="shared" si="16"/>
        <v/>
      </c>
      <c r="H142" s="64"/>
      <c r="L142" s="64"/>
      <c r="M142" s="64"/>
    </row>
    <row r="143" spans="1:13" x14ac:dyDescent="0.25">
      <c r="A143" s="66" t="s">
        <v>299</v>
      </c>
      <c r="B143" s="101" t="s">
        <v>142</v>
      </c>
      <c r="C143" s="166">
        <f>SUM(C140:C142)</f>
        <v>0</v>
      </c>
      <c r="E143" s="104"/>
      <c r="F143" s="123">
        <f>SUM(F140:F142)</f>
        <v>0</v>
      </c>
      <c r="G143" s="123">
        <f>SUM(G140:G142)</f>
        <v>0</v>
      </c>
      <c r="H143" s="64"/>
      <c r="L143" s="64"/>
      <c r="M143" s="64"/>
    </row>
    <row r="144" spans="1:13" ht="15" customHeight="1" x14ac:dyDescent="0.25">
      <c r="A144" s="85"/>
      <c r="B144" s="86" t="s">
        <v>300</v>
      </c>
      <c r="C144" s="85"/>
      <c r="D144" s="85"/>
      <c r="E144" s="87"/>
      <c r="F144" s="88"/>
      <c r="G144" s="88"/>
      <c r="H144" s="64"/>
      <c r="L144" s="64"/>
      <c r="M144" s="64"/>
    </row>
    <row r="145" spans="1:14" x14ac:dyDescent="0.25">
      <c r="A145" s="66" t="s">
        <v>301</v>
      </c>
      <c r="B145" s="83" t="s">
        <v>302</v>
      </c>
      <c r="C145" s="112" t="s">
        <v>1302</v>
      </c>
      <c r="H145" s="64"/>
      <c r="L145" s="64"/>
      <c r="M145" s="64"/>
    </row>
    <row r="146" spans="1:14" ht="15" customHeight="1" x14ac:dyDescent="0.25">
      <c r="A146" s="85"/>
      <c r="B146" s="86" t="s">
        <v>303</v>
      </c>
      <c r="C146" s="85"/>
      <c r="D146" s="85"/>
      <c r="E146" s="87"/>
      <c r="F146" s="88"/>
      <c r="G146" s="88"/>
      <c r="H146" s="64"/>
      <c r="L146" s="64"/>
      <c r="M146" s="64"/>
    </row>
    <row r="147" spans="1:14" x14ac:dyDescent="0.25">
      <c r="A147" s="66" t="s">
        <v>11</v>
      </c>
      <c r="B147" s="66" t="s">
        <v>1257</v>
      </c>
      <c r="C147" s="166">
        <v>0</v>
      </c>
      <c r="E147" s="83"/>
      <c r="H147" s="64"/>
      <c r="L147" s="64"/>
      <c r="M147" s="64"/>
    </row>
    <row r="148" spans="1:14" x14ac:dyDescent="0.25">
      <c r="A148" s="66" t="s">
        <v>304</v>
      </c>
      <c r="B148" s="107" t="s">
        <v>305</v>
      </c>
      <c r="C148" s="166">
        <v>0</v>
      </c>
      <c r="E148" s="83"/>
      <c r="H148" s="64"/>
      <c r="L148" s="64"/>
      <c r="M148" s="64"/>
    </row>
    <row r="149" spans="1:14" x14ac:dyDescent="0.25">
      <c r="A149" s="66" t="s">
        <v>306</v>
      </c>
      <c r="B149" s="107" t="s">
        <v>307</v>
      </c>
      <c r="C149" s="166">
        <v>0</v>
      </c>
      <c r="E149" s="83"/>
      <c r="H149" s="64"/>
      <c r="L149" s="64"/>
      <c r="M149" s="64"/>
    </row>
    <row r="150" spans="1:14" x14ac:dyDescent="0.25">
      <c r="A150" s="66" t="s">
        <v>308</v>
      </c>
      <c r="B150" s="81" t="s">
        <v>309</v>
      </c>
      <c r="C150" s="166">
        <v>0</v>
      </c>
      <c r="D150" s="83"/>
      <c r="E150" s="83"/>
      <c r="H150" s="64"/>
      <c r="L150" s="64"/>
      <c r="M150" s="64"/>
    </row>
    <row r="151" spans="1:14" x14ac:dyDescent="0.25">
      <c r="A151" s="66" t="s">
        <v>310</v>
      </c>
      <c r="B151" s="81" t="s">
        <v>311</v>
      </c>
      <c r="C151" s="166">
        <v>0</v>
      </c>
      <c r="D151" s="83"/>
      <c r="E151" s="83"/>
      <c r="H151" s="64"/>
      <c r="L151" s="64"/>
      <c r="M151" s="64"/>
    </row>
    <row r="152" spans="1:14" x14ac:dyDescent="0.25">
      <c r="A152" s="66" t="s">
        <v>312</v>
      </c>
      <c r="B152" s="81" t="s">
        <v>313</v>
      </c>
      <c r="C152" s="166">
        <v>0</v>
      </c>
      <c r="D152" s="83"/>
      <c r="E152" s="83"/>
      <c r="H152" s="64"/>
      <c r="L152" s="64"/>
      <c r="M152" s="64"/>
    </row>
    <row r="153" spans="1:14" ht="37.5" x14ac:dyDescent="0.25">
      <c r="A153" s="77"/>
      <c r="B153" s="77" t="s">
        <v>314</v>
      </c>
      <c r="C153" s="77" t="s">
        <v>1</v>
      </c>
      <c r="D153" s="77" t="s">
        <v>1</v>
      </c>
      <c r="E153" s="77"/>
      <c r="F153" s="78"/>
      <c r="G153" s="79"/>
      <c r="H153" s="64"/>
      <c r="I153" s="70"/>
      <c r="J153" s="70"/>
      <c r="K153" s="70"/>
      <c r="L153" s="70"/>
      <c r="M153" s="72"/>
    </row>
    <row r="154" spans="1:14" ht="18.75" x14ac:dyDescent="0.25">
      <c r="A154" s="109" t="s">
        <v>315</v>
      </c>
      <c r="B154" s="110"/>
      <c r="C154" s="110"/>
      <c r="D154" s="110"/>
      <c r="E154" s="110"/>
      <c r="F154" s="111"/>
      <c r="G154" s="110"/>
      <c r="H154" s="64"/>
      <c r="I154" s="70"/>
      <c r="J154" s="70"/>
      <c r="K154" s="70"/>
      <c r="L154" s="70"/>
      <c r="M154" s="72"/>
    </row>
    <row r="155" spans="1:14" ht="18.75" x14ac:dyDescent="0.25">
      <c r="A155" s="109" t="s">
        <v>316</v>
      </c>
      <c r="B155" s="110"/>
      <c r="C155" s="110"/>
      <c r="D155" s="110"/>
      <c r="E155" s="110"/>
      <c r="F155" s="111"/>
      <c r="G155" s="110"/>
      <c r="H155" s="64"/>
      <c r="I155" s="70"/>
      <c r="J155" s="70"/>
      <c r="K155" s="70"/>
      <c r="L155" s="70"/>
      <c r="M155" s="72"/>
    </row>
    <row r="156" spans="1:14" x14ac:dyDescent="0.25">
      <c r="A156" s="66" t="s">
        <v>317</v>
      </c>
      <c r="B156" s="81" t="s">
        <v>318</v>
      </c>
      <c r="C156" s="112">
        <f>ROW(B27)</f>
        <v>27</v>
      </c>
      <c r="D156" s="103"/>
      <c r="E156" s="103"/>
      <c r="F156" s="103"/>
      <c r="G156" s="103"/>
      <c r="H156" s="64"/>
      <c r="I156" s="81"/>
      <c r="J156" s="112"/>
      <c r="L156" s="103"/>
      <c r="M156" s="103"/>
      <c r="N156" s="103"/>
    </row>
    <row r="157" spans="1:14" x14ac:dyDescent="0.25">
      <c r="A157" s="66" t="s">
        <v>319</v>
      </c>
      <c r="B157" s="81" t="s">
        <v>320</v>
      </c>
      <c r="C157" s="112">
        <f>ROW(B28)</f>
        <v>28</v>
      </c>
      <c r="E157" s="103"/>
      <c r="F157" s="103"/>
      <c r="H157" s="64"/>
      <c r="I157" s="81"/>
      <c r="J157" s="112"/>
      <c r="L157" s="103"/>
      <c r="M157" s="103"/>
    </row>
    <row r="158" spans="1:14" x14ac:dyDescent="0.25">
      <c r="A158" s="66" t="s">
        <v>321</v>
      </c>
      <c r="B158" s="81" t="s">
        <v>322</v>
      </c>
      <c r="C158" s="112" t="str">
        <f>ROW('B1. HTT Mortgage Assets'!B20)&amp; " for Mortgage Assets"</f>
        <v>20 for Mortgage Assets</v>
      </c>
      <c r="D158" s="112" t="str">
        <f>ROW('B2. HTT Public Sector Assets'!B48)&amp; " for Public Sector Assets"</f>
        <v>48 for Public Sector Assets</v>
      </c>
      <c r="E158" s="113"/>
      <c r="F158" s="103"/>
      <c r="G158" s="113"/>
      <c r="H158" s="64"/>
      <c r="I158" s="81"/>
      <c r="J158" s="112"/>
      <c r="K158" s="112"/>
      <c r="L158" s="113"/>
      <c r="M158" s="103"/>
      <c r="N158" s="113"/>
    </row>
    <row r="159" spans="1:14" x14ac:dyDescent="0.25">
      <c r="A159" s="66" t="s">
        <v>323</v>
      </c>
      <c r="B159" s="81" t="s">
        <v>324</v>
      </c>
      <c r="C159" s="112">
        <f>ROW(B35)</f>
        <v>35</v>
      </c>
      <c r="H159" s="64"/>
      <c r="I159" s="81"/>
      <c r="J159" s="112"/>
    </row>
    <row r="160" spans="1:14" x14ac:dyDescent="0.25">
      <c r="A160" s="66" t="s">
        <v>325</v>
      </c>
      <c r="B160" s="81" t="s">
        <v>326</v>
      </c>
      <c r="C160" s="114" t="str">
        <f>ROW('B1. HTT Mortgage Assets'!B93)&amp;" for Residential Mortgage Assets"</f>
        <v>93 for Residential Mortgage Assets</v>
      </c>
      <c r="D160" s="112" t="str">
        <f>ROW('B1. HTT Mortgage Assets'!B152 )&amp; " for Commercial Mortgage Assets"</f>
        <v>152 for Commercial Mortgage Assets</v>
      </c>
      <c r="E160" s="113"/>
      <c r="F160" s="112" t="str">
        <f>ROW('B2. HTT Public Sector Assets'!B18)&amp; " for Public Sector Assets"</f>
        <v>18 for Public Sector Assets</v>
      </c>
      <c r="G160" s="113"/>
      <c r="H160" s="64"/>
      <c r="I160" s="81"/>
      <c r="J160" s="108"/>
      <c r="K160" s="112"/>
      <c r="L160" s="113"/>
      <c r="N160" s="113"/>
    </row>
    <row r="161" spans="1:13" x14ac:dyDescent="0.25">
      <c r="A161" s="66" t="s">
        <v>327</v>
      </c>
      <c r="B161" s="81" t="s">
        <v>328</v>
      </c>
      <c r="C161" s="112" t="str">
        <f>ROW('B1. HTT Mortgage Assets'!B73)&amp;" for Mortgage Assets"</f>
        <v>73 for Mortgage Assets</v>
      </c>
      <c r="D161" s="112">
        <f>ROW(B144)</f>
        <v>144</v>
      </c>
      <c r="F161" s="112" t="str">
        <f>ROW('B2. HTT Public Sector Assets'!B129)&amp;" for Public Sector Assets"</f>
        <v>129 for Public Sector Assets</v>
      </c>
      <c r="H161" s="64"/>
      <c r="I161" s="81"/>
      <c r="M161" s="113"/>
    </row>
    <row r="162" spans="1:13" x14ac:dyDescent="0.25">
      <c r="A162" s="66" t="s">
        <v>329</v>
      </c>
      <c r="B162" s="81" t="s">
        <v>330</v>
      </c>
      <c r="C162" s="112">
        <f>ROW(B68)</f>
        <v>68</v>
      </c>
      <c r="F162" s="113"/>
      <c r="H162" s="64"/>
      <c r="I162" s="81"/>
      <c r="J162" s="112"/>
      <c r="M162" s="113"/>
    </row>
    <row r="163" spans="1:13" x14ac:dyDescent="0.25">
      <c r="A163" s="66" t="s">
        <v>331</v>
      </c>
      <c r="B163" s="81" t="s">
        <v>332</v>
      </c>
      <c r="C163" s="112">
        <f>ROW(B102)</f>
        <v>102</v>
      </c>
      <c r="E163" s="113"/>
      <c r="F163" s="113"/>
      <c r="H163" s="64"/>
      <c r="I163" s="81"/>
      <c r="J163" s="112"/>
      <c r="L163" s="113"/>
      <c r="M163" s="113"/>
    </row>
    <row r="164" spans="1:13" x14ac:dyDescent="0.25">
      <c r="A164" s="66" t="s">
        <v>333</v>
      </c>
      <c r="B164" s="81" t="s">
        <v>334</v>
      </c>
      <c r="C164" s="112">
        <f>ROW(B85)</f>
        <v>85</v>
      </c>
      <c r="E164" s="113"/>
      <c r="F164" s="113"/>
      <c r="H164" s="64"/>
      <c r="I164" s="81"/>
      <c r="J164" s="112"/>
      <c r="L164" s="113"/>
      <c r="M164" s="113"/>
    </row>
    <row r="165" spans="1:13" ht="30" x14ac:dyDescent="0.25">
      <c r="A165" s="66" t="s">
        <v>335</v>
      </c>
      <c r="B165" s="66" t="s">
        <v>336</v>
      </c>
      <c r="C165" s="112" t="str">
        <f>ROW('C. HTT Harmonised Glossary'!B17)&amp;" for Harmonised Glossary"</f>
        <v>17 for Harmonised Glossary</v>
      </c>
      <c r="E165" s="113"/>
      <c r="H165" s="64"/>
      <c r="J165" s="112"/>
      <c r="L165" s="113"/>
    </row>
    <row r="166" spans="1:13" x14ac:dyDescent="0.25">
      <c r="A166" s="66" t="s">
        <v>337</v>
      </c>
      <c r="B166" s="81" t="s">
        <v>338</v>
      </c>
      <c r="C166" s="112">
        <f>ROW(B42)</f>
        <v>42</v>
      </c>
      <c r="E166" s="113"/>
      <c r="H166" s="64"/>
      <c r="I166" s="81"/>
      <c r="J166" s="112"/>
      <c r="L166" s="113"/>
    </row>
    <row r="167" spans="1:13" x14ac:dyDescent="0.25">
      <c r="A167" s="66" t="s">
        <v>339</v>
      </c>
      <c r="B167" s="81" t="s">
        <v>340</v>
      </c>
      <c r="C167" s="112">
        <f>ROW(B55)</f>
        <v>55</v>
      </c>
      <c r="E167" s="113"/>
      <c r="H167" s="64"/>
      <c r="I167" s="81"/>
      <c r="J167" s="112"/>
      <c r="L167" s="113"/>
    </row>
    <row r="168" spans="1:13" x14ac:dyDescent="0.25">
      <c r="A168" s="66" t="s">
        <v>341</v>
      </c>
      <c r="B168" s="81" t="s">
        <v>342</v>
      </c>
      <c r="C168" s="112" t="str">
        <f>ROW('B1. HTT Mortgage Assets'!B91)&amp; " for Mortgage Assets"</f>
        <v>91 for Mortgage Assets</v>
      </c>
      <c r="D168" s="112" t="str">
        <f>ROW('B2. HTT Public Sector Assets'!B166)&amp; " for Public Sector Assets"</f>
        <v>166 for Public Sector Assets</v>
      </c>
      <c r="E168" s="113"/>
      <c r="H168" s="64"/>
      <c r="I168" s="81"/>
      <c r="J168" s="112"/>
      <c r="K168" s="112"/>
      <c r="L168" s="113"/>
    </row>
    <row r="169" spans="1:13" ht="37.5" x14ac:dyDescent="0.25">
      <c r="A169" s="78"/>
      <c r="B169" s="77" t="s">
        <v>91</v>
      </c>
      <c r="C169" s="78"/>
      <c r="D169" s="78"/>
      <c r="E169" s="78"/>
      <c r="F169" s="78"/>
      <c r="G169" s="79"/>
      <c r="H169" s="64"/>
      <c r="I169" s="70"/>
      <c r="J169" s="72"/>
      <c r="K169" s="72"/>
      <c r="L169" s="72"/>
      <c r="M169" s="72"/>
    </row>
    <row r="170" spans="1:13" x14ac:dyDescent="0.25">
      <c r="A170" s="66" t="s">
        <v>5</v>
      </c>
      <c r="B170" s="89" t="s">
        <v>343</v>
      </c>
      <c r="C170" s="166">
        <f>C120+C121</f>
        <v>0</v>
      </c>
      <c r="H170" s="64"/>
      <c r="I170" s="89"/>
      <c r="J170" s="112"/>
    </row>
    <row r="171" spans="1:13" ht="18.75" x14ac:dyDescent="0.25">
      <c r="A171" s="78"/>
      <c r="B171" s="77" t="s">
        <v>92</v>
      </c>
      <c r="C171" s="78"/>
      <c r="D171" s="78"/>
      <c r="E171" s="78"/>
      <c r="F171" s="78"/>
      <c r="G171" s="79"/>
      <c r="H171" s="64"/>
      <c r="I171" s="70"/>
      <c r="J171" s="72"/>
      <c r="K171" s="72"/>
      <c r="L171" s="72"/>
      <c r="M171" s="72"/>
    </row>
    <row r="172" spans="1:13" ht="15" customHeight="1" x14ac:dyDescent="0.25">
      <c r="A172" s="85"/>
      <c r="B172" s="86" t="s">
        <v>344</v>
      </c>
      <c r="C172" s="85"/>
      <c r="D172" s="85"/>
      <c r="E172" s="87"/>
      <c r="F172" s="88"/>
      <c r="G172" s="88"/>
      <c r="H172" s="64"/>
      <c r="L172" s="64"/>
      <c r="M172" s="64"/>
    </row>
    <row r="173" spans="1:13" x14ac:dyDescent="0.25">
      <c r="A173" s="66" t="s">
        <v>345</v>
      </c>
      <c r="B173" s="81" t="s">
        <v>346</v>
      </c>
      <c r="C173" s="81" t="s">
        <v>1076</v>
      </c>
      <c r="H173" s="64"/>
    </row>
    <row r="174" spans="1:13" x14ac:dyDescent="0.25">
      <c r="A174" s="66" t="s">
        <v>347</v>
      </c>
      <c r="B174" s="81" t="s">
        <v>348</v>
      </c>
      <c r="C174" s="81" t="s">
        <v>1076</v>
      </c>
      <c r="H174" s="64"/>
    </row>
    <row r="175" spans="1:13" x14ac:dyDescent="0.25">
      <c r="A175" s="66" t="s">
        <v>349</v>
      </c>
      <c r="B175" s="81" t="s">
        <v>350</v>
      </c>
      <c r="C175" s="81" t="s">
        <v>1076</v>
      </c>
      <c r="H175" s="64"/>
    </row>
    <row r="176" spans="1:13" x14ac:dyDescent="0.25">
      <c r="A176" s="66" t="s">
        <v>351</v>
      </c>
      <c r="B176" s="81" t="s">
        <v>352</v>
      </c>
      <c r="C176" s="66" t="s">
        <v>1310</v>
      </c>
      <c r="H176" s="64"/>
    </row>
    <row r="177" spans="1:8" x14ac:dyDescent="0.25">
      <c r="A177" s="66" t="s">
        <v>353</v>
      </c>
      <c r="B177" s="81" t="s">
        <v>354</v>
      </c>
      <c r="C177" s="66" t="s">
        <v>1076</v>
      </c>
      <c r="H177" s="64"/>
    </row>
    <row r="178" spans="1:8" x14ac:dyDescent="0.25">
      <c r="A178" s="66" t="s">
        <v>355</v>
      </c>
      <c r="B178" s="81" t="s">
        <v>356</v>
      </c>
      <c r="C178" s="66" t="s">
        <v>1076</v>
      </c>
      <c r="H178" s="64"/>
    </row>
    <row r="179" spans="1:8" x14ac:dyDescent="0.25">
      <c r="A179" s="66" t="s">
        <v>357</v>
      </c>
      <c r="B179" s="81" t="s">
        <v>358</v>
      </c>
      <c r="C179" s="66" t="s">
        <v>1076</v>
      </c>
      <c r="H179" s="64"/>
    </row>
    <row r="180" spans="1:8" x14ac:dyDescent="0.25">
      <c r="A180" s="66" t="s">
        <v>359</v>
      </c>
      <c r="B180" s="81" t="s">
        <v>360</v>
      </c>
      <c r="C180" s="66" t="s">
        <v>1076</v>
      </c>
      <c r="H180" s="64"/>
    </row>
    <row r="181" spans="1:8" x14ac:dyDescent="0.25">
      <c r="A181" s="66" t="s">
        <v>361</v>
      </c>
      <c r="B181" s="81" t="s">
        <v>362</v>
      </c>
      <c r="C181" s="66" t="s">
        <v>1076</v>
      </c>
      <c r="H181" s="64"/>
    </row>
    <row r="182" spans="1:8" x14ac:dyDescent="0.25">
      <c r="H182" s="64"/>
    </row>
    <row r="183" spans="1:8" x14ac:dyDescent="0.25">
      <c r="H183" s="64"/>
    </row>
    <row r="184" spans="1:8" x14ac:dyDescent="0.25">
      <c r="H184" s="64"/>
    </row>
    <row r="185" spans="1:8" x14ac:dyDescent="0.25">
      <c r="H185" s="64"/>
    </row>
    <row r="186" spans="1:8" x14ac:dyDescent="0.25">
      <c r="H186" s="64"/>
    </row>
    <row r="187" spans="1:8" x14ac:dyDescent="0.25">
      <c r="H187" s="64"/>
    </row>
    <row r="188" spans="1:8" x14ac:dyDescent="0.25">
      <c r="H188" s="64"/>
    </row>
    <row r="189" spans="1:8" x14ac:dyDescent="0.25">
      <c r="H189" s="64"/>
    </row>
    <row r="190" spans="1:8" x14ac:dyDescent="0.25">
      <c r="H190" s="64"/>
    </row>
    <row r="191" spans="1:8" x14ac:dyDescent="0.25">
      <c r="H191" s="64"/>
    </row>
    <row r="192" spans="1:8" x14ac:dyDescent="0.25">
      <c r="H192" s="64"/>
    </row>
    <row r="193" spans="8:8" x14ac:dyDescent="0.25">
      <c r="H193" s="64"/>
    </row>
    <row r="194" spans="8:8" x14ac:dyDescent="0.25">
      <c r="H194" s="64"/>
    </row>
    <row r="195" spans="8:8" x14ac:dyDescent="0.25">
      <c r="H195" s="64"/>
    </row>
    <row r="196" spans="8:8" x14ac:dyDescent="0.25">
      <c r="H196" s="64"/>
    </row>
    <row r="197" spans="8:8" x14ac:dyDescent="0.25">
      <c r="H197" s="64"/>
    </row>
    <row r="198" spans="8:8" x14ac:dyDescent="0.25">
      <c r="H198" s="64"/>
    </row>
    <row r="199" spans="8:8" x14ac:dyDescent="0.25">
      <c r="H199" s="64"/>
    </row>
    <row r="200" spans="8:8" x14ac:dyDescent="0.25">
      <c r="H200" s="64"/>
    </row>
    <row r="201" spans="8:8" x14ac:dyDescent="0.25">
      <c r="H201" s="64"/>
    </row>
    <row r="202" spans="8:8" x14ac:dyDescent="0.25">
      <c r="H202" s="64"/>
    </row>
    <row r="203" spans="8:8" x14ac:dyDescent="0.25">
      <c r="H203" s="64"/>
    </row>
    <row r="204" spans="8:8" x14ac:dyDescent="0.25">
      <c r="H204" s="64"/>
    </row>
    <row r="205" spans="8:8" x14ac:dyDescent="0.25">
      <c r="H205" s="64"/>
    </row>
    <row r="206" spans="8:8" x14ac:dyDescent="0.25">
      <c r="H206" s="64"/>
    </row>
    <row r="207" spans="8:8" x14ac:dyDescent="0.25">
      <c r="H207" s="64"/>
    </row>
    <row r="208" spans="8:8" x14ac:dyDescent="0.25">
      <c r="H208" s="64"/>
    </row>
    <row r="209" spans="8:8" x14ac:dyDescent="0.25">
      <c r="H209" s="64"/>
    </row>
    <row r="210" spans="8:8" x14ac:dyDescent="0.25">
      <c r="H210" s="64"/>
    </row>
    <row r="211" spans="8:8" x14ac:dyDescent="0.25">
      <c r="H211" s="64"/>
    </row>
    <row r="212" spans="8:8" x14ac:dyDescent="0.25">
      <c r="H212" s="64"/>
    </row>
    <row r="213" spans="8:8" x14ac:dyDescent="0.25">
      <c r="H213" s="64"/>
    </row>
    <row r="214" spans="8:8" x14ac:dyDescent="0.25">
      <c r="H214" s="64"/>
    </row>
    <row r="215" spans="8:8" x14ac:dyDescent="0.25">
      <c r="H215" s="64"/>
    </row>
    <row r="216" spans="8:8" x14ac:dyDescent="0.25">
      <c r="H216" s="64"/>
    </row>
    <row r="217" spans="8:8" x14ac:dyDescent="0.25">
      <c r="H217" s="64"/>
    </row>
    <row r="218" spans="8:8" x14ac:dyDescent="0.25">
      <c r="H218" s="64"/>
    </row>
    <row r="219" spans="8:8" x14ac:dyDescent="0.25">
      <c r="H219" s="64"/>
    </row>
    <row r="220" spans="8:8" x14ac:dyDescent="0.25">
      <c r="H220" s="64"/>
    </row>
    <row r="221" spans="8:8" x14ac:dyDescent="0.25">
      <c r="H221" s="64"/>
    </row>
    <row r="222" spans="8:8" x14ac:dyDescent="0.25">
      <c r="H222" s="64"/>
    </row>
    <row r="223" spans="8:8" x14ac:dyDescent="0.25">
      <c r="H223" s="64"/>
    </row>
    <row r="224" spans="8:8" x14ac:dyDescent="0.25">
      <c r="H224" s="64"/>
    </row>
    <row r="225" spans="8:8" x14ac:dyDescent="0.25">
      <c r="H225" s="64"/>
    </row>
    <row r="226" spans="8:8" x14ac:dyDescent="0.25">
      <c r="H226" s="64"/>
    </row>
    <row r="227" spans="8:8" x14ac:dyDescent="0.25">
      <c r="H227" s="64"/>
    </row>
    <row r="228" spans="8:8" x14ac:dyDescent="0.25">
      <c r="H228" s="64"/>
    </row>
    <row r="229" spans="8:8" x14ac:dyDescent="0.25">
      <c r="H229" s="64"/>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157" location="'A. HTT General'!A39" display="'A. HTT General'!A39"/>
    <hyperlink ref="C158" location="'B1. HTT Mortgage Assets'!B43" display="'B1. HTT Mortgage Assets'!B43"/>
    <hyperlink ref="D158" location="'B2. HTT Public Sector Assets'!B48" display="'B2. HTT Public Sector Assets'!B48"/>
    <hyperlink ref="C159" location="'A. HTT General'!A52" display="'A. HTT General'!A52"/>
    <hyperlink ref="C163" location="'A. HTT General'!B163" display="'A. HTT General'!B163"/>
    <hyperlink ref="C164" location="'A. HTT General'!B137" display="'A. HTT General'!B137"/>
    <hyperlink ref="C165" location="'C. HTT Harmonised Glossary'!B17" display="'C. HTT Harmonised Glossary'!B17"/>
    <hyperlink ref="C166" location="'A. HTT General'!B65" display="'A. HTT General'!B65"/>
    <hyperlink ref="C167" location="'A. HTT General'!B88" display="'A. HTT General'!B88"/>
    <hyperlink ref="C168" location="'B1. HTT Mortgage Assets'!B160" display="'B1. HTT Mortgage Assets'!B160"/>
    <hyperlink ref="D168" location="'B2. HTT Public Sector Assets'!B166" display="'B2. HTT Public Sector Assets'!B166"/>
    <hyperlink ref="B22" r:id="rId1" display="UCITS Compliance"/>
    <hyperlink ref="B23" r:id="rId2" display="CRR Compliance"/>
    <hyperlink ref="B24" r:id="rId3"/>
    <hyperlink ref="B10" location="'A. HTT General'!B311" display="5. References to Capital Requirements Regulation (CRR) 129(1)"/>
    <hyperlink ref="F160" location="'A. HTT General'!B18" display="'A. HTT General'!B18"/>
    <hyperlink ref="D160" location="'B1. HTT Mortgage Assets'!B267" display="'B1. HTT Mortgage Assets'!B267"/>
    <hyperlink ref="C160" location="'B1. HTT Mortgage Assets'!B166" display="'B1. HTT Mortgage Assets'!B166"/>
    <hyperlink ref="F161" location="'B2. HTT Public Sector Assets'!B129" display="'B2. HTT Public Sector Assets'!B129"/>
    <hyperlink ref="C161" location="'B1. HTT Mortgage Assets'!B130" display="'B1. HTT Mortgage Assets'!B130"/>
    <hyperlink ref="C156" location="'A. HTT General'!A38" display="'A. HTT General'!A38"/>
    <hyperlink ref="D161" location="'A. HTT General'!B228" display="'A. HTT General'!B228"/>
    <hyperlink ref="C162" location="'A. HTT General'!B111" display="'A. HTT General'!B111"/>
    <hyperlink ref="C16" r:id="rId4"/>
    <hyperlink ref="C20" r:id="rId5"/>
    <hyperlink ref="C24" r:id="rId6"/>
    <hyperlink ref="C145" r:id="rId7"/>
  </hyperlinks>
  <pageMargins left="0.70866141732283472" right="0.70866141732283472" top="0.74803149606299213" bottom="0.74803149606299213" header="0.31496062992125984" footer="0.31496062992125984"/>
  <pageSetup paperSize="9" scale="50" fitToHeight="0" orientation="landscape" r:id="rId8"/>
  <headerFooter>
    <oddHeader>&amp;R&amp;G</oddHeader>
  </headerFooter>
  <legacyDrawingHF r:id="rId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212"/>
  <sheetViews>
    <sheetView zoomScale="70" zoomScaleNormal="70" workbookViewId="0"/>
  </sheetViews>
  <sheetFormatPr defaultColWidth="8.85546875" defaultRowHeight="15" x14ac:dyDescent="0.25"/>
  <cols>
    <col min="1" max="1" width="13.85546875" style="66" customWidth="1"/>
    <col min="2" max="2" width="60.85546875" style="66" customWidth="1"/>
    <col min="3" max="3" width="41" style="66" customWidth="1"/>
    <col min="4" max="4" width="40.85546875" style="66" customWidth="1"/>
    <col min="5" max="5" width="6.7109375" style="66" customWidth="1"/>
    <col min="6" max="6" width="41.5703125" style="66" customWidth="1"/>
    <col min="7" max="7" width="41.5703125" style="64" customWidth="1"/>
    <col min="8" max="16384" width="8.85546875" style="97"/>
  </cols>
  <sheetData>
    <row r="1" spans="1:7" ht="31.5" x14ac:dyDescent="0.25">
      <c r="A1" s="63" t="s">
        <v>363</v>
      </c>
      <c r="B1" s="63"/>
      <c r="C1" s="64"/>
      <c r="D1" s="64"/>
      <c r="E1" s="64"/>
      <c r="F1" s="100"/>
    </row>
    <row r="2" spans="1:7" ht="15.75" thickBot="1" x14ac:dyDescent="0.3">
      <c r="A2" s="64"/>
      <c r="B2" s="64"/>
      <c r="C2" s="64"/>
      <c r="D2" s="64"/>
      <c r="E2" s="64"/>
      <c r="F2" s="64"/>
    </row>
    <row r="3" spans="1:7" ht="19.5" thickBot="1" x14ac:dyDescent="0.3">
      <c r="A3" s="67"/>
      <c r="B3" s="68" t="s">
        <v>83</v>
      </c>
      <c r="C3" s="69" t="s">
        <v>202</v>
      </c>
      <c r="D3" s="67"/>
      <c r="E3" s="67"/>
      <c r="F3" s="64"/>
      <c r="G3" s="67"/>
    </row>
    <row r="4" spans="1:7" ht="15.75" thickBot="1" x14ac:dyDescent="0.3"/>
    <row r="5" spans="1:7" ht="18.75" x14ac:dyDescent="0.25">
      <c r="A5" s="70"/>
      <c r="B5" s="71" t="s">
        <v>364</v>
      </c>
      <c r="C5" s="70"/>
      <c r="E5" s="72"/>
      <c r="F5" s="72"/>
    </row>
    <row r="6" spans="1:7" x14ac:dyDescent="0.25">
      <c r="B6" s="73" t="s">
        <v>365</v>
      </c>
    </row>
    <row r="7" spans="1:7" x14ac:dyDescent="0.25">
      <c r="B7" s="115" t="s">
        <v>366</v>
      </c>
    </row>
    <row r="8" spans="1:7" ht="15.75" thickBot="1" x14ac:dyDescent="0.3">
      <c r="B8" s="116" t="s">
        <v>367</v>
      </c>
    </row>
    <row r="9" spans="1:7" x14ac:dyDescent="0.25">
      <c r="B9" s="76"/>
    </row>
    <row r="10" spans="1:7" ht="37.5" x14ac:dyDescent="0.25">
      <c r="A10" s="77" t="s">
        <v>93</v>
      </c>
      <c r="B10" s="77" t="s">
        <v>365</v>
      </c>
      <c r="C10" s="78"/>
      <c r="D10" s="78"/>
      <c r="E10" s="78"/>
      <c r="F10" s="78"/>
      <c r="G10" s="79"/>
    </row>
    <row r="11" spans="1:7" ht="15" customHeight="1" x14ac:dyDescent="0.25">
      <c r="A11" s="85"/>
      <c r="B11" s="86" t="s">
        <v>368</v>
      </c>
      <c r="C11" s="85" t="s">
        <v>112</v>
      </c>
      <c r="D11" s="85"/>
      <c r="E11" s="85"/>
      <c r="F11" s="88" t="s">
        <v>369</v>
      </c>
      <c r="G11" s="88"/>
    </row>
    <row r="12" spans="1:7" x14ac:dyDescent="0.25">
      <c r="A12" s="66" t="s">
        <v>370</v>
      </c>
      <c r="B12" s="66" t="s">
        <v>371</v>
      </c>
      <c r="C12" s="166">
        <v>26008.46</v>
      </c>
      <c r="F12" s="93" t="str">
        <f>IF($C$15=0,"",IF(C12="[for completion]","",C12/$C$15))</f>
        <v/>
      </c>
    </row>
    <row r="13" spans="1:7" x14ac:dyDescent="0.25">
      <c r="A13" s="66" t="s">
        <v>372</v>
      </c>
      <c r="B13" s="66" t="s">
        <v>373</v>
      </c>
      <c r="C13" s="166">
        <v>104893.37</v>
      </c>
      <c r="F13" s="93" t="str">
        <f>IF($C$15=0,"",IF(C13="[for completion]","",C13/$C$15))</f>
        <v/>
      </c>
    </row>
    <row r="14" spans="1:7" x14ac:dyDescent="0.25">
      <c r="A14" s="66" t="s">
        <v>374</v>
      </c>
      <c r="B14" s="66" t="s">
        <v>140</v>
      </c>
      <c r="C14" s="166">
        <v>20.29</v>
      </c>
      <c r="F14" s="93" t="str">
        <f>IF($C$15=0,"",IF(C14="[for completion]","",C14/$C$15))</f>
        <v/>
      </c>
    </row>
    <row r="15" spans="1:7" x14ac:dyDescent="0.25">
      <c r="A15" s="66" t="s">
        <v>375</v>
      </c>
      <c r="B15" s="117" t="s">
        <v>142</v>
      </c>
      <c r="C15" s="166">
        <f>SUM(C12:C14)</f>
        <v>0</v>
      </c>
      <c r="F15" s="167">
        <f>SUM(F12:F14)</f>
        <v>0</v>
      </c>
    </row>
    <row r="16" spans="1:7" ht="15" customHeight="1" x14ac:dyDescent="0.25">
      <c r="A16" s="85"/>
      <c r="B16" s="86" t="s">
        <v>376</v>
      </c>
      <c r="C16" s="85" t="s">
        <v>377</v>
      </c>
      <c r="D16" s="85" t="s">
        <v>378</v>
      </c>
      <c r="E16" s="87"/>
      <c r="F16" s="85" t="s">
        <v>379</v>
      </c>
      <c r="G16" s="88"/>
    </row>
    <row r="17" spans="1:7" x14ac:dyDescent="0.25">
      <c r="A17" s="66" t="s">
        <v>380</v>
      </c>
      <c r="B17" s="66" t="s">
        <v>381</v>
      </c>
      <c r="C17" s="166">
        <v>14417</v>
      </c>
      <c r="D17" s="166">
        <v>40282</v>
      </c>
      <c r="E17" s="166"/>
      <c r="F17" s="166">
        <f>C17+D17</f>
        <v>0</v>
      </c>
    </row>
    <row r="18" spans="1:7" ht="15" customHeight="1" x14ac:dyDescent="0.25">
      <c r="A18" s="85"/>
      <c r="B18" s="86" t="s">
        <v>384</v>
      </c>
      <c r="C18" s="85" t="s">
        <v>385</v>
      </c>
      <c r="D18" s="85" t="s">
        <v>386</v>
      </c>
      <c r="E18" s="87"/>
      <c r="F18" s="88" t="s">
        <v>369</v>
      </c>
      <c r="G18" s="88"/>
    </row>
    <row r="19" spans="1:7" x14ac:dyDescent="0.25">
      <c r="A19" s="66" t="s">
        <v>387</v>
      </c>
      <c r="B19" s="66" t="s">
        <v>388</v>
      </c>
      <c r="C19" s="167">
        <v>7.05828272527496E-2</v>
      </c>
      <c r="D19" s="167">
        <v>1.5729177704937501E-2</v>
      </c>
      <c r="E19" s="167"/>
      <c r="F19" s="167">
        <v>2.6626182146198E-2</v>
      </c>
    </row>
    <row r="20" spans="1:7" ht="15" customHeight="1" x14ac:dyDescent="0.25">
      <c r="A20" s="85"/>
      <c r="B20" s="86" t="s">
        <v>389</v>
      </c>
      <c r="C20" s="85" t="s">
        <v>385</v>
      </c>
      <c r="D20" s="85" t="s">
        <v>386</v>
      </c>
      <c r="E20" s="87"/>
      <c r="F20" s="88" t="s">
        <v>369</v>
      </c>
      <c r="G20" s="88"/>
    </row>
    <row r="21" spans="1:7" x14ac:dyDescent="0.25">
      <c r="A21" s="66" t="s">
        <v>390</v>
      </c>
      <c r="B21" s="118" t="s">
        <v>391</v>
      </c>
      <c r="C21" s="167">
        <f>SUM(C22:C49)</f>
        <v>0</v>
      </c>
      <c r="D21" s="167">
        <f>SUM(D22:D49)</f>
        <v>0</v>
      </c>
      <c r="E21" s="167"/>
      <c r="F21" s="167">
        <f>SUM(F22:F49)</f>
        <v>0</v>
      </c>
      <c r="G21" s="66"/>
    </row>
    <row r="22" spans="1:7" x14ac:dyDescent="0.25">
      <c r="A22" s="66" t="s">
        <v>392</v>
      </c>
      <c r="B22" s="66" t="s">
        <v>393</v>
      </c>
      <c r="C22" s="167">
        <v>0</v>
      </c>
      <c r="D22" s="167">
        <v>0</v>
      </c>
      <c r="E22" s="167"/>
      <c r="F22" s="167">
        <v>0</v>
      </c>
      <c r="G22" s="66"/>
    </row>
    <row r="23" spans="1:7" x14ac:dyDescent="0.25">
      <c r="A23" s="66" t="s">
        <v>394</v>
      </c>
      <c r="B23" s="66" t="s">
        <v>395</v>
      </c>
      <c r="C23" s="167">
        <v>0</v>
      </c>
      <c r="D23" s="167">
        <v>0</v>
      </c>
      <c r="E23" s="167"/>
      <c r="F23" s="167">
        <v>0</v>
      </c>
      <c r="G23" s="66"/>
    </row>
    <row r="24" spans="1:7" x14ac:dyDescent="0.25">
      <c r="A24" s="66" t="s">
        <v>396</v>
      </c>
      <c r="B24" s="66" t="s">
        <v>397</v>
      </c>
      <c r="C24" s="167">
        <v>0</v>
      </c>
      <c r="D24" s="167">
        <v>0</v>
      </c>
      <c r="E24" s="167"/>
      <c r="F24" s="167">
        <v>0</v>
      </c>
      <c r="G24" s="66"/>
    </row>
    <row r="25" spans="1:7" x14ac:dyDescent="0.25">
      <c r="A25" s="66" t="s">
        <v>398</v>
      </c>
      <c r="B25" s="66" t="s">
        <v>399</v>
      </c>
      <c r="C25" s="167">
        <v>0</v>
      </c>
      <c r="D25" s="167">
        <v>0</v>
      </c>
      <c r="E25" s="167"/>
      <c r="F25" s="167">
        <v>0</v>
      </c>
      <c r="G25" s="66"/>
    </row>
    <row r="26" spans="1:7" x14ac:dyDescent="0.25">
      <c r="A26" s="66" t="s">
        <v>400</v>
      </c>
      <c r="B26" s="66" t="s">
        <v>401</v>
      </c>
      <c r="C26" s="167">
        <v>0</v>
      </c>
      <c r="D26" s="167">
        <v>0</v>
      </c>
      <c r="E26" s="167"/>
      <c r="F26" s="167">
        <v>0</v>
      </c>
      <c r="G26" s="66"/>
    </row>
    <row r="27" spans="1:7" x14ac:dyDescent="0.25">
      <c r="A27" s="66" t="s">
        <v>402</v>
      </c>
      <c r="B27" s="66" t="s">
        <v>403</v>
      </c>
      <c r="C27" s="167">
        <v>0</v>
      </c>
      <c r="D27" s="167">
        <v>0</v>
      </c>
      <c r="E27" s="167"/>
      <c r="F27" s="167">
        <v>0</v>
      </c>
      <c r="G27" s="66"/>
    </row>
    <row r="28" spans="1:7" x14ac:dyDescent="0.25">
      <c r="A28" s="66" t="s">
        <v>404</v>
      </c>
      <c r="B28" s="66" t="s">
        <v>405</v>
      </c>
      <c r="C28" s="167">
        <v>0.93259999999999998</v>
      </c>
      <c r="D28" s="167">
        <v>0.99919999999999998</v>
      </c>
      <c r="E28" s="167"/>
      <c r="F28" s="167">
        <v>0.9859</v>
      </c>
      <c r="G28" s="66"/>
    </row>
    <row r="29" spans="1:7" x14ac:dyDescent="0.25">
      <c r="A29" s="66" t="s">
        <v>406</v>
      </c>
      <c r="B29" s="66" t="s">
        <v>407</v>
      </c>
      <c r="C29" s="167">
        <v>0</v>
      </c>
      <c r="D29" s="167">
        <v>0</v>
      </c>
      <c r="E29" s="167"/>
      <c r="F29" s="167">
        <v>0</v>
      </c>
      <c r="G29" s="66"/>
    </row>
    <row r="30" spans="1:7" x14ac:dyDescent="0.25">
      <c r="A30" s="66" t="s">
        <v>408</v>
      </c>
      <c r="B30" s="66" t="s">
        <v>409</v>
      </c>
      <c r="C30" s="167">
        <v>0</v>
      </c>
      <c r="D30" s="167">
        <v>0</v>
      </c>
      <c r="E30" s="167"/>
      <c r="F30" s="167">
        <v>0</v>
      </c>
      <c r="G30" s="66"/>
    </row>
    <row r="31" spans="1:7" x14ac:dyDescent="0.25">
      <c r="A31" s="66" t="s">
        <v>410</v>
      </c>
      <c r="B31" s="66" t="s">
        <v>411</v>
      </c>
      <c r="C31" s="167">
        <v>0</v>
      </c>
      <c r="D31" s="167">
        <v>0</v>
      </c>
      <c r="E31" s="167"/>
      <c r="F31" s="167">
        <v>0</v>
      </c>
      <c r="G31" s="66"/>
    </row>
    <row r="32" spans="1:7" x14ac:dyDescent="0.25">
      <c r="A32" s="66" t="s">
        <v>412</v>
      </c>
      <c r="B32" s="66" t="s">
        <v>413</v>
      </c>
      <c r="C32" s="167">
        <v>0</v>
      </c>
      <c r="D32" s="167">
        <v>0</v>
      </c>
      <c r="E32" s="167"/>
      <c r="F32" s="167">
        <v>0</v>
      </c>
      <c r="G32" s="66"/>
    </row>
    <row r="33" spans="1:7" x14ac:dyDescent="0.25">
      <c r="A33" s="66" t="s">
        <v>414</v>
      </c>
      <c r="B33" s="66" t="s">
        <v>415</v>
      </c>
      <c r="C33" s="167">
        <v>0</v>
      </c>
      <c r="D33" s="167">
        <v>0</v>
      </c>
      <c r="E33" s="167"/>
      <c r="F33" s="167">
        <v>0</v>
      </c>
      <c r="G33" s="66"/>
    </row>
    <row r="34" spans="1:7" x14ac:dyDescent="0.25">
      <c r="A34" s="66" t="s">
        <v>416</v>
      </c>
      <c r="B34" s="66" t="s">
        <v>417</v>
      </c>
      <c r="C34" s="167">
        <v>0</v>
      </c>
      <c r="D34" s="167">
        <v>0</v>
      </c>
      <c r="E34" s="167"/>
      <c r="F34" s="167">
        <v>0</v>
      </c>
      <c r="G34" s="66"/>
    </row>
    <row r="35" spans="1:7" x14ac:dyDescent="0.25">
      <c r="A35" s="66" t="s">
        <v>418</v>
      </c>
      <c r="B35" s="66" t="s">
        <v>419</v>
      </c>
      <c r="C35" s="167">
        <v>0</v>
      </c>
      <c r="D35" s="167">
        <v>0</v>
      </c>
      <c r="E35" s="167"/>
      <c r="F35" s="167">
        <v>0</v>
      </c>
      <c r="G35" s="66"/>
    </row>
    <row r="36" spans="1:7" x14ac:dyDescent="0.25">
      <c r="A36" s="66" t="s">
        <v>420</v>
      </c>
      <c r="B36" s="66" t="s">
        <v>421</v>
      </c>
      <c r="C36" s="167">
        <v>0</v>
      </c>
      <c r="D36" s="167">
        <v>0</v>
      </c>
      <c r="E36" s="167"/>
      <c r="F36" s="167">
        <v>0</v>
      </c>
      <c r="G36" s="66"/>
    </row>
    <row r="37" spans="1:7" x14ac:dyDescent="0.25">
      <c r="A37" s="66" t="s">
        <v>422</v>
      </c>
      <c r="B37" s="66" t="s">
        <v>3</v>
      </c>
      <c r="C37" s="167">
        <v>0</v>
      </c>
      <c r="D37" s="167">
        <v>0</v>
      </c>
      <c r="E37" s="167"/>
      <c r="F37" s="167">
        <v>0</v>
      </c>
      <c r="G37" s="66"/>
    </row>
    <row r="38" spans="1:7" x14ac:dyDescent="0.25">
      <c r="A38" s="66" t="s">
        <v>423</v>
      </c>
      <c r="B38" s="66" t="s">
        <v>424</v>
      </c>
      <c r="C38" s="167">
        <v>0</v>
      </c>
      <c r="D38" s="167">
        <v>0</v>
      </c>
      <c r="E38" s="167"/>
      <c r="F38" s="167">
        <v>0</v>
      </c>
      <c r="G38" s="66"/>
    </row>
    <row r="39" spans="1:7" x14ac:dyDescent="0.25">
      <c r="A39" s="66" t="s">
        <v>425</v>
      </c>
      <c r="B39" s="66" t="s">
        <v>426</v>
      </c>
      <c r="C39" s="167">
        <v>0</v>
      </c>
      <c r="D39" s="167">
        <v>0</v>
      </c>
      <c r="E39" s="167"/>
      <c r="F39" s="167">
        <v>0</v>
      </c>
      <c r="G39" s="66"/>
    </row>
    <row r="40" spans="1:7" x14ac:dyDescent="0.25">
      <c r="A40" s="66" t="s">
        <v>427</v>
      </c>
      <c r="B40" s="66" t="s">
        <v>428</v>
      </c>
      <c r="C40" s="167">
        <v>0</v>
      </c>
      <c r="D40" s="167">
        <v>0</v>
      </c>
      <c r="E40" s="167"/>
      <c r="F40" s="167">
        <v>0</v>
      </c>
      <c r="G40" s="66"/>
    </row>
    <row r="41" spans="1:7" x14ac:dyDescent="0.25">
      <c r="A41" s="66" t="s">
        <v>429</v>
      </c>
      <c r="B41" s="66" t="s">
        <v>430</v>
      </c>
      <c r="C41" s="167">
        <v>0</v>
      </c>
      <c r="D41" s="167">
        <v>0</v>
      </c>
      <c r="E41" s="167"/>
      <c r="F41" s="167">
        <v>0</v>
      </c>
      <c r="G41" s="66"/>
    </row>
    <row r="42" spans="1:7" x14ac:dyDescent="0.25">
      <c r="A42" s="66" t="s">
        <v>431</v>
      </c>
      <c r="B42" s="66" t="s">
        <v>432</v>
      </c>
      <c r="C42" s="167">
        <v>0</v>
      </c>
      <c r="D42" s="167">
        <v>0</v>
      </c>
      <c r="E42" s="167"/>
      <c r="F42" s="167">
        <v>0</v>
      </c>
      <c r="G42" s="66"/>
    </row>
    <row r="43" spans="1:7" x14ac:dyDescent="0.25">
      <c r="A43" s="66" t="s">
        <v>433</v>
      </c>
      <c r="B43" s="66" t="s">
        <v>434</v>
      </c>
      <c r="C43" s="167">
        <v>0</v>
      </c>
      <c r="D43" s="167">
        <v>0</v>
      </c>
      <c r="E43" s="167"/>
      <c r="F43" s="167">
        <v>0</v>
      </c>
      <c r="G43" s="66"/>
    </row>
    <row r="44" spans="1:7" x14ac:dyDescent="0.25">
      <c r="A44" s="66" t="s">
        <v>435</v>
      </c>
      <c r="B44" s="66" t="s">
        <v>436</v>
      </c>
      <c r="C44" s="167">
        <v>0</v>
      </c>
      <c r="D44" s="167">
        <v>0</v>
      </c>
      <c r="E44" s="167"/>
      <c r="F44" s="167">
        <v>0</v>
      </c>
      <c r="G44" s="66"/>
    </row>
    <row r="45" spans="1:7" x14ac:dyDescent="0.25">
      <c r="A45" s="66" t="s">
        <v>437</v>
      </c>
      <c r="B45" s="66" t="s">
        <v>438</v>
      </c>
      <c r="C45" s="167">
        <v>0</v>
      </c>
      <c r="D45" s="167">
        <v>0</v>
      </c>
      <c r="E45" s="167"/>
      <c r="F45" s="167">
        <v>0</v>
      </c>
      <c r="G45" s="66"/>
    </row>
    <row r="46" spans="1:7" x14ac:dyDescent="0.25">
      <c r="A46" s="66" t="s">
        <v>439</v>
      </c>
      <c r="B46" s="66" t="s">
        <v>440</v>
      </c>
      <c r="C46" s="167">
        <v>0</v>
      </c>
      <c r="D46" s="167">
        <v>0</v>
      </c>
      <c r="E46" s="167"/>
      <c r="F46" s="167">
        <v>0</v>
      </c>
      <c r="G46" s="66"/>
    </row>
    <row r="47" spans="1:7" x14ac:dyDescent="0.25">
      <c r="A47" s="66" t="s">
        <v>441</v>
      </c>
      <c r="B47" s="66" t="s">
        <v>442</v>
      </c>
      <c r="C47" s="167">
        <v>0</v>
      </c>
      <c r="D47" s="167">
        <v>0</v>
      </c>
      <c r="E47" s="167"/>
      <c r="F47" s="167">
        <v>0</v>
      </c>
      <c r="G47" s="66"/>
    </row>
    <row r="48" spans="1:7" x14ac:dyDescent="0.25">
      <c r="A48" s="66" t="s">
        <v>443</v>
      </c>
      <c r="B48" s="66" t="s">
        <v>6</v>
      </c>
      <c r="C48" s="167">
        <v>0</v>
      </c>
      <c r="D48" s="167">
        <v>0</v>
      </c>
      <c r="E48" s="167"/>
      <c r="F48" s="167">
        <v>0</v>
      </c>
      <c r="G48" s="66"/>
    </row>
    <row r="49" spans="1:7" x14ac:dyDescent="0.25">
      <c r="A49" s="66" t="s">
        <v>444</v>
      </c>
      <c r="B49" s="66" t="s">
        <v>445</v>
      </c>
      <c r="C49" s="167">
        <v>0</v>
      </c>
      <c r="D49" s="167">
        <v>0</v>
      </c>
      <c r="E49" s="167"/>
      <c r="F49" s="167">
        <v>0</v>
      </c>
      <c r="G49" s="66"/>
    </row>
    <row r="50" spans="1:7" x14ac:dyDescent="0.25">
      <c r="A50" s="66" t="s">
        <v>446</v>
      </c>
      <c r="B50" s="118" t="s">
        <v>271</v>
      </c>
      <c r="C50" s="167">
        <f>SUM(C51:C53)</f>
        <v>0</v>
      </c>
      <c r="D50" s="167">
        <f>SUM(D51:D53)</f>
        <v>0</v>
      </c>
      <c r="E50" s="167"/>
      <c r="F50" s="167">
        <f>SUM(F51:F53)</f>
        <v>0</v>
      </c>
      <c r="G50" s="66"/>
    </row>
    <row r="51" spans="1:7" x14ac:dyDescent="0.25">
      <c r="A51" s="66" t="s">
        <v>447</v>
      </c>
      <c r="B51" s="66" t="s">
        <v>448</v>
      </c>
      <c r="C51" s="167">
        <v>0</v>
      </c>
      <c r="D51" s="167">
        <v>0</v>
      </c>
      <c r="E51" s="167"/>
      <c r="F51" s="167">
        <v>0</v>
      </c>
      <c r="G51" s="66"/>
    </row>
    <row r="52" spans="1:7" x14ac:dyDescent="0.25">
      <c r="A52" s="66" t="s">
        <v>449</v>
      </c>
      <c r="B52" s="66" t="s">
        <v>450</v>
      </c>
      <c r="C52" s="167">
        <v>0</v>
      </c>
      <c r="D52" s="167">
        <v>0</v>
      </c>
      <c r="E52" s="167"/>
      <c r="F52" s="167">
        <v>0</v>
      </c>
      <c r="G52" s="66"/>
    </row>
    <row r="53" spans="1:7" x14ac:dyDescent="0.25">
      <c r="A53" s="66" t="s">
        <v>451</v>
      </c>
      <c r="B53" s="66" t="s">
        <v>2</v>
      </c>
      <c r="C53" s="167">
        <v>0</v>
      </c>
      <c r="D53" s="167">
        <v>0</v>
      </c>
      <c r="E53" s="167"/>
      <c r="F53" s="167">
        <v>0</v>
      </c>
      <c r="G53" s="66"/>
    </row>
    <row r="54" spans="1:7" x14ac:dyDescent="0.25">
      <c r="A54" s="66" t="s">
        <v>452</v>
      </c>
      <c r="B54" s="118" t="s">
        <v>140</v>
      </c>
      <c r="C54" s="167">
        <f>SUM(C55:C64)</f>
        <v>0</v>
      </c>
      <c r="D54" s="167">
        <f>SUM(D55:D64)</f>
        <v>0</v>
      </c>
      <c r="E54" s="167"/>
      <c r="F54" s="167">
        <f>SUM(F55:F64)</f>
        <v>0</v>
      </c>
      <c r="G54" s="66"/>
    </row>
    <row r="55" spans="1:7" x14ac:dyDescent="0.25">
      <c r="A55" s="66" t="s">
        <v>453</v>
      </c>
      <c r="B55" s="83" t="s">
        <v>273</v>
      </c>
      <c r="C55" s="167">
        <v>0</v>
      </c>
      <c r="D55" s="167">
        <v>0</v>
      </c>
      <c r="E55" s="167"/>
      <c r="F55" s="167">
        <v>0</v>
      </c>
      <c r="G55" s="66"/>
    </row>
    <row r="56" spans="1:7" x14ac:dyDescent="0.25">
      <c r="A56" s="66" t="s">
        <v>454</v>
      </c>
      <c r="B56" s="83" t="s">
        <v>275</v>
      </c>
      <c r="C56" s="167">
        <v>0</v>
      </c>
      <c r="D56" s="167">
        <v>0</v>
      </c>
      <c r="E56" s="167"/>
      <c r="F56" s="167">
        <v>0</v>
      </c>
      <c r="G56" s="66"/>
    </row>
    <row r="57" spans="1:7" x14ac:dyDescent="0.25">
      <c r="A57" s="66" t="s">
        <v>455</v>
      </c>
      <c r="B57" s="83" t="s">
        <v>277</v>
      </c>
      <c r="C57" s="167">
        <v>0</v>
      </c>
      <c r="D57" s="167">
        <v>0</v>
      </c>
      <c r="E57" s="167"/>
      <c r="F57" s="167">
        <v>0</v>
      </c>
      <c r="G57" s="66"/>
    </row>
    <row r="58" spans="1:7" x14ac:dyDescent="0.25">
      <c r="A58" s="66" t="s">
        <v>456</v>
      </c>
      <c r="B58" s="83" t="s">
        <v>12</v>
      </c>
      <c r="C58" s="167">
        <v>0</v>
      </c>
      <c r="D58" s="167">
        <v>0</v>
      </c>
      <c r="E58" s="167"/>
      <c r="F58" s="167">
        <v>0</v>
      </c>
      <c r="G58" s="66"/>
    </row>
    <row r="59" spans="1:7" x14ac:dyDescent="0.25">
      <c r="A59" s="66" t="s">
        <v>457</v>
      </c>
      <c r="B59" s="83" t="s">
        <v>280</v>
      </c>
      <c r="C59" s="167">
        <v>0</v>
      </c>
      <c r="D59" s="167">
        <v>0</v>
      </c>
      <c r="E59" s="167"/>
      <c r="F59" s="167">
        <v>0</v>
      </c>
      <c r="G59" s="66"/>
    </row>
    <row r="60" spans="1:7" x14ac:dyDescent="0.25">
      <c r="A60" s="66" t="s">
        <v>458</v>
      </c>
      <c r="B60" s="83" t="s">
        <v>282</v>
      </c>
      <c r="C60" s="167">
        <v>0</v>
      </c>
      <c r="D60" s="167">
        <v>0</v>
      </c>
      <c r="E60" s="167"/>
      <c r="F60" s="167">
        <v>0</v>
      </c>
      <c r="G60" s="66"/>
    </row>
    <row r="61" spans="1:7" x14ac:dyDescent="0.25">
      <c r="A61" s="66" t="s">
        <v>459</v>
      </c>
      <c r="B61" s="83" t="s">
        <v>284</v>
      </c>
      <c r="C61" s="167">
        <v>0</v>
      </c>
      <c r="D61" s="167">
        <v>0</v>
      </c>
      <c r="E61" s="167"/>
      <c r="F61" s="167">
        <v>0</v>
      </c>
      <c r="G61" s="66"/>
    </row>
    <row r="62" spans="1:7" x14ac:dyDescent="0.25">
      <c r="A62" s="66" t="s">
        <v>460</v>
      </c>
      <c r="B62" s="83" t="s">
        <v>286</v>
      </c>
      <c r="C62" s="167">
        <v>0</v>
      </c>
      <c r="D62" s="167">
        <v>0</v>
      </c>
      <c r="E62" s="167"/>
      <c r="F62" s="167">
        <v>0</v>
      </c>
      <c r="G62" s="66"/>
    </row>
    <row r="63" spans="1:7" x14ac:dyDescent="0.25">
      <c r="A63" s="66" t="s">
        <v>461</v>
      </c>
      <c r="B63" s="83" t="s">
        <v>288</v>
      </c>
      <c r="C63" s="167">
        <v>0</v>
      </c>
      <c r="D63" s="167">
        <v>0</v>
      </c>
      <c r="E63" s="167"/>
      <c r="F63" s="167">
        <v>0</v>
      </c>
      <c r="G63" s="66"/>
    </row>
    <row r="64" spans="1:7" x14ac:dyDescent="0.25">
      <c r="A64" s="66" t="s">
        <v>462</v>
      </c>
      <c r="B64" s="83" t="s">
        <v>140</v>
      </c>
      <c r="C64" s="167">
        <v>6.7400000000000002E-2</v>
      </c>
      <c r="D64" s="167">
        <v>8.0000000000000004E-4</v>
      </c>
      <c r="E64" s="167"/>
      <c r="F64" s="167">
        <v>1.41E-2</v>
      </c>
      <c r="G64" s="66"/>
    </row>
    <row r="65" spans="1:7" x14ac:dyDescent="0.25">
      <c r="A65" s="66" t="s">
        <v>463</v>
      </c>
      <c r="B65" s="96" t="s">
        <v>1267</v>
      </c>
      <c r="C65" s="167">
        <v>3.0800000000000001E-2</v>
      </c>
      <c r="D65" s="167">
        <v>8.0000000000000004E-4</v>
      </c>
      <c r="E65" s="167"/>
      <c r="F65" s="167">
        <v>6.7999999999999996E-3</v>
      </c>
      <c r="G65" s="66"/>
    </row>
    <row r="66" spans="1:7" x14ac:dyDescent="0.25">
      <c r="A66" s="66" t="s">
        <v>464</v>
      </c>
      <c r="B66" s="96" t="s">
        <v>1268</v>
      </c>
      <c r="C66" s="167">
        <v>3.6600000000000001E-2</v>
      </c>
      <c r="D66" s="167">
        <v>0</v>
      </c>
      <c r="E66" s="167"/>
      <c r="F66" s="167">
        <v>7.3000000000000001E-3</v>
      </c>
      <c r="G66" s="66"/>
    </row>
    <row r="67" spans="1:7" ht="15" customHeight="1" x14ac:dyDescent="0.25">
      <c r="A67" s="85"/>
      <c r="B67" s="86" t="s">
        <v>465</v>
      </c>
      <c r="C67" s="85" t="s">
        <v>385</v>
      </c>
      <c r="D67" s="85" t="s">
        <v>386</v>
      </c>
      <c r="E67" s="87"/>
      <c r="F67" s="88" t="s">
        <v>369</v>
      </c>
      <c r="G67" s="88"/>
    </row>
    <row r="68" spans="1:7" x14ac:dyDescent="0.25">
      <c r="A68" s="66" t="s">
        <v>466</v>
      </c>
      <c r="B68" s="147" t="s">
        <v>1269</v>
      </c>
      <c r="C68" s="167">
        <v>9.7000000000000003E-2</v>
      </c>
      <c r="D68" s="167">
        <v>4.4699999999999997E-2</v>
      </c>
      <c r="E68" s="167"/>
      <c r="F68" s="167">
        <v>5.5100000000000003E-2</v>
      </c>
      <c r="G68" s="66"/>
    </row>
    <row r="69" spans="1:7" x14ac:dyDescent="0.25">
      <c r="A69" s="66" t="s">
        <v>468</v>
      </c>
      <c r="B69" s="147" t="s">
        <v>1270</v>
      </c>
      <c r="C69" s="167">
        <v>0.13159999999999999</v>
      </c>
      <c r="D69" s="167">
        <v>0.1386</v>
      </c>
      <c r="E69" s="167"/>
      <c r="F69" s="167">
        <v>0.13719999999999999</v>
      </c>
      <c r="G69" s="66"/>
    </row>
    <row r="70" spans="1:7" x14ac:dyDescent="0.25">
      <c r="A70" s="66" t="s">
        <v>469</v>
      </c>
      <c r="B70" s="147" t="s">
        <v>1271</v>
      </c>
      <c r="C70" s="167">
        <v>0.185</v>
      </c>
      <c r="D70" s="167">
        <v>0.2165</v>
      </c>
      <c r="E70" s="167"/>
      <c r="F70" s="167">
        <v>0.2102</v>
      </c>
      <c r="G70" s="66"/>
    </row>
    <row r="71" spans="1:7" x14ac:dyDescent="0.25">
      <c r="A71" s="66" t="s">
        <v>470</v>
      </c>
      <c r="B71" s="147" t="s">
        <v>1272</v>
      </c>
      <c r="C71" s="167">
        <v>0.26240000000000002</v>
      </c>
      <c r="D71" s="167">
        <v>0.31469999999999998</v>
      </c>
      <c r="E71" s="167"/>
      <c r="F71" s="167">
        <v>0.30430000000000001</v>
      </c>
      <c r="G71" s="66"/>
    </row>
    <row r="72" spans="1:7" x14ac:dyDescent="0.25">
      <c r="A72" s="66" t="s">
        <v>471</v>
      </c>
      <c r="B72" s="147" t="s">
        <v>1273</v>
      </c>
      <c r="C72" s="167">
        <v>0.25669999999999998</v>
      </c>
      <c r="D72" s="167">
        <v>0.28470000000000001</v>
      </c>
      <c r="E72" s="167"/>
      <c r="F72" s="167">
        <v>0.27910000000000001</v>
      </c>
      <c r="G72" s="66"/>
    </row>
    <row r="73" spans="1:7" ht="15" customHeight="1" x14ac:dyDescent="0.25">
      <c r="A73" s="85"/>
      <c r="B73" s="86" t="s">
        <v>472</v>
      </c>
      <c r="C73" s="85" t="s">
        <v>385</v>
      </c>
      <c r="D73" s="85" t="s">
        <v>386</v>
      </c>
      <c r="E73" s="87"/>
      <c r="F73" s="88" t="s">
        <v>369</v>
      </c>
      <c r="G73" s="88"/>
    </row>
    <row r="74" spans="1:7" x14ac:dyDescent="0.25">
      <c r="A74" s="66" t="s">
        <v>473</v>
      </c>
      <c r="B74" s="66" t="s">
        <v>474</v>
      </c>
      <c r="C74" s="167">
        <v>0.26629999999999998</v>
      </c>
      <c r="D74" s="167">
        <v>0.1749</v>
      </c>
      <c r="E74" s="167"/>
      <c r="F74" s="167">
        <v>0.19309999999999999</v>
      </c>
    </row>
    <row r="75" spans="1:7" x14ac:dyDescent="0.25">
      <c r="A75" s="66" t="s">
        <v>475</v>
      </c>
      <c r="B75" s="66" t="s">
        <v>476</v>
      </c>
      <c r="C75" s="167">
        <v>0.18160000000000001</v>
      </c>
      <c r="D75" s="167">
        <v>0.38469999999999999</v>
      </c>
      <c r="E75" s="167"/>
      <c r="F75" s="167">
        <v>0.34429999999999999</v>
      </c>
    </row>
    <row r="76" spans="1:7" x14ac:dyDescent="0.25">
      <c r="A76" s="66" t="s">
        <v>477</v>
      </c>
      <c r="B76" s="66" t="s">
        <v>140</v>
      </c>
      <c r="C76" s="167">
        <v>0.55210000000000004</v>
      </c>
      <c r="D76" s="167">
        <v>0.4405</v>
      </c>
      <c r="E76" s="167"/>
      <c r="F76" s="167">
        <v>0.46260000000000001</v>
      </c>
    </row>
    <row r="77" spans="1:7" x14ac:dyDescent="0.25">
      <c r="A77" s="66" t="s">
        <v>478</v>
      </c>
      <c r="B77" s="81" t="s">
        <v>1274</v>
      </c>
      <c r="C77" s="167">
        <v>0</v>
      </c>
      <c r="D77" s="167">
        <v>0</v>
      </c>
      <c r="E77" s="167"/>
      <c r="F77" s="167">
        <v>0</v>
      </c>
    </row>
    <row r="78" spans="1:7" x14ac:dyDescent="0.25">
      <c r="A78" s="66" t="s">
        <v>479</v>
      </c>
      <c r="B78" s="81" t="s">
        <v>1275</v>
      </c>
      <c r="C78" s="167">
        <v>0.55210000000000004</v>
      </c>
      <c r="D78" s="167">
        <v>0.4405</v>
      </c>
      <c r="E78" s="167"/>
      <c r="F78" s="167">
        <v>0.46260000000000001</v>
      </c>
    </row>
    <row r="79" spans="1:7" x14ac:dyDescent="0.25">
      <c r="A79" s="66" t="s">
        <v>480</v>
      </c>
      <c r="B79" s="81" t="s">
        <v>1276</v>
      </c>
      <c r="C79" s="167">
        <v>0</v>
      </c>
      <c r="D79" s="167">
        <v>0</v>
      </c>
      <c r="E79" s="167"/>
      <c r="F79" s="167">
        <v>0</v>
      </c>
    </row>
    <row r="80" spans="1:7" x14ac:dyDescent="0.25">
      <c r="A80" s="66" t="s">
        <v>481</v>
      </c>
      <c r="B80" s="81" t="s">
        <v>1277</v>
      </c>
      <c r="C80" s="167">
        <v>0</v>
      </c>
      <c r="D80" s="167">
        <v>0</v>
      </c>
      <c r="E80" s="167"/>
      <c r="F80" s="167">
        <v>0</v>
      </c>
    </row>
    <row r="81" spans="1:7" ht="15" customHeight="1" x14ac:dyDescent="0.25">
      <c r="A81" s="85"/>
      <c r="B81" s="86" t="s">
        <v>482</v>
      </c>
      <c r="C81" s="85" t="s">
        <v>385</v>
      </c>
      <c r="D81" s="85" t="s">
        <v>386</v>
      </c>
      <c r="E81" s="87"/>
      <c r="F81" s="88" t="s">
        <v>369</v>
      </c>
      <c r="G81" s="88"/>
    </row>
    <row r="82" spans="1:7" x14ac:dyDescent="0.25">
      <c r="A82" s="66" t="s">
        <v>483</v>
      </c>
      <c r="B82" s="66" t="s">
        <v>484</v>
      </c>
      <c r="C82" s="167">
        <v>0.36359999999999998</v>
      </c>
      <c r="D82" s="167">
        <v>0.46560000000000001</v>
      </c>
      <c r="E82" s="167"/>
      <c r="F82" s="167">
        <v>0.44529999999999997</v>
      </c>
    </row>
    <row r="83" spans="1:7" x14ac:dyDescent="0.25">
      <c r="A83" s="66" t="s">
        <v>485</v>
      </c>
      <c r="B83" s="66" t="s">
        <v>486</v>
      </c>
      <c r="C83" s="167">
        <v>0.63639999999999997</v>
      </c>
      <c r="D83" s="167">
        <v>0.53439999999999999</v>
      </c>
      <c r="E83" s="167"/>
      <c r="F83" s="167">
        <v>0.55469999999999997</v>
      </c>
    </row>
    <row r="84" spans="1:7" x14ac:dyDescent="0.25">
      <c r="A84" s="66" t="s">
        <v>487</v>
      </c>
      <c r="B84" s="66" t="s">
        <v>140</v>
      </c>
      <c r="C84" s="167">
        <v>0</v>
      </c>
      <c r="D84" s="167">
        <v>0</v>
      </c>
      <c r="E84" s="167"/>
      <c r="F84" s="167">
        <v>0</v>
      </c>
    </row>
    <row r="85" spans="1:7" ht="15" customHeight="1" x14ac:dyDescent="0.25">
      <c r="A85" s="85"/>
      <c r="B85" s="86" t="s">
        <v>488</v>
      </c>
      <c r="C85" s="85" t="s">
        <v>385</v>
      </c>
      <c r="D85" s="85" t="s">
        <v>386</v>
      </c>
      <c r="E85" s="87"/>
      <c r="F85" s="88" t="s">
        <v>369</v>
      </c>
      <c r="G85" s="88"/>
    </row>
    <row r="86" spans="1:7" x14ac:dyDescent="0.25">
      <c r="A86" s="66" t="s">
        <v>489</v>
      </c>
      <c r="B86" s="62" t="s">
        <v>490</v>
      </c>
      <c r="C86" s="167">
        <v>0.16020000000000001</v>
      </c>
      <c r="D86" s="167">
        <v>3.8699999999999998E-2</v>
      </c>
      <c r="E86" s="167"/>
      <c r="F86" s="167">
        <v>6.2899999999999998E-2</v>
      </c>
    </row>
    <row r="87" spans="1:7" x14ac:dyDescent="0.25">
      <c r="A87" s="66" t="s">
        <v>491</v>
      </c>
      <c r="B87" s="62" t="s">
        <v>492</v>
      </c>
      <c r="C87" s="167">
        <v>9.4500000000000001E-2</v>
      </c>
      <c r="D87" s="167">
        <v>3.4599999999999999E-2</v>
      </c>
      <c r="E87" s="167"/>
      <c r="F87" s="167">
        <v>4.65E-2</v>
      </c>
    </row>
    <row r="88" spans="1:7" x14ac:dyDescent="0.25">
      <c r="A88" s="66" t="s">
        <v>493</v>
      </c>
      <c r="B88" s="62" t="s">
        <v>494</v>
      </c>
      <c r="C88" s="167">
        <v>5.1499999999999997E-2</v>
      </c>
      <c r="D88" s="167">
        <v>2.5999999999999999E-2</v>
      </c>
      <c r="E88" s="167"/>
      <c r="F88" s="167">
        <v>3.1099999999999999E-2</v>
      </c>
    </row>
    <row r="89" spans="1:7" x14ac:dyDescent="0.25">
      <c r="A89" s="66" t="s">
        <v>495</v>
      </c>
      <c r="B89" s="62" t="s">
        <v>496</v>
      </c>
      <c r="C89" s="167">
        <v>7.2400000000000006E-2</v>
      </c>
      <c r="D89" s="167">
        <v>3.0700000000000002E-2</v>
      </c>
      <c r="E89" s="167"/>
      <c r="F89" s="167">
        <v>3.8899999999999997E-2</v>
      </c>
    </row>
    <row r="90" spans="1:7" x14ac:dyDescent="0.25">
      <c r="A90" s="66" t="s">
        <v>497</v>
      </c>
      <c r="B90" s="62" t="s">
        <v>498</v>
      </c>
      <c r="C90" s="167">
        <v>0.62150000000000005</v>
      </c>
      <c r="D90" s="167">
        <v>0.87</v>
      </c>
      <c r="E90" s="167"/>
      <c r="F90" s="167">
        <v>0.8206</v>
      </c>
    </row>
    <row r="91" spans="1:7" ht="15" customHeight="1" x14ac:dyDescent="0.25">
      <c r="A91" s="85"/>
      <c r="B91" s="86" t="s">
        <v>499</v>
      </c>
      <c r="C91" s="85" t="s">
        <v>385</v>
      </c>
      <c r="D91" s="85" t="s">
        <v>386</v>
      </c>
      <c r="E91" s="87"/>
      <c r="F91" s="88" t="s">
        <v>369</v>
      </c>
      <c r="G91" s="88"/>
    </row>
    <row r="92" spans="1:7" x14ac:dyDescent="0.25">
      <c r="A92" s="66" t="s">
        <v>500</v>
      </c>
      <c r="B92" s="66" t="s">
        <v>501</v>
      </c>
      <c r="C92" s="167">
        <v>2.8999999999999998E-3</v>
      </c>
      <c r="D92" s="167">
        <v>7.7000000000000002E-3</v>
      </c>
      <c r="E92" s="167"/>
      <c r="F92" s="167">
        <v>6.7999999999999996E-3</v>
      </c>
    </row>
    <row r="93" spans="1:7" ht="18.75" x14ac:dyDescent="0.25">
      <c r="A93" s="119"/>
      <c r="B93" s="120" t="s">
        <v>366</v>
      </c>
      <c r="C93" s="119"/>
      <c r="D93" s="119"/>
      <c r="E93" s="119"/>
      <c r="F93" s="121"/>
      <c r="G93" s="121"/>
    </row>
    <row r="94" spans="1:7" ht="15" customHeight="1" x14ac:dyDescent="0.25">
      <c r="A94" s="85"/>
      <c r="B94" s="86" t="s">
        <v>502</v>
      </c>
      <c r="C94" s="85" t="s">
        <v>503</v>
      </c>
      <c r="D94" s="85" t="s">
        <v>504</v>
      </c>
      <c r="E94" s="87"/>
      <c r="F94" s="85" t="s">
        <v>385</v>
      </c>
      <c r="G94" s="85" t="s">
        <v>505</v>
      </c>
    </row>
    <row r="95" spans="1:7" x14ac:dyDescent="0.25">
      <c r="A95" s="66" t="s">
        <v>506</v>
      </c>
      <c r="B95" s="83" t="s">
        <v>507</v>
      </c>
      <c r="C95" s="166">
        <v>1.8</v>
      </c>
      <c r="D95" s="80"/>
      <c r="E95" s="80"/>
      <c r="F95" s="167"/>
      <c r="G95" s="167"/>
    </row>
    <row r="96" spans="1:7" x14ac:dyDescent="0.25">
      <c r="A96" s="80"/>
      <c r="B96" s="122"/>
      <c r="C96" s="80"/>
      <c r="D96" s="80"/>
      <c r="E96" s="80"/>
      <c r="F96" s="167"/>
      <c r="G96" s="167"/>
    </row>
    <row r="97" spans="1:7" x14ac:dyDescent="0.25">
      <c r="B97" s="147" t="s">
        <v>508</v>
      </c>
      <c r="C97" s="80"/>
      <c r="D97" s="80"/>
      <c r="E97" s="80"/>
      <c r="F97" s="167"/>
      <c r="G97" s="167"/>
    </row>
    <row r="98" spans="1:7" x14ac:dyDescent="0.25">
      <c r="A98" s="66" t="s">
        <v>509</v>
      </c>
      <c r="B98" s="147" t="s">
        <v>1278</v>
      </c>
      <c r="C98" s="166">
        <v>10585.76</v>
      </c>
      <c r="D98" s="166">
        <v>11565</v>
      </c>
      <c r="E98" s="80"/>
      <c r="F98" s="167" t="str">
        <f t="shared" ref="F98:F103" si="0">IF($C$104=0,"",IF(C98="[for completion]","",C98/$C$104))</f>
        <v/>
      </c>
      <c r="G98" s="167" t="str">
        <f t="shared" ref="G98:G103" si="1">IF($D$104=0,"",IF(D98="[for completion]","",D98/$D$104))</f>
        <v/>
      </c>
    </row>
    <row r="99" spans="1:7" x14ac:dyDescent="0.25">
      <c r="A99" s="66" t="s">
        <v>510</v>
      </c>
      <c r="B99" s="147" t="s">
        <v>1279</v>
      </c>
      <c r="C99" s="166">
        <v>6203.55</v>
      </c>
      <c r="D99" s="166">
        <v>2112</v>
      </c>
      <c r="E99" s="80"/>
      <c r="F99" s="167" t="str">
        <f t="shared" si="0"/>
        <v/>
      </c>
      <c r="G99" s="167" t="str">
        <f t="shared" si="1"/>
        <v/>
      </c>
    </row>
    <row r="100" spans="1:7" x14ac:dyDescent="0.25">
      <c r="A100" s="66" t="s">
        <v>511</v>
      </c>
      <c r="B100" s="147" t="s">
        <v>1280</v>
      </c>
      <c r="C100" s="166">
        <v>5630.31</v>
      </c>
      <c r="D100" s="166">
        <v>639</v>
      </c>
      <c r="E100" s="80"/>
      <c r="F100" s="167" t="str">
        <f t="shared" si="0"/>
        <v/>
      </c>
      <c r="G100" s="167" t="str">
        <f t="shared" si="1"/>
        <v/>
      </c>
    </row>
    <row r="101" spans="1:7" x14ac:dyDescent="0.25">
      <c r="A101" s="66" t="s">
        <v>512</v>
      </c>
      <c r="B101" s="147" t="s">
        <v>1281</v>
      </c>
      <c r="C101" s="166">
        <v>2558.44</v>
      </c>
      <c r="D101" s="166">
        <v>89</v>
      </c>
      <c r="E101" s="80"/>
      <c r="F101" s="167" t="str">
        <f t="shared" si="0"/>
        <v/>
      </c>
      <c r="G101" s="167" t="str">
        <f t="shared" si="1"/>
        <v/>
      </c>
    </row>
    <row r="102" spans="1:7" x14ac:dyDescent="0.25">
      <c r="A102" s="66" t="s">
        <v>513</v>
      </c>
      <c r="B102" s="147" t="s">
        <v>1281</v>
      </c>
      <c r="C102" s="166">
        <v>636.67999999999995</v>
      </c>
      <c r="D102" s="166">
        <v>9</v>
      </c>
      <c r="E102" s="80"/>
      <c r="F102" s="167" t="str">
        <f t="shared" si="0"/>
        <v/>
      </c>
      <c r="G102" s="167" t="str">
        <f t="shared" si="1"/>
        <v/>
      </c>
    </row>
    <row r="103" spans="1:7" x14ac:dyDescent="0.25">
      <c r="A103" s="66" t="s">
        <v>514</v>
      </c>
      <c r="B103" s="147" t="s">
        <v>1282</v>
      </c>
      <c r="C103" s="166">
        <v>393.71</v>
      </c>
      <c r="D103" s="166">
        <v>3</v>
      </c>
      <c r="E103" s="80"/>
      <c r="F103" s="167" t="str">
        <f t="shared" si="0"/>
        <v/>
      </c>
      <c r="G103" s="167" t="str">
        <f t="shared" si="1"/>
        <v/>
      </c>
    </row>
    <row r="104" spans="1:7" x14ac:dyDescent="0.25">
      <c r="A104" s="66" t="s">
        <v>515</v>
      </c>
      <c r="B104" s="94" t="s">
        <v>142</v>
      </c>
      <c r="C104" s="166">
        <f>SUM(C98:C103)</f>
        <v>0</v>
      </c>
      <c r="D104" s="166">
        <f>SUM(D98:D103)</f>
        <v>0</v>
      </c>
      <c r="E104" s="103"/>
      <c r="F104" s="167">
        <f>SUM(F98:F103)</f>
        <v>0</v>
      </c>
      <c r="G104" s="167">
        <f>SUM(G98:G103)</f>
        <v>0</v>
      </c>
    </row>
    <row r="105" spans="1:7" ht="15" customHeight="1" x14ac:dyDescent="0.25">
      <c r="A105" s="85"/>
      <c r="B105" s="86" t="s">
        <v>516</v>
      </c>
      <c r="C105" s="85" t="s">
        <v>503</v>
      </c>
      <c r="D105" s="85" t="s">
        <v>504</v>
      </c>
      <c r="E105" s="87"/>
      <c r="F105" s="85" t="s">
        <v>385</v>
      </c>
      <c r="G105" s="85" t="s">
        <v>505</v>
      </c>
    </row>
    <row r="106" spans="1:7" x14ac:dyDescent="0.25">
      <c r="A106" s="66" t="s">
        <v>517</v>
      </c>
      <c r="B106" s="66" t="s">
        <v>518</v>
      </c>
      <c r="C106" s="123" t="s">
        <v>1076</v>
      </c>
      <c r="D106" s="123" t="s">
        <v>1076</v>
      </c>
      <c r="E106" s="157"/>
      <c r="F106" s="123" t="s">
        <v>1076</v>
      </c>
      <c r="G106" s="123" t="s">
        <v>1076</v>
      </c>
    </row>
    <row r="107" spans="1:7" x14ac:dyDescent="0.25">
      <c r="C107" s="157"/>
      <c r="D107" s="157"/>
      <c r="E107" s="157"/>
      <c r="F107" s="157"/>
      <c r="G107" s="157"/>
    </row>
    <row r="108" spans="1:7" x14ac:dyDescent="0.25">
      <c r="B108" s="83" t="s">
        <v>519</v>
      </c>
      <c r="C108" s="157"/>
      <c r="D108" s="157"/>
      <c r="E108" s="157"/>
      <c r="F108" s="157"/>
      <c r="G108" s="157"/>
    </row>
    <row r="109" spans="1:7" x14ac:dyDescent="0.25">
      <c r="A109" s="66" t="s">
        <v>520</v>
      </c>
      <c r="B109" s="66" t="s">
        <v>521</v>
      </c>
      <c r="C109" s="123" t="s">
        <v>1076</v>
      </c>
      <c r="D109" s="123" t="s">
        <v>1076</v>
      </c>
      <c r="E109" s="157"/>
      <c r="F109" s="123" t="s">
        <v>1076</v>
      </c>
      <c r="G109" s="123" t="s">
        <v>1076</v>
      </c>
    </row>
    <row r="110" spans="1:7" x14ac:dyDescent="0.25">
      <c r="A110" s="66" t="s">
        <v>522</v>
      </c>
      <c r="B110" s="66" t="s">
        <v>523</v>
      </c>
      <c r="C110" s="123" t="s">
        <v>1076</v>
      </c>
      <c r="D110" s="123" t="s">
        <v>1076</v>
      </c>
      <c r="E110" s="157"/>
      <c r="F110" s="123" t="s">
        <v>1076</v>
      </c>
      <c r="G110" s="123" t="s">
        <v>1076</v>
      </c>
    </row>
    <row r="111" spans="1:7" x14ac:dyDescent="0.25">
      <c r="A111" s="66" t="s">
        <v>524</v>
      </c>
      <c r="B111" s="66" t="s">
        <v>525</v>
      </c>
      <c r="C111" s="123" t="s">
        <v>1076</v>
      </c>
      <c r="D111" s="123" t="s">
        <v>1076</v>
      </c>
      <c r="E111" s="157"/>
      <c r="F111" s="123" t="s">
        <v>1076</v>
      </c>
      <c r="G111" s="123" t="s">
        <v>1076</v>
      </c>
    </row>
    <row r="112" spans="1:7" x14ac:dyDescent="0.25">
      <c r="A112" s="66" t="s">
        <v>526</v>
      </c>
      <c r="B112" s="66" t="s">
        <v>527</v>
      </c>
      <c r="C112" s="123" t="s">
        <v>1076</v>
      </c>
      <c r="D112" s="123" t="s">
        <v>1076</v>
      </c>
      <c r="E112" s="157"/>
      <c r="F112" s="123" t="s">
        <v>1076</v>
      </c>
      <c r="G112" s="123" t="s">
        <v>1076</v>
      </c>
    </row>
    <row r="113" spans="1:7" x14ac:dyDescent="0.25">
      <c r="A113" s="66" t="s">
        <v>528</v>
      </c>
      <c r="B113" s="66" t="s">
        <v>529</v>
      </c>
      <c r="C113" s="123" t="s">
        <v>1076</v>
      </c>
      <c r="D113" s="123" t="s">
        <v>1076</v>
      </c>
      <c r="E113" s="157"/>
      <c r="F113" s="123" t="s">
        <v>1076</v>
      </c>
      <c r="G113" s="123" t="s">
        <v>1076</v>
      </c>
    </row>
    <row r="114" spans="1:7" x14ac:dyDescent="0.25">
      <c r="A114" s="66" t="s">
        <v>530</v>
      </c>
      <c r="B114" s="66" t="s">
        <v>531</v>
      </c>
      <c r="C114" s="123" t="s">
        <v>1076</v>
      </c>
      <c r="D114" s="123" t="s">
        <v>1076</v>
      </c>
      <c r="E114" s="157"/>
      <c r="F114" s="123" t="s">
        <v>1076</v>
      </c>
      <c r="G114" s="123" t="s">
        <v>1076</v>
      </c>
    </row>
    <row r="115" spans="1:7" x14ac:dyDescent="0.25">
      <c r="A115" s="66" t="s">
        <v>532</v>
      </c>
      <c r="B115" s="66" t="s">
        <v>533</v>
      </c>
      <c r="C115" s="123" t="s">
        <v>1076</v>
      </c>
      <c r="D115" s="123" t="s">
        <v>1076</v>
      </c>
      <c r="E115" s="157"/>
      <c r="F115" s="123" t="s">
        <v>1076</v>
      </c>
      <c r="G115" s="123" t="s">
        <v>1076</v>
      </c>
    </row>
    <row r="116" spans="1:7" x14ac:dyDescent="0.25">
      <c r="A116" s="66" t="s">
        <v>534</v>
      </c>
      <c r="B116" s="66" t="s">
        <v>535</v>
      </c>
      <c r="C116" s="123" t="s">
        <v>1076</v>
      </c>
      <c r="D116" s="123" t="s">
        <v>1076</v>
      </c>
      <c r="E116" s="157"/>
      <c r="F116" s="123" t="s">
        <v>1076</v>
      </c>
      <c r="G116" s="123" t="s">
        <v>1076</v>
      </c>
    </row>
    <row r="117" spans="1:7" x14ac:dyDescent="0.25">
      <c r="A117" s="66" t="s">
        <v>536</v>
      </c>
      <c r="B117" s="94" t="s">
        <v>142</v>
      </c>
      <c r="C117" s="123" t="s">
        <v>1076</v>
      </c>
      <c r="D117" s="123" t="s">
        <v>1076</v>
      </c>
      <c r="F117" s="123" t="s">
        <v>1076</v>
      </c>
      <c r="G117" s="123" t="s">
        <v>1076</v>
      </c>
    </row>
    <row r="118" spans="1:7" ht="15" customHeight="1" x14ac:dyDescent="0.25">
      <c r="A118" s="85"/>
      <c r="B118" s="86" t="s">
        <v>543</v>
      </c>
      <c r="C118" s="85" t="s">
        <v>503</v>
      </c>
      <c r="D118" s="85" t="s">
        <v>504</v>
      </c>
      <c r="E118" s="87"/>
      <c r="F118" s="85" t="s">
        <v>385</v>
      </c>
      <c r="G118" s="85" t="s">
        <v>505</v>
      </c>
    </row>
    <row r="119" spans="1:7" x14ac:dyDescent="0.25">
      <c r="A119" s="66" t="s">
        <v>544</v>
      </c>
      <c r="B119" s="66" t="s">
        <v>518</v>
      </c>
      <c r="C119" s="123">
        <v>0.70140000000000002</v>
      </c>
      <c r="F119" s="167"/>
      <c r="G119" s="167"/>
    </row>
    <row r="120" spans="1:7" x14ac:dyDescent="0.25">
      <c r="F120" s="167"/>
      <c r="G120" s="167"/>
    </row>
    <row r="121" spans="1:7" x14ac:dyDescent="0.25">
      <c r="B121" s="83" t="s">
        <v>519</v>
      </c>
      <c r="C121" s="157"/>
      <c r="D121" s="157"/>
      <c r="E121" s="157"/>
      <c r="F121" s="167"/>
      <c r="G121" s="167"/>
    </row>
    <row r="122" spans="1:7" x14ac:dyDescent="0.25">
      <c r="A122" s="66" t="s">
        <v>545</v>
      </c>
      <c r="B122" s="66" t="s">
        <v>521</v>
      </c>
      <c r="C122" s="166">
        <v>14768.054037918</v>
      </c>
      <c r="D122" s="123" t="s">
        <v>1076</v>
      </c>
      <c r="E122" s="157"/>
      <c r="F122" s="167" t="str">
        <f>IF($C$130=0,"",IF(C122="[Mark as ND1 if not relevant]","",C122/$C$130))</f>
        <v/>
      </c>
      <c r="G122" s="167" t="s">
        <v>1076</v>
      </c>
    </row>
    <row r="123" spans="1:7" x14ac:dyDescent="0.25">
      <c r="A123" s="66" t="s">
        <v>546</v>
      </c>
      <c r="B123" s="66" t="s">
        <v>523</v>
      </c>
      <c r="C123" s="166">
        <v>3400.2429125632002</v>
      </c>
      <c r="D123" s="123" t="s">
        <v>1076</v>
      </c>
      <c r="E123" s="157"/>
      <c r="F123" s="167" t="str">
        <f t="shared" ref="F123:F129" si="2">IF($C$130=0,"",IF(C123="[Mark as ND1 if not relevant]","",C123/$C$130))</f>
        <v/>
      </c>
      <c r="G123" s="167" t="s">
        <v>1076</v>
      </c>
    </row>
    <row r="124" spans="1:7" x14ac:dyDescent="0.25">
      <c r="A124" s="66" t="s">
        <v>547</v>
      </c>
      <c r="B124" s="66" t="s">
        <v>525</v>
      </c>
      <c r="C124" s="166">
        <v>3106.70997217678</v>
      </c>
      <c r="D124" s="123" t="s">
        <v>1076</v>
      </c>
      <c r="E124" s="157"/>
      <c r="F124" s="167" t="str">
        <f t="shared" si="2"/>
        <v/>
      </c>
      <c r="G124" s="167" t="s">
        <v>1076</v>
      </c>
    </row>
    <row r="125" spans="1:7" x14ac:dyDescent="0.25">
      <c r="A125" s="66" t="s">
        <v>548</v>
      </c>
      <c r="B125" s="66" t="s">
        <v>527</v>
      </c>
      <c r="C125" s="166">
        <v>2450.2504265714701</v>
      </c>
      <c r="D125" s="123" t="s">
        <v>1076</v>
      </c>
      <c r="E125" s="157"/>
      <c r="F125" s="167" t="str">
        <f t="shared" si="2"/>
        <v/>
      </c>
      <c r="G125" s="167" t="s">
        <v>1076</v>
      </c>
    </row>
    <row r="126" spans="1:7" x14ac:dyDescent="0.25">
      <c r="A126" s="66" t="s">
        <v>549</v>
      </c>
      <c r="B126" s="66" t="s">
        <v>529</v>
      </c>
      <c r="C126" s="166">
        <v>1414.8433378505799</v>
      </c>
      <c r="D126" s="123" t="s">
        <v>1076</v>
      </c>
      <c r="E126" s="157"/>
      <c r="F126" s="167" t="str">
        <f t="shared" si="2"/>
        <v/>
      </c>
      <c r="G126" s="167" t="s">
        <v>1076</v>
      </c>
    </row>
    <row r="127" spans="1:7" x14ac:dyDescent="0.25">
      <c r="A127" s="66" t="s">
        <v>550</v>
      </c>
      <c r="B127" s="66" t="s">
        <v>531</v>
      </c>
      <c r="C127" s="166">
        <v>400.178873812441</v>
      </c>
      <c r="D127" s="123" t="s">
        <v>1076</v>
      </c>
      <c r="E127" s="157"/>
      <c r="F127" s="167" t="str">
        <f t="shared" si="2"/>
        <v/>
      </c>
      <c r="G127" s="167" t="s">
        <v>1076</v>
      </c>
    </row>
    <row r="128" spans="1:7" x14ac:dyDescent="0.25">
      <c r="A128" s="66" t="s">
        <v>551</v>
      </c>
      <c r="B128" s="66" t="s">
        <v>533</v>
      </c>
      <c r="C128" s="166">
        <v>173.56609763870401</v>
      </c>
      <c r="D128" s="123" t="s">
        <v>1076</v>
      </c>
      <c r="E128" s="157"/>
      <c r="F128" s="167" t="str">
        <f t="shared" si="2"/>
        <v/>
      </c>
      <c r="G128" s="167" t="s">
        <v>1076</v>
      </c>
    </row>
    <row r="129" spans="1:14" x14ac:dyDescent="0.25">
      <c r="A129" s="66" t="s">
        <v>552</v>
      </c>
      <c r="B129" s="66" t="s">
        <v>535</v>
      </c>
      <c r="C129" s="166">
        <v>294.61163890453997</v>
      </c>
      <c r="D129" s="123" t="s">
        <v>1076</v>
      </c>
      <c r="E129" s="157"/>
      <c r="F129" s="167" t="str">
        <f t="shared" si="2"/>
        <v/>
      </c>
      <c r="G129" s="167" t="s">
        <v>1076</v>
      </c>
    </row>
    <row r="130" spans="1:14" x14ac:dyDescent="0.25">
      <c r="A130" s="66" t="s">
        <v>553</v>
      </c>
      <c r="B130" s="94" t="s">
        <v>142</v>
      </c>
      <c r="C130" s="166">
        <f>SUM(C122:C129)</f>
        <v>0</v>
      </c>
      <c r="D130" s="123" t="s">
        <v>1076</v>
      </c>
      <c r="E130" s="157"/>
      <c r="F130" s="167">
        <f>SUM(F122:F129)</f>
        <v>0</v>
      </c>
      <c r="G130" s="167" t="s">
        <v>1076</v>
      </c>
    </row>
    <row r="131" spans="1:14" x14ac:dyDescent="0.25">
      <c r="A131" s="66" t="s">
        <v>554</v>
      </c>
      <c r="B131" s="96" t="s">
        <v>537</v>
      </c>
      <c r="C131" s="166">
        <v>90.618612598732</v>
      </c>
      <c r="D131" s="157" t="s">
        <v>1076</v>
      </c>
      <c r="E131" s="157"/>
      <c r="F131" s="167" t="str">
        <f t="shared" ref="F131:F136" si="3">IF($C$130=0,"",IF(C131="[for completion]","",C131/$C$130))</f>
        <v/>
      </c>
      <c r="G131" s="167" t="s">
        <v>1076</v>
      </c>
    </row>
    <row r="132" spans="1:14" x14ac:dyDescent="0.25">
      <c r="A132" s="66" t="s">
        <v>555</v>
      </c>
      <c r="B132" s="96" t="s">
        <v>538</v>
      </c>
      <c r="C132" s="166">
        <v>44.628262202435998</v>
      </c>
      <c r="D132" s="157" t="s">
        <v>1076</v>
      </c>
      <c r="F132" s="167" t="str">
        <f t="shared" si="3"/>
        <v/>
      </c>
      <c r="G132" s="167" t="s">
        <v>1076</v>
      </c>
    </row>
    <row r="133" spans="1:14" x14ac:dyDescent="0.25">
      <c r="A133" s="66" t="s">
        <v>556</v>
      </c>
      <c r="B133" s="96" t="s">
        <v>539</v>
      </c>
      <c r="C133" s="166">
        <v>22.929574639979698</v>
      </c>
      <c r="D133" s="157" t="s">
        <v>1076</v>
      </c>
      <c r="F133" s="167" t="str">
        <f t="shared" si="3"/>
        <v/>
      </c>
      <c r="G133" s="167" t="s">
        <v>1076</v>
      </c>
    </row>
    <row r="134" spans="1:14" x14ac:dyDescent="0.25">
      <c r="A134" s="66" t="s">
        <v>557</v>
      </c>
      <c r="B134" s="96" t="s">
        <v>540</v>
      </c>
      <c r="C134" s="166">
        <v>17.137179537414401</v>
      </c>
      <c r="D134" s="157" t="s">
        <v>1076</v>
      </c>
      <c r="F134" s="167" t="str">
        <f t="shared" si="3"/>
        <v/>
      </c>
      <c r="G134" s="167" t="s">
        <v>1076</v>
      </c>
    </row>
    <row r="135" spans="1:14" x14ac:dyDescent="0.25">
      <c r="A135" s="66" t="s">
        <v>558</v>
      </c>
      <c r="B135" s="96" t="s">
        <v>541</v>
      </c>
      <c r="C135" s="166">
        <v>12.620078753018401</v>
      </c>
      <c r="D135" s="157" t="s">
        <v>1076</v>
      </c>
      <c r="F135" s="167" t="str">
        <f t="shared" si="3"/>
        <v/>
      </c>
      <c r="G135" s="167" t="s">
        <v>1076</v>
      </c>
    </row>
    <row r="136" spans="1:14" x14ac:dyDescent="0.25">
      <c r="A136" s="66" t="s">
        <v>559</v>
      </c>
      <c r="B136" s="96" t="s">
        <v>542</v>
      </c>
      <c r="C136" s="166">
        <v>106.67793117296</v>
      </c>
      <c r="D136" s="157" t="s">
        <v>1076</v>
      </c>
      <c r="F136" s="167" t="str">
        <f t="shared" si="3"/>
        <v/>
      </c>
      <c r="G136" s="167" t="s">
        <v>1076</v>
      </c>
    </row>
    <row r="137" spans="1:14" ht="15" customHeight="1" x14ac:dyDescent="0.25">
      <c r="A137" s="85"/>
      <c r="B137" s="86" t="s">
        <v>560</v>
      </c>
      <c r="C137" s="85" t="s">
        <v>385</v>
      </c>
      <c r="D137" s="85"/>
      <c r="E137" s="87"/>
      <c r="F137" s="85"/>
      <c r="G137" s="85"/>
    </row>
    <row r="138" spans="1:14" x14ac:dyDescent="0.25">
      <c r="A138" s="66" t="s">
        <v>561</v>
      </c>
      <c r="B138" s="66" t="s">
        <v>562</v>
      </c>
      <c r="C138" s="167">
        <v>0.2424</v>
      </c>
      <c r="E138" s="103"/>
      <c r="F138" s="103"/>
      <c r="G138" s="103"/>
    </row>
    <row r="139" spans="1:14" x14ac:dyDescent="0.25">
      <c r="A139" s="66" t="s">
        <v>563</v>
      </c>
      <c r="B139" s="66" t="s">
        <v>564</v>
      </c>
      <c r="C139" s="167">
        <v>2.9999999999999997E-4</v>
      </c>
      <c r="E139" s="103"/>
      <c r="F139" s="103"/>
    </row>
    <row r="140" spans="1:14" x14ac:dyDescent="0.25">
      <c r="A140" s="66" t="s">
        <v>565</v>
      </c>
      <c r="B140" s="66" t="s">
        <v>566</v>
      </c>
      <c r="C140" s="167">
        <v>0</v>
      </c>
      <c r="E140" s="103"/>
      <c r="F140" s="103"/>
    </row>
    <row r="141" spans="1:14" x14ac:dyDescent="0.25">
      <c r="A141" s="66" t="s">
        <v>567</v>
      </c>
      <c r="B141" s="83" t="s">
        <v>1255</v>
      </c>
      <c r="C141" s="167">
        <v>0</v>
      </c>
      <c r="D141" s="80"/>
      <c r="E141" s="80"/>
      <c r="F141" s="100"/>
      <c r="G141" s="100"/>
      <c r="H141" s="64"/>
      <c r="I141" s="66"/>
      <c r="J141" s="66"/>
      <c r="K141" s="66"/>
      <c r="L141" s="64"/>
      <c r="M141" s="64"/>
      <c r="N141" s="64"/>
    </row>
    <row r="142" spans="1:14" x14ac:dyDescent="0.25">
      <c r="A142" s="66" t="s">
        <v>1262</v>
      </c>
      <c r="B142" s="66" t="s">
        <v>140</v>
      </c>
      <c r="C142" s="167">
        <v>0.75719999999999998</v>
      </c>
      <c r="E142" s="103"/>
      <c r="F142" s="103"/>
    </row>
    <row r="143" spans="1:14" x14ac:dyDescent="0.25">
      <c r="A143" s="66" t="s">
        <v>568</v>
      </c>
      <c r="B143" s="96" t="s">
        <v>569</v>
      </c>
      <c r="C143" s="167">
        <v>2.3599999999999999E-2</v>
      </c>
      <c r="E143" s="103"/>
      <c r="F143" s="103"/>
    </row>
    <row r="144" spans="1:14" x14ac:dyDescent="0.25">
      <c r="A144" s="66" t="s">
        <v>570</v>
      </c>
      <c r="B144" s="96" t="s">
        <v>571</v>
      </c>
      <c r="C144" s="167">
        <v>0.62590000000000001</v>
      </c>
      <c r="E144" s="103"/>
      <c r="F144" s="103"/>
    </row>
    <row r="145" spans="1:7" x14ac:dyDescent="0.25">
      <c r="A145" s="66" t="s">
        <v>572</v>
      </c>
      <c r="B145" s="96" t="s">
        <v>1292</v>
      </c>
      <c r="C145" s="167">
        <v>0.1077</v>
      </c>
      <c r="E145" s="103"/>
      <c r="F145" s="103"/>
    </row>
    <row r="146" spans="1:7" x14ac:dyDescent="0.25">
      <c r="A146" s="66" t="s">
        <v>573</v>
      </c>
      <c r="B146" s="96" t="s">
        <v>574</v>
      </c>
      <c r="C146" s="167">
        <v>0</v>
      </c>
      <c r="E146" s="103"/>
      <c r="F146" s="103"/>
    </row>
    <row r="147" spans="1:7" x14ac:dyDescent="0.25">
      <c r="A147" s="66" t="s">
        <v>575</v>
      </c>
      <c r="B147" s="96" t="s">
        <v>576</v>
      </c>
      <c r="C147" s="167">
        <v>0</v>
      </c>
      <c r="E147" s="103"/>
      <c r="F147" s="103"/>
    </row>
    <row r="148" spans="1:7" ht="15" customHeight="1" x14ac:dyDescent="0.25">
      <c r="A148" s="85"/>
      <c r="B148" s="86" t="s">
        <v>577</v>
      </c>
      <c r="C148" s="85" t="s">
        <v>385</v>
      </c>
      <c r="D148" s="85"/>
      <c r="E148" s="87"/>
      <c r="F148" s="85"/>
      <c r="G148" s="88"/>
    </row>
    <row r="149" spans="1:7" x14ac:dyDescent="0.25">
      <c r="A149" s="66" t="s">
        <v>7</v>
      </c>
      <c r="B149" s="66" t="s">
        <v>1256</v>
      </c>
      <c r="C149" s="167">
        <v>0.98817829015875303</v>
      </c>
      <c r="E149" s="64"/>
      <c r="F149" s="64"/>
    </row>
    <row r="150" spans="1:7" x14ac:dyDescent="0.25">
      <c r="A150" s="66" t="s">
        <v>578</v>
      </c>
      <c r="B150" s="66" t="s">
        <v>579</v>
      </c>
      <c r="C150" s="167">
        <v>0</v>
      </c>
      <c r="E150" s="64"/>
      <c r="F150" s="64"/>
    </row>
    <row r="151" spans="1:7" x14ac:dyDescent="0.25">
      <c r="A151" s="66" t="s">
        <v>580</v>
      </c>
      <c r="B151" s="66" t="s">
        <v>140</v>
      </c>
      <c r="C151" s="167">
        <v>1.1821709841246799E-2</v>
      </c>
      <c r="E151" s="64"/>
      <c r="F151" s="64"/>
    </row>
    <row r="152" spans="1:7" ht="18.75" x14ac:dyDescent="0.25">
      <c r="A152" s="119"/>
      <c r="B152" s="120" t="s">
        <v>581</v>
      </c>
      <c r="C152" s="119"/>
      <c r="D152" s="119"/>
      <c r="E152" s="119"/>
      <c r="F152" s="121"/>
      <c r="G152" s="121"/>
    </row>
    <row r="153" spans="1:7" ht="15" customHeight="1" x14ac:dyDescent="0.25">
      <c r="A153" s="85"/>
      <c r="B153" s="86" t="s">
        <v>582</v>
      </c>
      <c r="C153" s="85" t="s">
        <v>503</v>
      </c>
      <c r="D153" s="85" t="s">
        <v>504</v>
      </c>
      <c r="E153" s="85"/>
      <c r="F153" s="85" t="s">
        <v>386</v>
      </c>
      <c r="G153" s="85" t="s">
        <v>505</v>
      </c>
    </row>
    <row r="154" spans="1:7" x14ac:dyDescent="0.25">
      <c r="A154" s="66" t="s">
        <v>583</v>
      </c>
      <c r="B154" s="66" t="s">
        <v>507</v>
      </c>
      <c r="C154" s="166">
        <v>2.6</v>
      </c>
      <c r="D154" s="80"/>
      <c r="E154" s="80"/>
      <c r="F154" s="100"/>
      <c r="G154" s="100"/>
    </row>
    <row r="155" spans="1:7" x14ac:dyDescent="0.25">
      <c r="A155" s="80"/>
      <c r="D155" s="80"/>
      <c r="E155" s="80"/>
      <c r="F155" s="100"/>
      <c r="G155" s="100"/>
    </row>
    <row r="156" spans="1:7" x14ac:dyDescent="0.25">
      <c r="B156" s="157" t="s">
        <v>508</v>
      </c>
      <c r="D156" s="80"/>
      <c r="E156" s="80"/>
      <c r="F156" s="100"/>
      <c r="G156" s="100"/>
    </row>
    <row r="157" spans="1:7" x14ac:dyDescent="0.25">
      <c r="A157" s="66" t="s">
        <v>584</v>
      </c>
      <c r="B157" s="147" t="s">
        <v>1278</v>
      </c>
      <c r="C157" s="166">
        <v>24326.89</v>
      </c>
      <c r="D157" s="166">
        <v>24354</v>
      </c>
      <c r="E157" s="80"/>
      <c r="F157" s="167" t="str">
        <f t="shared" ref="F157:F162" si="4">IF($C$163=0,"",IF(C157="[for completion]","",C157/$C$163))</f>
        <v/>
      </c>
      <c r="G157" s="167" t="str">
        <f t="shared" ref="G157:G162" si="5">IF($D$163=0,"",IF(D157="[for completion]","",D157/$D$163))</f>
        <v/>
      </c>
    </row>
    <row r="158" spans="1:7" x14ac:dyDescent="0.25">
      <c r="A158" s="66" t="s">
        <v>585</v>
      </c>
      <c r="B158" s="147" t="s">
        <v>1279</v>
      </c>
      <c r="C158" s="166">
        <v>33823.5</v>
      </c>
      <c r="D158" s="166">
        <v>10838</v>
      </c>
      <c r="E158" s="80"/>
      <c r="F158" s="167" t="str">
        <f t="shared" si="4"/>
        <v/>
      </c>
      <c r="G158" s="167" t="str">
        <f t="shared" si="5"/>
        <v/>
      </c>
    </row>
    <row r="159" spans="1:7" x14ac:dyDescent="0.25">
      <c r="A159" s="66" t="s">
        <v>586</v>
      </c>
      <c r="B159" s="147" t="s">
        <v>1280</v>
      </c>
      <c r="C159" s="166">
        <v>40366.67</v>
      </c>
      <c r="D159" s="166">
        <v>4899</v>
      </c>
      <c r="E159" s="80"/>
      <c r="F159" s="167" t="str">
        <f t="shared" si="4"/>
        <v/>
      </c>
      <c r="G159" s="167" t="str">
        <f t="shared" si="5"/>
        <v/>
      </c>
    </row>
    <row r="160" spans="1:7" x14ac:dyDescent="0.25">
      <c r="A160" s="66" t="s">
        <v>587</v>
      </c>
      <c r="B160" s="147" t="s">
        <v>1281</v>
      </c>
      <c r="C160" s="166">
        <v>4736.12</v>
      </c>
      <c r="D160" s="166">
        <v>172</v>
      </c>
      <c r="E160" s="80"/>
      <c r="F160" s="167" t="str">
        <f t="shared" si="4"/>
        <v/>
      </c>
      <c r="G160" s="167" t="str">
        <f t="shared" si="5"/>
        <v/>
      </c>
    </row>
    <row r="161" spans="1:7" x14ac:dyDescent="0.25">
      <c r="A161" s="66" t="s">
        <v>588</v>
      </c>
      <c r="B161" s="147" t="s">
        <v>1281</v>
      </c>
      <c r="C161" s="166">
        <v>1030.21</v>
      </c>
      <c r="D161" s="166">
        <v>16</v>
      </c>
      <c r="E161" s="80"/>
      <c r="F161" s="167" t="str">
        <f t="shared" si="4"/>
        <v/>
      </c>
      <c r="G161" s="167" t="str">
        <f t="shared" si="5"/>
        <v/>
      </c>
    </row>
    <row r="162" spans="1:7" x14ac:dyDescent="0.25">
      <c r="A162" s="66" t="s">
        <v>589</v>
      </c>
      <c r="B162" s="147" t="s">
        <v>1282</v>
      </c>
      <c r="C162" s="166">
        <v>630.27</v>
      </c>
      <c r="D162" s="166">
        <v>3</v>
      </c>
      <c r="E162" s="80"/>
      <c r="F162" s="167" t="str">
        <f t="shared" si="4"/>
        <v/>
      </c>
      <c r="G162" s="167" t="str">
        <f t="shared" si="5"/>
        <v/>
      </c>
    </row>
    <row r="163" spans="1:7" x14ac:dyDescent="0.25">
      <c r="A163" s="66" t="s">
        <v>590</v>
      </c>
      <c r="B163" s="94" t="s">
        <v>142</v>
      </c>
      <c r="C163" s="166">
        <f>SUM(C157:C162)</f>
        <v>0</v>
      </c>
      <c r="D163" s="166">
        <f>SUM(D157:D162)</f>
        <v>0</v>
      </c>
      <c r="E163" s="103"/>
      <c r="F163" s="167">
        <f>SUM(F157:F162)</f>
        <v>0</v>
      </c>
      <c r="G163" s="167">
        <f>SUM(G157:G162)</f>
        <v>0</v>
      </c>
    </row>
    <row r="164" spans="1:7" ht="15" customHeight="1" x14ac:dyDescent="0.25">
      <c r="A164" s="85"/>
      <c r="B164" s="86" t="s">
        <v>591</v>
      </c>
      <c r="C164" s="85" t="s">
        <v>503</v>
      </c>
      <c r="D164" s="85" t="s">
        <v>504</v>
      </c>
      <c r="E164" s="85"/>
      <c r="F164" s="85" t="s">
        <v>386</v>
      </c>
      <c r="G164" s="85" t="s">
        <v>505</v>
      </c>
    </row>
    <row r="165" spans="1:7" x14ac:dyDescent="0.25">
      <c r="A165" s="66" t="s">
        <v>592</v>
      </c>
      <c r="B165" s="66" t="s">
        <v>518</v>
      </c>
      <c r="C165" s="123" t="s">
        <v>1076</v>
      </c>
      <c r="D165" s="157"/>
      <c r="E165" s="157"/>
      <c r="F165" s="157"/>
      <c r="G165" s="157"/>
    </row>
    <row r="166" spans="1:7" x14ac:dyDescent="0.25">
      <c r="C166" s="157"/>
      <c r="D166" s="157"/>
      <c r="E166" s="157"/>
      <c r="F166" s="157"/>
      <c r="G166" s="157"/>
    </row>
    <row r="167" spans="1:7" x14ac:dyDescent="0.25">
      <c r="B167" s="83" t="s">
        <v>519</v>
      </c>
      <c r="C167" s="157"/>
      <c r="D167" s="157"/>
      <c r="E167" s="157"/>
      <c r="F167" s="157"/>
      <c r="G167" s="157"/>
    </row>
    <row r="168" spans="1:7" x14ac:dyDescent="0.25">
      <c r="A168" s="66" t="s">
        <v>593</v>
      </c>
      <c r="B168" s="66" t="s">
        <v>521</v>
      </c>
      <c r="C168" s="123" t="s">
        <v>1076</v>
      </c>
      <c r="D168" s="123" t="s">
        <v>1076</v>
      </c>
      <c r="E168" s="157"/>
      <c r="F168" s="123" t="s">
        <v>1076</v>
      </c>
      <c r="G168" s="123" t="s">
        <v>1076</v>
      </c>
    </row>
    <row r="169" spans="1:7" x14ac:dyDescent="0.25">
      <c r="A169" s="66" t="s">
        <v>594</v>
      </c>
      <c r="B169" s="66" t="s">
        <v>523</v>
      </c>
      <c r="C169" s="123" t="s">
        <v>1076</v>
      </c>
      <c r="D169" s="123" t="s">
        <v>1076</v>
      </c>
      <c r="E169" s="157"/>
      <c r="F169" s="123" t="s">
        <v>1076</v>
      </c>
      <c r="G169" s="123" t="s">
        <v>1076</v>
      </c>
    </row>
    <row r="170" spans="1:7" x14ac:dyDescent="0.25">
      <c r="A170" s="66" t="s">
        <v>595</v>
      </c>
      <c r="B170" s="66" t="s">
        <v>525</v>
      </c>
      <c r="C170" s="123" t="s">
        <v>1076</v>
      </c>
      <c r="D170" s="123" t="s">
        <v>1076</v>
      </c>
      <c r="E170" s="157"/>
      <c r="F170" s="123" t="s">
        <v>1076</v>
      </c>
      <c r="G170" s="123" t="s">
        <v>1076</v>
      </c>
    </row>
    <row r="171" spans="1:7" x14ac:dyDescent="0.25">
      <c r="A171" s="66" t="s">
        <v>596</v>
      </c>
      <c r="B171" s="66" t="s">
        <v>527</v>
      </c>
      <c r="C171" s="123" t="s">
        <v>1076</v>
      </c>
      <c r="D171" s="123" t="s">
        <v>1076</v>
      </c>
      <c r="E171" s="157"/>
      <c r="F171" s="123" t="s">
        <v>1076</v>
      </c>
      <c r="G171" s="123" t="s">
        <v>1076</v>
      </c>
    </row>
    <row r="172" spans="1:7" x14ac:dyDescent="0.25">
      <c r="A172" s="66" t="s">
        <v>597</v>
      </c>
      <c r="B172" s="66" t="s">
        <v>529</v>
      </c>
      <c r="C172" s="123" t="s">
        <v>1076</v>
      </c>
      <c r="D172" s="123" t="s">
        <v>1076</v>
      </c>
      <c r="E172" s="157"/>
      <c r="F172" s="123" t="s">
        <v>1076</v>
      </c>
      <c r="G172" s="123" t="s">
        <v>1076</v>
      </c>
    </row>
    <row r="173" spans="1:7" x14ac:dyDescent="0.25">
      <c r="A173" s="66" t="s">
        <v>598</v>
      </c>
      <c r="B173" s="66" t="s">
        <v>531</v>
      </c>
      <c r="C173" s="123" t="s">
        <v>1076</v>
      </c>
      <c r="D173" s="123" t="s">
        <v>1076</v>
      </c>
      <c r="E173" s="157"/>
      <c r="F173" s="123" t="s">
        <v>1076</v>
      </c>
      <c r="G173" s="123" t="s">
        <v>1076</v>
      </c>
    </row>
    <row r="174" spans="1:7" x14ac:dyDescent="0.25">
      <c r="A174" s="66" t="s">
        <v>599</v>
      </c>
      <c r="B174" s="66" t="s">
        <v>533</v>
      </c>
      <c r="C174" s="123" t="s">
        <v>1076</v>
      </c>
      <c r="D174" s="123" t="s">
        <v>1076</v>
      </c>
      <c r="E174" s="157"/>
      <c r="F174" s="123" t="s">
        <v>1076</v>
      </c>
      <c r="G174" s="123" t="s">
        <v>1076</v>
      </c>
    </row>
    <row r="175" spans="1:7" x14ac:dyDescent="0.25">
      <c r="A175" s="66" t="s">
        <v>600</v>
      </c>
      <c r="B175" s="66" t="s">
        <v>535</v>
      </c>
      <c r="C175" s="123" t="s">
        <v>1076</v>
      </c>
      <c r="D175" s="123" t="s">
        <v>1076</v>
      </c>
      <c r="E175" s="157"/>
      <c r="F175" s="123" t="s">
        <v>1076</v>
      </c>
      <c r="G175" s="123" t="s">
        <v>1076</v>
      </c>
    </row>
    <row r="176" spans="1:7" x14ac:dyDescent="0.25">
      <c r="A176" s="66" t="s">
        <v>601</v>
      </c>
      <c r="B176" s="94" t="s">
        <v>142</v>
      </c>
      <c r="C176" s="123" t="s">
        <v>1076</v>
      </c>
      <c r="D176" s="123" t="s">
        <v>1076</v>
      </c>
      <c r="E176" s="157"/>
      <c r="F176" s="123" t="s">
        <v>1076</v>
      </c>
      <c r="G176" s="123" t="s">
        <v>1076</v>
      </c>
    </row>
    <row r="177" spans="1:7" ht="15" customHeight="1" x14ac:dyDescent="0.25">
      <c r="A177" s="85"/>
      <c r="B177" s="86" t="s">
        <v>602</v>
      </c>
      <c r="C177" s="85" t="s">
        <v>503</v>
      </c>
      <c r="D177" s="85" t="s">
        <v>504</v>
      </c>
      <c r="E177" s="85"/>
      <c r="F177" s="85" t="s">
        <v>386</v>
      </c>
      <c r="G177" s="85" t="s">
        <v>505</v>
      </c>
    </row>
    <row r="178" spans="1:7" x14ac:dyDescent="0.25">
      <c r="A178" s="66" t="s">
        <v>603</v>
      </c>
      <c r="B178" s="66" t="s">
        <v>518</v>
      </c>
      <c r="C178" s="167">
        <v>0.52810000000000001</v>
      </c>
      <c r="G178" s="66"/>
    </row>
    <row r="179" spans="1:7" x14ac:dyDescent="0.25">
      <c r="D179" s="157"/>
      <c r="E179" s="157"/>
      <c r="F179" s="157"/>
      <c r="G179" s="157"/>
    </row>
    <row r="180" spans="1:7" x14ac:dyDescent="0.25">
      <c r="B180" s="83" t="s">
        <v>519</v>
      </c>
      <c r="D180" s="157"/>
      <c r="E180" s="157"/>
      <c r="F180" s="157"/>
      <c r="G180" s="157"/>
    </row>
    <row r="181" spans="1:7" x14ac:dyDescent="0.25">
      <c r="A181" s="66" t="s">
        <v>604</v>
      </c>
      <c r="B181" s="66" t="s">
        <v>521</v>
      </c>
      <c r="C181" s="166">
        <v>60756.930135263501</v>
      </c>
      <c r="D181" s="123" t="s">
        <v>1076</v>
      </c>
      <c r="E181" s="157"/>
      <c r="F181" s="167" t="str">
        <f>IF($C$189=0,"",IF(C181="[Mark as ND1 if not relevant]","",C181/$C$189))</f>
        <v/>
      </c>
      <c r="G181" s="167" t="s">
        <v>1076</v>
      </c>
    </row>
    <row r="182" spans="1:7" x14ac:dyDescent="0.25">
      <c r="A182" s="66" t="s">
        <v>605</v>
      </c>
      <c r="B182" s="66" t="s">
        <v>523</v>
      </c>
      <c r="C182" s="166">
        <v>15432.4292717635</v>
      </c>
      <c r="D182" s="123" t="s">
        <v>1076</v>
      </c>
      <c r="E182" s="157"/>
      <c r="F182" s="167" t="str">
        <f t="shared" ref="F182:F188" si="6">IF($C$189=0,"",IF(C182="[Mark as ND1 if not relevant]","",C182/$C$189))</f>
        <v/>
      </c>
      <c r="G182" s="167" t="s">
        <v>1076</v>
      </c>
    </row>
    <row r="183" spans="1:7" x14ac:dyDescent="0.25">
      <c r="A183" s="66" t="s">
        <v>606</v>
      </c>
      <c r="B183" s="66" t="s">
        <v>525</v>
      </c>
      <c r="C183" s="166">
        <v>13392.017871788799</v>
      </c>
      <c r="D183" s="123" t="s">
        <v>1076</v>
      </c>
      <c r="E183" s="157"/>
      <c r="F183" s="167" t="str">
        <f t="shared" si="6"/>
        <v/>
      </c>
      <c r="G183" s="167" t="s">
        <v>1076</v>
      </c>
    </row>
    <row r="184" spans="1:7" x14ac:dyDescent="0.25">
      <c r="A184" s="66" t="s">
        <v>607</v>
      </c>
      <c r="B184" s="66" t="s">
        <v>527</v>
      </c>
      <c r="C184" s="166">
        <v>9048.8825216675195</v>
      </c>
      <c r="D184" s="123" t="s">
        <v>1076</v>
      </c>
      <c r="E184" s="157"/>
      <c r="F184" s="167" t="str">
        <f t="shared" si="6"/>
        <v/>
      </c>
      <c r="G184" s="167" t="s">
        <v>1076</v>
      </c>
    </row>
    <row r="185" spans="1:7" x14ac:dyDescent="0.25">
      <c r="A185" s="66" t="s">
        <v>608</v>
      </c>
      <c r="B185" s="66" t="s">
        <v>529</v>
      </c>
      <c r="C185" s="166">
        <v>3566.6233075549098</v>
      </c>
      <c r="D185" s="123" t="s">
        <v>1076</v>
      </c>
      <c r="E185" s="157"/>
      <c r="F185" s="167" t="str">
        <f t="shared" si="6"/>
        <v/>
      </c>
      <c r="G185" s="167" t="s">
        <v>1076</v>
      </c>
    </row>
    <row r="186" spans="1:7" x14ac:dyDescent="0.25">
      <c r="A186" s="66" t="s">
        <v>609</v>
      </c>
      <c r="B186" s="66" t="s">
        <v>531</v>
      </c>
      <c r="C186" s="166">
        <v>1474.97250838689</v>
      </c>
      <c r="D186" s="123" t="s">
        <v>1076</v>
      </c>
      <c r="E186" s="157"/>
      <c r="F186" s="167" t="str">
        <f t="shared" si="6"/>
        <v/>
      </c>
      <c r="G186" s="167" t="s">
        <v>1076</v>
      </c>
    </row>
    <row r="187" spans="1:7" x14ac:dyDescent="0.25">
      <c r="A187" s="66" t="s">
        <v>610</v>
      </c>
      <c r="B187" s="66" t="s">
        <v>533</v>
      </c>
      <c r="C187" s="166">
        <v>594.21960711202098</v>
      </c>
      <c r="D187" s="123" t="s">
        <v>1076</v>
      </c>
      <c r="E187" s="157"/>
      <c r="F187" s="167" t="str">
        <f t="shared" si="6"/>
        <v/>
      </c>
      <c r="G187" s="167" t="s">
        <v>1076</v>
      </c>
    </row>
    <row r="188" spans="1:7" x14ac:dyDescent="0.25">
      <c r="A188" s="66" t="s">
        <v>611</v>
      </c>
      <c r="B188" s="66" t="s">
        <v>535</v>
      </c>
      <c r="C188" s="166">
        <v>590.48946811733799</v>
      </c>
      <c r="D188" s="123" t="s">
        <v>1076</v>
      </c>
      <c r="E188" s="157"/>
      <c r="F188" s="167" t="str">
        <f t="shared" si="6"/>
        <v/>
      </c>
      <c r="G188" s="167" t="s">
        <v>1076</v>
      </c>
    </row>
    <row r="189" spans="1:7" x14ac:dyDescent="0.25">
      <c r="A189" s="66" t="s">
        <v>612</v>
      </c>
      <c r="B189" s="94" t="s">
        <v>142</v>
      </c>
      <c r="C189" s="166">
        <f>SUM(C181:C188)</f>
        <v>0</v>
      </c>
      <c r="D189" s="123" t="s">
        <v>1076</v>
      </c>
      <c r="E189" s="157"/>
      <c r="F189" s="167">
        <f>SUM(F181:F188)</f>
        <v>0</v>
      </c>
      <c r="G189" s="167" t="s">
        <v>1076</v>
      </c>
    </row>
    <row r="190" spans="1:7" x14ac:dyDescent="0.25">
      <c r="A190" s="66" t="s">
        <v>613</v>
      </c>
      <c r="B190" s="96" t="s">
        <v>537</v>
      </c>
      <c r="C190" s="166">
        <v>208.61127425493899</v>
      </c>
      <c r="D190" s="123" t="s">
        <v>1076</v>
      </c>
      <c r="E190" s="157"/>
      <c r="F190" s="167" t="str">
        <f t="shared" ref="F190:F195" si="7">IF($C$189=0,"",IF(C190="[for completion]","",C190/$C$189))</f>
        <v/>
      </c>
      <c r="G190" s="167" t="s">
        <v>1076</v>
      </c>
    </row>
    <row r="191" spans="1:7" x14ac:dyDescent="0.25">
      <c r="A191" s="66" t="s">
        <v>614</v>
      </c>
      <c r="B191" s="96" t="s">
        <v>538</v>
      </c>
      <c r="C191" s="166">
        <v>98.045814204400301</v>
      </c>
      <c r="D191" s="123" t="s">
        <v>1076</v>
      </c>
      <c r="E191" s="157"/>
      <c r="F191" s="167" t="str">
        <f t="shared" si="7"/>
        <v/>
      </c>
      <c r="G191" s="167" t="s">
        <v>1076</v>
      </c>
    </row>
    <row r="192" spans="1:7" x14ac:dyDescent="0.25">
      <c r="A192" s="66" t="s">
        <v>615</v>
      </c>
      <c r="B192" s="96" t="s">
        <v>539</v>
      </c>
      <c r="C192" s="166">
        <v>57.305173718190403</v>
      </c>
      <c r="D192" s="123" t="s">
        <v>1076</v>
      </c>
      <c r="F192" s="167" t="str">
        <f t="shared" si="7"/>
        <v/>
      </c>
      <c r="G192" s="167" t="s">
        <v>1076</v>
      </c>
    </row>
    <row r="193" spans="1:7" x14ac:dyDescent="0.25">
      <c r="A193" s="66" t="s">
        <v>616</v>
      </c>
      <c r="B193" s="96" t="s">
        <v>540</v>
      </c>
      <c r="C193" s="166">
        <v>41.468129375344198</v>
      </c>
      <c r="D193" s="123" t="s">
        <v>1076</v>
      </c>
      <c r="F193" s="167" t="str">
        <f t="shared" si="7"/>
        <v/>
      </c>
      <c r="G193" s="167" t="s">
        <v>1076</v>
      </c>
    </row>
    <row r="194" spans="1:7" x14ac:dyDescent="0.25">
      <c r="A194" s="66" t="s">
        <v>617</v>
      </c>
      <c r="B194" s="96" t="s">
        <v>541</v>
      </c>
      <c r="C194" s="166">
        <v>32.111287698987098</v>
      </c>
      <c r="D194" s="123" t="s">
        <v>1076</v>
      </c>
      <c r="F194" s="167" t="str">
        <f t="shared" si="7"/>
        <v/>
      </c>
      <c r="G194" s="167" t="s">
        <v>1076</v>
      </c>
    </row>
    <row r="195" spans="1:7" x14ac:dyDescent="0.25">
      <c r="A195" s="66" t="s">
        <v>618</v>
      </c>
      <c r="B195" s="96" t="s">
        <v>542</v>
      </c>
      <c r="C195" s="166">
        <v>152.94778886547701</v>
      </c>
      <c r="D195" s="123" t="s">
        <v>1076</v>
      </c>
      <c r="F195" s="167" t="str">
        <f t="shared" si="7"/>
        <v/>
      </c>
      <c r="G195" s="167" t="s">
        <v>1076</v>
      </c>
    </row>
    <row r="196" spans="1:7" ht="15" customHeight="1" x14ac:dyDescent="0.25">
      <c r="A196" s="85"/>
      <c r="B196" s="86" t="s">
        <v>619</v>
      </c>
      <c r="C196" s="85" t="s">
        <v>620</v>
      </c>
      <c r="D196" s="85"/>
      <c r="E196" s="85"/>
      <c r="F196" s="85"/>
      <c r="G196" s="88"/>
    </row>
    <row r="197" spans="1:7" x14ac:dyDescent="0.25">
      <c r="A197" s="66" t="s">
        <v>621</v>
      </c>
      <c r="B197" s="83" t="s">
        <v>622</v>
      </c>
      <c r="C197" s="167">
        <v>0</v>
      </c>
      <c r="G197" s="66"/>
    </row>
    <row r="198" spans="1:7" x14ac:dyDescent="0.25">
      <c r="A198" s="66" t="s">
        <v>623</v>
      </c>
      <c r="B198" s="83" t="s">
        <v>624</v>
      </c>
      <c r="C198" s="167">
        <v>0</v>
      </c>
      <c r="G198" s="66"/>
    </row>
    <row r="199" spans="1:7" x14ac:dyDescent="0.25">
      <c r="A199" s="66" t="s">
        <v>625</v>
      </c>
      <c r="B199" s="83" t="s">
        <v>626</v>
      </c>
      <c r="C199" s="167">
        <v>0</v>
      </c>
      <c r="G199" s="66"/>
    </row>
    <row r="200" spans="1:7" x14ac:dyDescent="0.25">
      <c r="A200" s="66" t="s">
        <v>627</v>
      </c>
      <c r="B200" s="83" t="s">
        <v>628</v>
      </c>
      <c r="C200" s="167">
        <v>0</v>
      </c>
      <c r="G200" s="66"/>
    </row>
    <row r="201" spans="1:7" x14ac:dyDescent="0.25">
      <c r="A201" s="66" t="s">
        <v>629</v>
      </c>
      <c r="B201" s="83" t="s">
        <v>630</v>
      </c>
      <c r="C201" s="167">
        <v>0</v>
      </c>
      <c r="G201" s="66"/>
    </row>
    <row r="202" spans="1:7" x14ac:dyDescent="0.25">
      <c r="A202" s="66" t="s">
        <v>631</v>
      </c>
      <c r="B202" s="83" t="s">
        <v>632</v>
      </c>
      <c r="C202" s="167">
        <v>0.76719999999999999</v>
      </c>
      <c r="G202" s="66"/>
    </row>
    <row r="203" spans="1:7" x14ac:dyDescent="0.25">
      <c r="A203" s="66" t="s">
        <v>633</v>
      </c>
      <c r="B203" s="83" t="s">
        <v>634</v>
      </c>
      <c r="C203" s="167">
        <v>0</v>
      </c>
      <c r="G203" s="66"/>
    </row>
    <row r="204" spans="1:7" x14ac:dyDescent="0.25">
      <c r="A204" s="66" t="s">
        <v>635</v>
      </c>
      <c r="B204" s="147" t="s">
        <v>636</v>
      </c>
      <c r="C204" s="167">
        <v>0</v>
      </c>
      <c r="G204" s="66"/>
    </row>
    <row r="205" spans="1:7" x14ac:dyDescent="0.25">
      <c r="A205" s="66" t="s">
        <v>637</v>
      </c>
      <c r="B205" s="147" t="s">
        <v>638</v>
      </c>
      <c r="C205" s="167">
        <v>0</v>
      </c>
      <c r="G205" s="66"/>
    </row>
    <row r="206" spans="1:7" x14ac:dyDescent="0.25">
      <c r="A206" s="66" t="s">
        <v>639</v>
      </c>
      <c r="B206" s="147" t="s">
        <v>140</v>
      </c>
      <c r="C206" s="167">
        <v>0.23280000000000001</v>
      </c>
      <c r="G206" s="66"/>
    </row>
    <row r="207" spans="1:7" x14ac:dyDescent="0.25">
      <c r="A207" s="66" t="s">
        <v>640</v>
      </c>
      <c r="B207" s="96" t="s">
        <v>641</v>
      </c>
      <c r="C207" s="167">
        <v>1E-4</v>
      </c>
      <c r="G207" s="66"/>
    </row>
    <row r="208" spans="1:7" x14ac:dyDescent="0.25">
      <c r="A208" s="66" t="s">
        <v>642</v>
      </c>
      <c r="B208" s="96" t="s">
        <v>1283</v>
      </c>
      <c r="C208" s="167">
        <v>0</v>
      </c>
      <c r="G208" s="66"/>
    </row>
    <row r="209" spans="1:7" x14ac:dyDescent="0.25">
      <c r="A209" s="66" t="s">
        <v>643</v>
      </c>
      <c r="B209" s="96" t="s">
        <v>571</v>
      </c>
      <c r="C209" s="167">
        <v>0</v>
      </c>
      <c r="G209" s="66"/>
    </row>
    <row r="210" spans="1:7" x14ac:dyDescent="0.25">
      <c r="A210" s="66" t="s">
        <v>644</v>
      </c>
      <c r="B210" s="96" t="s">
        <v>1284</v>
      </c>
      <c r="C210" s="167">
        <v>1.7399999999999999E-2</v>
      </c>
      <c r="G210" s="66"/>
    </row>
    <row r="211" spans="1:7" x14ac:dyDescent="0.25">
      <c r="A211" s="66" t="s">
        <v>645</v>
      </c>
      <c r="B211" s="96" t="s">
        <v>1309</v>
      </c>
      <c r="C211" s="167">
        <v>0.21510000000000001</v>
      </c>
      <c r="G211" s="66"/>
    </row>
    <row r="212" spans="1:7" x14ac:dyDescent="0.25">
      <c r="A212" s="66" t="s">
        <v>646</v>
      </c>
      <c r="B212" s="96" t="s">
        <v>1285</v>
      </c>
      <c r="C212" s="167">
        <v>0</v>
      </c>
      <c r="G212" s="66"/>
    </row>
  </sheetData>
  <hyperlinks>
    <hyperlink ref="B6" location="'B1. HTT Mortgage Assets'!B10" display="7. Mortgage Assets"/>
    <hyperlink ref="B7" location="'B1. HTT Mortgage Assets'!B166" display="7.A Residential Cover Pool"/>
    <hyperlink ref="B8" location="'B1. HTT Mortgage Assets'!B267" display="7.B Commercial Cover Pool"/>
    <hyperlink ref="B73" location="'2. Harmonised Glossary'!A9" display="Breakdown by Interest Rate"/>
    <hyperlink ref="B91" location="'2. Harmonised Glossary'!A14" display="Non-Performing Loans (NPLs)"/>
    <hyperlink ref="B11" location="'2. Harmonised Glossary'!A12" display="Property Type Information"/>
    <hyperlink ref="B105" location="'2. Harmonised Glossary'!A288" display="Loan to Value (LTV) Information - Un-indexed"/>
    <hyperlink ref="B118" location="'2. Harmonised Glossary'!A11" display="Loan to Value (LTV) Information - Indexed"/>
    <hyperlink ref="B164" location="'2. Harmonised Glossary'!A11" display="Loan to Value (LTV) Information - Un-indexed"/>
    <hyperlink ref="B17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70" zoomScaleNormal="70" workbookViewId="0"/>
  </sheetViews>
  <sheetFormatPr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7"/>
  </cols>
  <sheetData>
    <row r="1" spans="1:14" ht="31.5" x14ac:dyDescent="0.25">
      <c r="A1" s="63" t="s">
        <v>647</v>
      </c>
      <c r="B1" s="63"/>
      <c r="C1" s="64"/>
      <c r="D1" s="64"/>
      <c r="E1" s="64"/>
      <c r="F1" s="64"/>
      <c r="H1" s="64"/>
      <c r="I1" s="63"/>
      <c r="J1" s="64"/>
      <c r="K1" s="64"/>
      <c r="L1" s="64"/>
      <c r="M1" s="64"/>
    </row>
    <row r="2" spans="1:14" ht="15.75" thickBot="1" x14ac:dyDescent="0.3">
      <c r="A2" s="64"/>
      <c r="B2" s="64"/>
      <c r="C2" s="64"/>
      <c r="D2" s="64"/>
      <c r="E2" s="64"/>
      <c r="F2" s="64"/>
      <c r="H2"/>
      <c r="L2" s="64"/>
      <c r="M2" s="64"/>
    </row>
    <row r="3" spans="1:14" ht="19.5" thickBot="1" x14ac:dyDescent="0.3">
      <c r="A3" s="67"/>
      <c r="B3" s="68" t="s">
        <v>83</v>
      </c>
      <c r="C3" s="69" t="s">
        <v>84</v>
      </c>
      <c r="D3" s="67"/>
      <c r="E3" s="67"/>
      <c r="F3" s="67"/>
      <c r="G3" s="67"/>
      <c r="H3"/>
      <c r="L3" s="64"/>
      <c r="M3" s="64"/>
    </row>
    <row r="4" spans="1:14" ht="15.75" thickBot="1" x14ac:dyDescent="0.3">
      <c r="H4"/>
      <c r="L4" s="64"/>
      <c r="M4" s="64"/>
    </row>
    <row r="5" spans="1:14" ht="18.75" x14ac:dyDescent="0.25">
      <c r="B5" s="71" t="s">
        <v>648</v>
      </c>
      <c r="C5" s="70"/>
      <c r="E5" s="72"/>
      <c r="F5" s="72"/>
      <c r="H5"/>
      <c r="L5" s="64"/>
      <c r="M5" s="64"/>
    </row>
    <row r="6" spans="1:14" ht="15.75" thickBot="1" x14ac:dyDescent="0.3">
      <c r="B6" s="75" t="s">
        <v>649</v>
      </c>
      <c r="H6"/>
      <c r="L6" s="64"/>
      <c r="M6" s="64"/>
    </row>
    <row r="7" spans="1:14" s="124" customFormat="1" x14ac:dyDescent="0.25">
      <c r="A7" s="66"/>
      <c r="B7" s="91"/>
      <c r="C7" s="66"/>
      <c r="D7" s="66"/>
      <c r="E7" s="66"/>
      <c r="F7" s="66"/>
      <c r="G7" s="64"/>
      <c r="H7"/>
      <c r="I7" s="66"/>
      <c r="J7" s="66"/>
      <c r="K7" s="66"/>
      <c r="L7" s="64"/>
      <c r="M7" s="64"/>
      <c r="N7" s="64"/>
    </row>
    <row r="8" spans="1:14" ht="37.5" x14ac:dyDescent="0.25">
      <c r="A8" s="77" t="s">
        <v>93</v>
      </c>
      <c r="B8" s="77" t="s">
        <v>649</v>
      </c>
      <c r="C8" s="78"/>
      <c r="D8" s="78"/>
      <c r="E8" s="78"/>
      <c r="F8" s="78"/>
      <c r="G8" s="79"/>
      <c r="H8"/>
      <c r="I8" s="83"/>
      <c r="J8" s="72"/>
      <c r="K8" s="72"/>
      <c r="L8" s="72"/>
      <c r="M8" s="72"/>
    </row>
    <row r="9" spans="1:14" ht="15" customHeight="1" x14ac:dyDescent="0.25">
      <c r="A9" s="85"/>
      <c r="B9" s="86" t="s">
        <v>650</v>
      </c>
      <c r="C9" s="85"/>
      <c r="D9" s="85"/>
      <c r="E9" s="85"/>
      <c r="F9" s="88"/>
      <c r="G9" s="88"/>
      <c r="H9"/>
      <c r="I9" s="83"/>
      <c r="J9" s="80"/>
      <c r="K9" s="80"/>
      <c r="L9" s="80"/>
      <c r="M9" s="100"/>
      <c r="N9" s="100"/>
    </row>
    <row r="10" spans="1:14" x14ac:dyDescent="0.25">
      <c r="A10" s="66" t="s">
        <v>651</v>
      </c>
      <c r="B10" s="66" t="s">
        <v>652</v>
      </c>
      <c r="C10" s="66" t="s">
        <v>95</v>
      </c>
      <c r="E10" s="83"/>
      <c r="F10" s="83"/>
      <c r="H10"/>
      <c r="I10" s="83"/>
      <c r="L10" s="83"/>
      <c r="M10" s="83"/>
    </row>
    <row r="11" spans="1:14" outlineLevel="1" x14ac:dyDescent="0.25">
      <c r="A11" s="66" t="s">
        <v>653</v>
      </c>
      <c r="B11" s="96" t="s">
        <v>382</v>
      </c>
      <c r="E11" s="83"/>
      <c r="F11" s="83"/>
      <c r="H11"/>
      <c r="I11" s="83"/>
      <c r="L11" s="83"/>
      <c r="M11" s="83"/>
    </row>
    <row r="12" spans="1:14" outlineLevel="1" x14ac:dyDescent="0.25">
      <c r="A12" s="66" t="s">
        <v>654</v>
      </c>
      <c r="B12" s="96" t="s">
        <v>383</v>
      </c>
      <c r="E12" s="83"/>
      <c r="F12" s="83"/>
      <c r="H12"/>
      <c r="I12" s="83"/>
      <c r="L12" s="83"/>
      <c r="M12" s="83"/>
    </row>
    <row r="13" spans="1:14" outlineLevel="1" x14ac:dyDescent="0.25">
      <c r="A13" s="66" t="s">
        <v>655</v>
      </c>
      <c r="E13" s="83"/>
      <c r="F13" s="83"/>
      <c r="H13"/>
      <c r="I13" s="83"/>
      <c r="L13" s="83"/>
      <c r="M13" s="83"/>
    </row>
    <row r="14" spans="1:14" outlineLevel="1" x14ac:dyDescent="0.25">
      <c r="A14" s="66" t="s">
        <v>656</v>
      </c>
      <c r="E14" s="83"/>
      <c r="F14" s="83"/>
      <c r="H14"/>
      <c r="I14" s="83"/>
      <c r="L14" s="83"/>
      <c r="M14" s="83"/>
    </row>
    <row r="15" spans="1:14" outlineLevel="1" x14ac:dyDescent="0.25">
      <c r="A15" s="66" t="s">
        <v>657</v>
      </c>
      <c r="E15" s="83"/>
      <c r="F15" s="83"/>
      <c r="H15"/>
      <c r="I15" s="83"/>
      <c r="L15" s="83"/>
      <c r="M15" s="83"/>
    </row>
    <row r="16" spans="1:14" outlineLevel="1" x14ac:dyDescent="0.25">
      <c r="A16" s="66" t="s">
        <v>658</v>
      </c>
      <c r="E16" s="83"/>
      <c r="F16" s="83"/>
      <c r="H16"/>
      <c r="I16" s="83"/>
      <c r="L16" s="83"/>
      <c r="M16" s="83"/>
    </row>
    <row r="17" spans="1:14" outlineLevel="1" x14ac:dyDescent="0.25">
      <c r="A17" s="66" t="s">
        <v>659</v>
      </c>
      <c r="E17" s="83"/>
      <c r="F17" s="83"/>
      <c r="H17"/>
      <c r="I17" s="83"/>
      <c r="L17" s="83"/>
      <c r="M17" s="83"/>
    </row>
    <row r="18" spans="1:14" x14ac:dyDescent="0.25">
      <c r="A18" s="85"/>
      <c r="B18" s="85" t="s">
        <v>660</v>
      </c>
      <c r="C18" s="85" t="s">
        <v>503</v>
      </c>
      <c r="D18" s="85" t="s">
        <v>661</v>
      </c>
      <c r="E18" s="85"/>
      <c r="F18" s="85" t="s">
        <v>662</v>
      </c>
      <c r="G18" s="85" t="s">
        <v>663</v>
      </c>
      <c r="H18"/>
      <c r="I18" s="122"/>
      <c r="J18" s="80"/>
      <c r="K18" s="80"/>
      <c r="L18" s="72"/>
      <c r="M18" s="80"/>
      <c r="N18" s="80"/>
    </row>
    <row r="19" spans="1:14" x14ac:dyDescent="0.25">
      <c r="A19" s="66" t="s">
        <v>664</v>
      </c>
      <c r="B19" s="66" t="s">
        <v>665</v>
      </c>
      <c r="C19" s="66" t="s">
        <v>95</v>
      </c>
      <c r="D19" s="80"/>
      <c r="E19" s="80"/>
      <c r="F19" s="100"/>
      <c r="G19" s="100"/>
      <c r="H19"/>
      <c r="I19" s="83"/>
      <c r="L19" s="80"/>
      <c r="M19" s="100"/>
      <c r="N19" s="100"/>
    </row>
    <row r="20" spans="1:14" x14ac:dyDescent="0.25">
      <c r="A20" s="80"/>
      <c r="B20" s="122"/>
      <c r="C20" s="80"/>
      <c r="D20" s="80"/>
      <c r="E20" s="80"/>
      <c r="F20" s="100"/>
      <c r="G20" s="100"/>
      <c r="H20"/>
      <c r="I20" s="122"/>
      <c r="J20" s="80"/>
      <c r="K20" s="80"/>
      <c r="L20" s="80"/>
      <c r="M20" s="100"/>
      <c r="N20" s="100"/>
    </row>
    <row r="21" spans="1:14" x14ac:dyDescent="0.25">
      <c r="B21" s="66" t="s">
        <v>508</v>
      </c>
      <c r="C21" s="80"/>
      <c r="D21" s="80"/>
      <c r="E21" s="80"/>
      <c r="F21" s="100"/>
      <c r="G21" s="100"/>
      <c r="H21"/>
      <c r="I21" s="83"/>
      <c r="J21" s="80"/>
      <c r="K21" s="80"/>
      <c r="L21" s="80"/>
      <c r="M21" s="100"/>
      <c r="N21" s="100"/>
    </row>
    <row r="22" spans="1:14" x14ac:dyDescent="0.25">
      <c r="A22" s="66" t="s">
        <v>666</v>
      </c>
      <c r="B22" s="83" t="s">
        <v>467</v>
      </c>
      <c r="C22" s="66" t="s">
        <v>95</v>
      </c>
      <c r="D22" s="66" t="s">
        <v>95</v>
      </c>
      <c r="E22" s="83"/>
      <c r="F22" s="93" t="str">
        <f>IF($C$37=0,"",IF(C22="[for completion]","",C22/$C$37))</f>
        <v/>
      </c>
      <c r="G22" s="93" t="str">
        <f>IF($D$37=0,"",IF(D22="[for completion]","",D22/$D$37))</f>
        <v/>
      </c>
      <c r="H22"/>
      <c r="I22" s="83"/>
      <c r="L22" s="83"/>
      <c r="M22" s="93"/>
      <c r="N22" s="93"/>
    </row>
    <row r="23" spans="1:14" x14ac:dyDescent="0.25">
      <c r="A23" s="66" t="s">
        <v>667</v>
      </c>
      <c r="B23" s="83" t="s">
        <v>467</v>
      </c>
      <c r="C23" s="66" t="s">
        <v>95</v>
      </c>
      <c r="D23" s="66" t="s">
        <v>95</v>
      </c>
      <c r="E23" s="83"/>
      <c r="F23" s="93" t="str">
        <f t="shared" ref="F23:F36" si="0">IF($C$37=0,"",IF(C23="[for completion]","",C23/$C$37))</f>
        <v/>
      </c>
      <c r="G23" s="93" t="str">
        <f t="shared" ref="G23:G36" si="1">IF($D$37=0,"",IF(D23="[for completion]","",D23/$D$37))</f>
        <v/>
      </c>
      <c r="H23"/>
      <c r="I23" s="83"/>
      <c r="L23" s="83"/>
      <c r="M23" s="93"/>
      <c r="N23" s="93"/>
    </row>
    <row r="24" spans="1:14" x14ac:dyDescent="0.25">
      <c r="A24" s="66" t="s">
        <v>668</v>
      </c>
      <c r="B24" s="83" t="s">
        <v>467</v>
      </c>
      <c r="C24" s="66" t="s">
        <v>95</v>
      </c>
      <c r="D24" s="66" t="s">
        <v>95</v>
      </c>
      <c r="F24" s="93" t="str">
        <f t="shared" si="0"/>
        <v/>
      </c>
      <c r="G24" s="93" t="str">
        <f t="shared" si="1"/>
        <v/>
      </c>
      <c r="H24"/>
      <c r="I24" s="83"/>
      <c r="M24" s="93"/>
      <c r="N24" s="93"/>
    </row>
    <row r="25" spans="1:14" x14ac:dyDescent="0.25">
      <c r="A25" s="66" t="s">
        <v>669</v>
      </c>
      <c r="B25" s="83" t="s">
        <v>467</v>
      </c>
      <c r="C25" s="66" t="s">
        <v>95</v>
      </c>
      <c r="D25" s="66" t="s">
        <v>95</v>
      </c>
      <c r="E25" s="103"/>
      <c r="F25" s="93" t="str">
        <f t="shared" si="0"/>
        <v/>
      </c>
      <c r="G25" s="93" t="str">
        <f t="shared" si="1"/>
        <v/>
      </c>
      <c r="H25"/>
      <c r="I25" s="83"/>
      <c r="L25" s="103"/>
      <c r="M25" s="93"/>
      <c r="N25" s="93"/>
    </row>
    <row r="26" spans="1:14" x14ac:dyDescent="0.25">
      <c r="A26" s="66" t="s">
        <v>670</v>
      </c>
      <c r="B26" s="83" t="s">
        <v>467</v>
      </c>
      <c r="C26" s="66" t="s">
        <v>95</v>
      </c>
      <c r="D26" s="66" t="s">
        <v>95</v>
      </c>
      <c r="E26" s="103"/>
      <c r="F26" s="93" t="str">
        <f t="shared" si="0"/>
        <v/>
      </c>
      <c r="G26" s="93" t="str">
        <f t="shared" si="1"/>
        <v/>
      </c>
      <c r="H26"/>
      <c r="I26" s="83"/>
      <c r="L26" s="103"/>
      <c r="M26" s="93"/>
      <c r="N26" s="93"/>
    </row>
    <row r="27" spans="1:14" x14ac:dyDescent="0.25">
      <c r="A27" s="66" t="s">
        <v>671</v>
      </c>
      <c r="B27" s="83" t="s">
        <v>467</v>
      </c>
      <c r="C27" s="66" t="s">
        <v>95</v>
      </c>
      <c r="D27" s="66" t="s">
        <v>95</v>
      </c>
      <c r="E27" s="103"/>
      <c r="F27" s="93" t="str">
        <f t="shared" si="0"/>
        <v/>
      </c>
      <c r="G27" s="93" t="str">
        <f t="shared" si="1"/>
        <v/>
      </c>
      <c r="H27"/>
      <c r="I27" s="83"/>
      <c r="L27" s="103"/>
      <c r="M27" s="93"/>
      <c r="N27" s="93"/>
    </row>
    <row r="28" spans="1:14" x14ac:dyDescent="0.25">
      <c r="A28" s="66" t="s">
        <v>672</v>
      </c>
      <c r="B28" s="83" t="s">
        <v>467</v>
      </c>
      <c r="C28" s="66" t="s">
        <v>95</v>
      </c>
      <c r="D28" s="66" t="s">
        <v>95</v>
      </c>
      <c r="E28" s="103"/>
      <c r="F28" s="93" t="str">
        <f t="shared" si="0"/>
        <v/>
      </c>
      <c r="G28" s="93" t="str">
        <f t="shared" si="1"/>
        <v/>
      </c>
      <c r="H28"/>
      <c r="I28" s="83"/>
      <c r="L28" s="103"/>
      <c r="M28" s="93"/>
      <c r="N28" s="93"/>
    </row>
    <row r="29" spans="1:14" x14ac:dyDescent="0.25">
      <c r="A29" s="66" t="s">
        <v>673</v>
      </c>
      <c r="B29" s="83" t="s">
        <v>467</v>
      </c>
      <c r="C29" s="66" t="s">
        <v>95</v>
      </c>
      <c r="D29" s="66" t="s">
        <v>95</v>
      </c>
      <c r="E29" s="103"/>
      <c r="F29" s="93" t="str">
        <f t="shared" si="0"/>
        <v/>
      </c>
      <c r="G29" s="93" t="str">
        <f t="shared" si="1"/>
        <v/>
      </c>
      <c r="H29"/>
      <c r="I29" s="83"/>
      <c r="L29" s="103"/>
      <c r="M29" s="93"/>
      <c r="N29" s="93"/>
    </row>
    <row r="30" spans="1:14" x14ac:dyDescent="0.25">
      <c r="A30" s="66" t="s">
        <v>674</v>
      </c>
      <c r="B30" s="83" t="s">
        <v>467</v>
      </c>
      <c r="C30" s="66" t="s">
        <v>95</v>
      </c>
      <c r="D30" s="66" t="s">
        <v>95</v>
      </c>
      <c r="E30" s="103"/>
      <c r="F30" s="93" t="str">
        <f t="shared" si="0"/>
        <v/>
      </c>
      <c r="G30" s="93" t="str">
        <f t="shared" si="1"/>
        <v/>
      </c>
      <c r="H30"/>
      <c r="I30" s="83"/>
      <c r="L30" s="103"/>
      <c r="M30" s="93"/>
      <c r="N30" s="93"/>
    </row>
    <row r="31" spans="1:14" x14ac:dyDescent="0.25">
      <c r="A31" s="66" t="s">
        <v>675</v>
      </c>
      <c r="B31" s="83" t="s">
        <v>467</v>
      </c>
      <c r="C31" s="66" t="s">
        <v>95</v>
      </c>
      <c r="D31" s="66" t="s">
        <v>95</v>
      </c>
      <c r="E31" s="103"/>
      <c r="F31" s="93" t="str">
        <f t="shared" si="0"/>
        <v/>
      </c>
      <c r="G31" s="93" t="str">
        <f t="shared" si="1"/>
        <v/>
      </c>
      <c r="H31"/>
      <c r="I31" s="83"/>
      <c r="L31" s="103"/>
      <c r="M31" s="93"/>
      <c r="N31" s="93"/>
    </row>
    <row r="32" spans="1:14" x14ac:dyDescent="0.25">
      <c r="A32" s="66" t="s">
        <v>676</v>
      </c>
      <c r="B32" s="83" t="s">
        <v>467</v>
      </c>
      <c r="C32" s="66" t="s">
        <v>95</v>
      </c>
      <c r="D32" s="66" t="s">
        <v>95</v>
      </c>
      <c r="E32" s="103"/>
      <c r="F32" s="93" t="str">
        <f t="shared" si="0"/>
        <v/>
      </c>
      <c r="G32" s="93" t="str">
        <f t="shared" si="1"/>
        <v/>
      </c>
      <c r="H32"/>
      <c r="I32" s="83"/>
      <c r="L32" s="103"/>
      <c r="M32" s="93"/>
      <c r="N32" s="93"/>
    </row>
    <row r="33" spans="1:14" x14ac:dyDescent="0.25">
      <c r="A33" s="66" t="s">
        <v>677</v>
      </c>
      <c r="B33" s="83" t="s">
        <v>467</v>
      </c>
      <c r="C33" s="66" t="s">
        <v>95</v>
      </c>
      <c r="D33" s="66" t="s">
        <v>95</v>
      </c>
      <c r="E33" s="103"/>
      <c r="F33" s="93" t="str">
        <f t="shared" si="0"/>
        <v/>
      </c>
      <c r="G33" s="93" t="str">
        <f t="shared" si="1"/>
        <v/>
      </c>
      <c r="H33"/>
      <c r="I33" s="83"/>
      <c r="L33" s="103"/>
      <c r="M33" s="93"/>
      <c r="N33" s="93"/>
    </row>
    <row r="34" spans="1:14" x14ac:dyDescent="0.25">
      <c r="A34" s="66" t="s">
        <v>678</v>
      </c>
      <c r="B34" s="83" t="s">
        <v>467</v>
      </c>
      <c r="C34" s="66" t="s">
        <v>95</v>
      </c>
      <c r="D34" s="66" t="s">
        <v>95</v>
      </c>
      <c r="E34" s="103"/>
      <c r="F34" s="93" t="str">
        <f t="shared" si="0"/>
        <v/>
      </c>
      <c r="G34" s="93" t="str">
        <f t="shared" si="1"/>
        <v/>
      </c>
      <c r="H34"/>
      <c r="I34" s="83"/>
      <c r="L34" s="103"/>
      <c r="M34" s="93"/>
      <c r="N34" s="93"/>
    </row>
    <row r="35" spans="1:14" x14ac:dyDescent="0.25">
      <c r="A35" s="66" t="s">
        <v>679</v>
      </c>
      <c r="B35" s="83" t="s">
        <v>467</v>
      </c>
      <c r="C35" s="66" t="s">
        <v>95</v>
      </c>
      <c r="D35" s="66" t="s">
        <v>95</v>
      </c>
      <c r="E35" s="103"/>
      <c r="F35" s="93" t="str">
        <f t="shared" si="0"/>
        <v/>
      </c>
      <c r="G35" s="93" t="str">
        <f t="shared" si="1"/>
        <v/>
      </c>
      <c r="H35"/>
      <c r="I35" s="83"/>
      <c r="L35" s="103"/>
      <c r="M35" s="93"/>
      <c r="N35" s="93"/>
    </row>
    <row r="36" spans="1:14" x14ac:dyDescent="0.25">
      <c r="A36" s="66" t="s">
        <v>680</v>
      </c>
      <c r="B36" s="83" t="s">
        <v>467</v>
      </c>
      <c r="C36" s="66" t="s">
        <v>95</v>
      </c>
      <c r="D36" s="66" t="s">
        <v>95</v>
      </c>
      <c r="E36" s="103"/>
      <c r="F36" s="93" t="str">
        <f t="shared" si="0"/>
        <v/>
      </c>
      <c r="G36" s="93" t="str">
        <f t="shared" si="1"/>
        <v/>
      </c>
      <c r="H36"/>
      <c r="I36" s="83"/>
      <c r="L36" s="103"/>
      <c r="M36" s="93"/>
      <c r="N36" s="93"/>
    </row>
    <row r="37" spans="1:14" x14ac:dyDescent="0.25">
      <c r="A37" s="66" t="s">
        <v>681</v>
      </c>
      <c r="B37" s="94" t="s">
        <v>142</v>
      </c>
      <c r="C37" s="83">
        <f>SUM(C22:C36)</f>
        <v>0</v>
      </c>
      <c r="D37" s="83">
        <f>SUM(D22:D36)</f>
        <v>0</v>
      </c>
      <c r="E37" s="103"/>
      <c r="F37" s="95">
        <f>SUM(F22:F36)</f>
        <v>0</v>
      </c>
      <c r="G37" s="95">
        <f>SUM(G22:G36)</f>
        <v>0</v>
      </c>
      <c r="H37"/>
      <c r="I37" s="94"/>
      <c r="J37" s="83"/>
      <c r="K37" s="83"/>
      <c r="L37" s="103"/>
      <c r="M37" s="95"/>
      <c r="N37" s="95"/>
    </row>
    <row r="38" spans="1:14" x14ac:dyDescent="0.25">
      <c r="A38" s="85"/>
      <c r="B38" s="86" t="s">
        <v>682</v>
      </c>
      <c r="C38" s="85" t="s">
        <v>112</v>
      </c>
      <c r="D38" s="85"/>
      <c r="E38" s="87"/>
      <c r="F38" s="85" t="s">
        <v>662</v>
      </c>
      <c r="G38" s="85"/>
      <c r="H38"/>
      <c r="I38" s="122"/>
      <c r="J38" s="80"/>
      <c r="K38" s="80"/>
      <c r="L38" s="72"/>
      <c r="M38" s="80"/>
      <c r="N38" s="80"/>
    </row>
    <row r="39" spans="1:14" x14ac:dyDescent="0.25">
      <c r="A39" s="66" t="s">
        <v>683</v>
      </c>
      <c r="B39" s="83" t="s">
        <v>684</v>
      </c>
      <c r="C39" s="66" t="s">
        <v>95</v>
      </c>
      <c r="E39" s="125"/>
      <c r="F39" s="93" t="str">
        <f>IF($C$42=0,"",IF(C39="[for completion]","",C39/$C$42))</f>
        <v/>
      </c>
      <c r="G39" s="92"/>
      <c r="H39"/>
      <c r="I39" s="83"/>
      <c r="L39" s="125"/>
      <c r="M39" s="93"/>
      <c r="N39" s="92"/>
    </row>
    <row r="40" spans="1:14" x14ac:dyDescent="0.25">
      <c r="A40" s="66" t="s">
        <v>685</v>
      </c>
      <c r="B40" s="83" t="s">
        <v>686</v>
      </c>
      <c r="C40" s="66" t="s">
        <v>95</v>
      </c>
      <c r="E40" s="125"/>
      <c r="F40" s="93" t="str">
        <f t="shared" ref="F40:F41" si="2">IF($C$42=0,"",IF(C40="[for completion]","",C40/$C$42))</f>
        <v/>
      </c>
      <c r="G40" s="92"/>
      <c r="H40"/>
      <c r="I40" s="83"/>
      <c r="L40" s="125"/>
      <c r="M40" s="93"/>
      <c r="N40" s="92"/>
    </row>
    <row r="41" spans="1:14" x14ac:dyDescent="0.25">
      <c r="A41" s="66" t="s">
        <v>687</v>
      </c>
      <c r="B41" s="83" t="s">
        <v>140</v>
      </c>
      <c r="C41" s="66" t="s">
        <v>95</v>
      </c>
      <c r="E41" s="103"/>
      <c r="F41" s="93" t="str">
        <f t="shared" si="2"/>
        <v/>
      </c>
      <c r="G41" s="92"/>
      <c r="H41"/>
      <c r="I41" s="83"/>
      <c r="L41" s="103"/>
      <c r="M41" s="93"/>
      <c r="N41" s="92"/>
    </row>
    <row r="42" spans="1:14" x14ac:dyDescent="0.25">
      <c r="A42" s="66" t="s">
        <v>688</v>
      </c>
      <c r="B42" s="94" t="s">
        <v>142</v>
      </c>
      <c r="C42" s="83">
        <f>SUM(C39:C41)</f>
        <v>0</v>
      </c>
      <c r="D42" s="83"/>
      <c r="E42" s="103"/>
      <c r="F42" s="95">
        <f>SUM(F39:F41)</f>
        <v>0</v>
      </c>
      <c r="G42" s="92"/>
      <c r="H42"/>
      <c r="I42" s="83"/>
      <c r="L42" s="103"/>
      <c r="M42" s="93"/>
      <c r="N42" s="92"/>
    </row>
    <row r="43" spans="1:14" outlineLevel="1" x14ac:dyDescent="0.25">
      <c r="A43" s="66" t="s">
        <v>689</v>
      </c>
      <c r="B43" s="94"/>
      <c r="C43" s="83"/>
      <c r="D43" s="83"/>
      <c r="E43" s="103"/>
      <c r="F43" s="95"/>
      <c r="G43" s="92"/>
      <c r="H43"/>
      <c r="I43" s="83"/>
      <c r="L43" s="103"/>
      <c r="M43" s="93"/>
      <c r="N43" s="92"/>
    </row>
    <row r="44" spans="1:14" outlineLevel="1" x14ac:dyDescent="0.25">
      <c r="A44" s="66" t="s">
        <v>690</v>
      </c>
      <c r="B44" s="94"/>
      <c r="C44" s="83"/>
      <c r="D44" s="83"/>
      <c r="E44" s="103"/>
      <c r="F44" s="95"/>
      <c r="G44" s="92"/>
      <c r="H44"/>
      <c r="I44" s="83"/>
      <c r="L44" s="103"/>
      <c r="M44" s="93"/>
      <c r="N44" s="92"/>
    </row>
    <row r="45" spans="1:14" outlineLevel="1" x14ac:dyDescent="0.25">
      <c r="A45" s="66" t="s">
        <v>691</v>
      </c>
      <c r="B45" s="83"/>
      <c r="E45" s="103"/>
      <c r="F45" s="93"/>
      <c r="G45" s="92"/>
      <c r="H45"/>
      <c r="I45" s="83"/>
      <c r="L45" s="103"/>
      <c r="M45" s="93"/>
      <c r="N45" s="92"/>
    </row>
    <row r="46" spans="1:14" outlineLevel="1" x14ac:dyDescent="0.25">
      <c r="A46" s="66" t="s">
        <v>692</v>
      </c>
      <c r="B46" s="83"/>
      <c r="E46" s="103"/>
      <c r="F46" s="93"/>
      <c r="G46" s="92"/>
      <c r="H46"/>
      <c r="I46" s="83"/>
      <c r="L46" s="103"/>
      <c r="M46" s="93"/>
      <c r="N46" s="92"/>
    </row>
    <row r="47" spans="1:14" outlineLevel="1" x14ac:dyDescent="0.25">
      <c r="A47" s="66" t="s">
        <v>693</v>
      </c>
      <c r="B47" s="83"/>
      <c r="E47" s="103"/>
      <c r="F47" s="93"/>
      <c r="G47" s="92"/>
      <c r="H47"/>
      <c r="I47" s="83"/>
      <c r="L47" s="103"/>
      <c r="M47" s="93"/>
      <c r="N47" s="92"/>
    </row>
    <row r="48" spans="1:14" ht="15" customHeight="1" x14ac:dyDescent="0.25">
      <c r="A48" s="85"/>
      <c r="B48" s="86" t="s">
        <v>389</v>
      </c>
      <c r="C48" s="85" t="s">
        <v>662</v>
      </c>
      <c r="D48" s="85"/>
      <c r="E48" s="87"/>
      <c r="F48" s="88"/>
      <c r="G48" s="88"/>
      <c r="H48"/>
      <c r="I48" s="122"/>
      <c r="J48" s="80"/>
      <c r="K48" s="80"/>
      <c r="L48" s="72"/>
      <c r="M48" s="100"/>
      <c r="N48" s="100"/>
    </row>
    <row r="49" spans="1:14" x14ac:dyDescent="0.25">
      <c r="A49" s="66" t="s">
        <v>694</v>
      </c>
      <c r="B49" s="118" t="s">
        <v>391</v>
      </c>
      <c r="C49" s="66">
        <f>SUM(C50:C77)</f>
        <v>0</v>
      </c>
      <c r="G49" s="66"/>
      <c r="H49"/>
      <c r="I49" s="72"/>
      <c r="N49" s="66"/>
    </row>
    <row r="50" spans="1:14" x14ac:dyDescent="0.25">
      <c r="A50" s="66" t="s">
        <v>695</v>
      </c>
      <c r="B50" s="66" t="s">
        <v>393</v>
      </c>
      <c r="C50" s="66" t="s">
        <v>95</v>
      </c>
      <c r="G50" s="66"/>
      <c r="H50"/>
      <c r="N50" s="66"/>
    </row>
    <row r="51" spans="1:14" x14ac:dyDescent="0.25">
      <c r="A51" s="66" t="s">
        <v>696</v>
      </c>
      <c r="B51" s="66" t="s">
        <v>395</v>
      </c>
      <c r="C51" s="66" t="s">
        <v>95</v>
      </c>
      <c r="G51" s="66"/>
      <c r="H51"/>
      <c r="N51" s="66"/>
    </row>
    <row r="52" spans="1:14" x14ac:dyDescent="0.25">
      <c r="A52" s="66" t="s">
        <v>697</v>
      </c>
      <c r="B52" s="66" t="s">
        <v>397</v>
      </c>
      <c r="C52" s="66" t="s">
        <v>95</v>
      </c>
      <c r="G52" s="66"/>
      <c r="H52"/>
      <c r="N52" s="66"/>
    </row>
    <row r="53" spans="1:14" x14ac:dyDescent="0.25">
      <c r="A53" s="66" t="s">
        <v>698</v>
      </c>
      <c r="B53" s="66" t="s">
        <v>399</v>
      </c>
      <c r="C53" s="66" t="s">
        <v>95</v>
      </c>
      <c r="G53" s="66"/>
      <c r="H53"/>
      <c r="N53" s="66"/>
    </row>
    <row r="54" spans="1:14" x14ac:dyDescent="0.25">
      <c r="A54" s="66" t="s">
        <v>699</v>
      </c>
      <c r="B54" s="66" t="s">
        <v>401</v>
      </c>
      <c r="C54" s="66" t="s">
        <v>95</v>
      </c>
      <c r="G54" s="66"/>
      <c r="H54"/>
      <c r="N54" s="66"/>
    </row>
    <row r="55" spans="1:14" x14ac:dyDescent="0.25">
      <c r="A55" s="66" t="s">
        <v>700</v>
      </c>
      <c r="B55" s="66" t="s">
        <v>403</v>
      </c>
      <c r="C55" s="66" t="s">
        <v>95</v>
      </c>
      <c r="G55" s="66"/>
      <c r="H55"/>
      <c r="N55" s="66"/>
    </row>
    <row r="56" spans="1:14" x14ac:dyDescent="0.25">
      <c r="A56" s="66" t="s">
        <v>701</v>
      </c>
      <c r="B56" s="66" t="s">
        <v>405</v>
      </c>
      <c r="C56" s="66" t="s">
        <v>95</v>
      </c>
      <c r="G56" s="66"/>
      <c r="H56"/>
      <c r="N56" s="66"/>
    </row>
    <row r="57" spans="1:14" x14ac:dyDescent="0.25">
      <c r="A57" s="66" t="s">
        <v>702</v>
      </c>
      <c r="B57" s="66" t="s">
        <v>407</v>
      </c>
      <c r="C57" s="66" t="s">
        <v>95</v>
      </c>
      <c r="G57" s="66"/>
      <c r="H57"/>
      <c r="N57" s="66"/>
    </row>
    <row r="58" spans="1:14" x14ac:dyDescent="0.25">
      <c r="A58" s="66" t="s">
        <v>703</v>
      </c>
      <c r="B58" s="66" t="s">
        <v>409</v>
      </c>
      <c r="C58" s="66" t="s">
        <v>95</v>
      </c>
      <c r="G58" s="66"/>
      <c r="H58"/>
      <c r="N58" s="66"/>
    </row>
    <row r="59" spans="1:14" x14ac:dyDescent="0.25">
      <c r="A59" s="66" t="s">
        <v>704</v>
      </c>
      <c r="B59" s="66" t="s">
        <v>411</v>
      </c>
      <c r="C59" s="66" t="s">
        <v>95</v>
      </c>
      <c r="G59" s="66"/>
      <c r="H59"/>
      <c r="N59" s="66"/>
    </row>
    <row r="60" spans="1:14" x14ac:dyDescent="0.25">
      <c r="A60" s="66" t="s">
        <v>705</v>
      </c>
      <c r="B60" s="66" t="s">
        <v>413</v>
      </c>
      <c r="C60" s="66" t="s">
        <v>95</v>
      </c>
      <c r="G60" s="66"/>
      <c r="H60"/>
      <c r="N60" s="66"/>
    </row>
    <row r="61" spans="1:14" x14ac:dyDescent="0.25">
      <c r="A61" s="66" t="s">
        <v>706</v>
      </c>
      <c r="B61" s="66" t="s">
        <v>415</v>
      </c>
      <c r="C61" s="66" t="s">
        <v>95</v>
      </c>
      <c r="G61" s="66"/>
      <c r="H61"/>
      <c r="N61" s="66"/>
    </row>
    <row r="62" spans="1:14" x14ac:dyDescent="0.25">
      <c r="A62" s="66" t="s">
        <v>707</v>
      </c>
      <c r="B62" s="66" t="s">
        <v>417</v>
      </c>
      <c r="C62" s="66" t="s">
        <v>95</v>
      </c>
      <c r="G62" s="66"/>
      <c r="H62"/>
      <c r="N62" s="66"/>
    </row>
    <row r="63" spans="1:14" x14ac:dyDescent="0.25">
      <c r="A63" s="66" t="s">
        <v>708</v>
      </c>
      <c r="B63" s="66" t="s">
        <v>419</v>
      </c>
      <c r="C63" s="66" t="s">
        <v>95</v>
      </c>
      <c r="G63" s="66"/>
      <c r="H63"/>
      <c r="N63" s="66"/>
    </row>
    <row r="64" spans="1:14" x14ac:dyDescent="0.25">
      <c r="A64" s="66" t="s">
        <v>709</v>
      </c>
      <c r="B64" s="66" t="s">
        <v>421</v>
      </c>
      <c r="C64" s="66" t="s">
        <v>95</v>
      </c>
      <c r="G64" s="66"/>
      <c r="H64"/>
      <c r="N64" s="66"/>
    </row>
    <row r="65" spans="1:14" x14ac:dyDescent="0.25">
      <c r="A65" s="66" t="s">
        <v>710</v>
      </c>
      <c r="B65" s="66" t="s">
        <v>3</v>
      </c>
      <c r="C65" s="66" t="s">
        <v>95</v>
      </c>
      <c r="G65" s="66"/>
      <c r="H65"/>
      <c r="N65" s="66"/>
    </row>
    <row r="66" spans="1:14" x14ac:dyDescent="0.25">
      <c r="A66" s="66" t="s">
        <v>711</v>
      </c>
      <c r="B66" s="66" t="s">
        <v>424</v>
      </c>
      <c r="C66" s="66" t="s">
        <v>95</v>
      </c>
      <c r="G66" s="66"/>
      <c r="H66"/>
      <c r="N66" s="66"/>
    </row>
    <row r="67" spans="1:14" x14ac:dyDescent="0.25">
      <c r="A67" s="66" t="s">
        <v>712</v>
      </c>
      <c r="B67" s="66" t="s">
        <v>426</v>
      </c>
      <c r="C67" s="66" t="s">
        <v>95</v>
      </c>
      <c r="G67" s="66"/>
      <c r="H67"/>
      <c r="N67" s="66"/>
    </row>
    <row r="68" spans="1:14" x14ac:dyDescent="0.25">
      <c r="A68" s="66" t="s">
        <v>713</v>
      </c>
      <c r="B68" s="66" t="s">
        <v>428</v>
      </c>
      <c r="C68" s="66" t="s">
        <v>95</v>
      </c>
      <c r="G68" s="66"/>
      <c r="H68"/>
      <c r="N68" s="66"/>
    </row>
    <row r="69" spans="1:14" x14ac:dyDescent="0.25">
      <c r="A69" s="66" t="s">
        <v>714</v>
      </c>
      <c r="B69" s="66" t="s">
        <v>430</v>
      </c>
      <c r="C69" s="66" t="s">
        <v>95</v>
      </c>
      <c r="G69" s="66"/>
      <c r="H69"/>
      <c r="N69" s="66"/>
    </row>
    <row r="70" spans="1:14" x14ac:dyDescent="0.25">
      <c r="A70" s="66" t="s">
        <v>715</v>
      </c>
      <c r="B70" s="66" t="s">
        <v>432</v>
      </c>
      <c r="C70" s="66" t="s">
        <v>95</v>
      </c>
      <c r="G70" s="66"/>
      <c r="H70"/>
      <c r="N70" s="66"/>
    </row>
    <row r="71" spans="1:14" x14ac:dyDescent="0.25">
      <c r="A71" s="66" t="s">
        <v>716</v>
      </c>
      <c r="B71" s="66" t="s">
        <v>434</v>
      </c>
      <c r="C71" s="66" t="s">
        <v>95</v>
      </c>
      <c r="G71" s="66"/>
      <c r="H71"/>
      <c r="N71" s="66"/>
    </row>
    <row r="72" spans="1:14" x14ac:dyDescent="0.25">
      <c r="A72" s="66" t="s">
        <v>717</v>
      </c>
      <c r="B72" s="66" t="s">
        <v>436</v>
      </c>
      <c r="C72" s="66" t="s">
        <v>95</v>
      </c>
      <c r="G72" s="66"/>
      <c r="H72"/>
      <c r="N72" s="66"/>
    </row>
    <row r="73" spans="1:14" x14ac:dyDescent="0.25">
      <c r="A73" s="66" t="s">
        <v>718</v>
      </c>
      <c r="B73" s="66" t="s">
        <v>438</v>
      </c>
      <c r="C73" s="66" t="s">
        <v>95</v>
      </c>
      <c r="G73" s="66"/>
      <c r="H73"/>
      <c r="N73" s="66"/>
    </row>
    <row r="74" spans="1:14" x14ac:dyDescent="0.25">
      <c r="A74" s="66" t="s">
        <v>719</v>
      </c>
      <c r="B74" s="66" t="s">
        <v>440</v>
      </c>
      <c r="C74" s="66" t="s">
        <v>95</v>
      </c>
      <c r="G74" s="66"/>
      <c r="H74"/>
      <c r="N74" s="66"/>
    </row>
    <row r="75" spans="1:14" x14ac:dyDescent="0.25">
      <c r="A75" s="66" t="s">
        <v>720</v>
      </c>
      <c r="B75" s="66" t="s">
        <v>442</v>
      </c>
      <c r="C75" s="66" t="s">
        <v>95</v>
      </c>
      <c r="G75" s="66"/>
      <c r="H75"/>
      <c r="N75" s="66"/>
    </row>
    <row r="76" spans="1:14" x14ac:dyDescent="0.25">
      <c r="A76" s="66" t="s">
        <v>721</v>
      </c>
      <c r="B76" s="66" t="s">
        <v>6</v>
      </c>
      <c r="C76" s="66" t="s">
        <v>95</v>
      </c>
      <c r="G76" s="66"/>
      <c r="H76"/>
      <c r="N76" s="66"/>
    </row>
    <row r="77" spans="1:14" x14ac:dyDescent="0.25">
      <c r="A77" s="66" t="s">
        <v>722</v>
      </c>
      <c r="B77" s="66" t="s">
        <v>445</v>
      </c>
      <c r="C77" s="66" t="s">
        <v>95</v>
      </c>
      <c r="G77" s="66"/>
      <c r="H77"/>
      <c r="N77" s="66"/>
    </row>
    <row r="78" spans="1:14" x14ac:dyDescent="0.25">
      <c r="A78" s="66" t="s">
        <v>723</v>
      </c>
      <c r="B78" s="118" t="s">
        <v>271</v>
      </c>
      <c r="C78" s="66">
        <f>SUM(C79:C81)</f>
        <v>0</v>
      </c>
      <c r="G78" s="66"/>
      <c r="H78"/>
      <c r="I78" s="72"/>
      <c r="N78" s="66"/>
    </row>
    <row r="79" spans="1:14" x14ac:dyDescent="0.25">
      <c r="A79" s="66" t="s">
        <v>724</v>
      </c>
      <c r="B79" s="66" t="s">
        <v>448</v>
      </c>
      <c r="C79" s="66" t="s">
        <v>95</v>
      </c>
      <c r="G79" s="66"/>
      <c r="H79"/>
      <c r="N79" s="66"/>
    </row>
    <row r="80" spans="1:14" x14ac:dyDescent="0.25">
      <c r="A80" s="66" t="s">
        <v>725</v>
      </c>
      <c r="B80" s="66" t="s">
        <v>450</v>
      </c>
      <c r="C80" s="66" t="s">
        <v>95</v>
      </c>
      <c r="G80" s="66"/>
      <c r="H80"/>
      <c r="N80" s="66"/>
    </row>
    <row r="81" spans="1:14" x14ac:dyDescent="0.25">
      <c r="A81" s="66" t="s">
        <v>726</v>
      </c>
      <c r="B81" s="66" t="s">
        <v>2</v>
      </c>
      <c r="C81" s="66" t="s">
        <v>95</v>
      </c>
      <c r="G81" s="66"/>
      <c r="H81"/>
      <c r="N81" s="66"/>
    </row>
    <row r="82" spans="1:14" x14ac:dyDescent="0.25">
      <c r="A82" s="66" t="s">
        <v>727</v>
      </c>
      <c r="B82" s="118" t="s">
        <v>140</v>
      </c>
      <c r="C82" s="66">
        <f>SUM(C83:C92)</f>
        <v>0</v>
      </c>
      <c r="G82" s="66"/>
      <c r="H82"/>
      <c r="I82" s="72"/>
      <c r="N82" s="66"/>
    </row>
    <row r="83" spans="1:14" x14ac:dyDescent="0.25">
      <c r="A83" s="66" t="s">
        <v>728</v>
      </c>
      <c r="B83" s="83" t="s">
        <v>273</v>
      </c>
      <c r="C83" s="66" t="s">
        <v>95</v>
      </c>
      <c r="G83" s="66"/>
      <c r="H83"/>
      <c r="I83" s="83"/>
      <c r="N83" s="66"/>
    </row>
    <row r="84" spans="1:14" x14ac:dyDescent="0.25">
      <c r="A84" s="66" t="s">
        <v>729</v>
      </c>
      <c r="B84" s="83" t="s">
        <v>275</v>
      </c>
      <c r="C84" s="66" t="s">
        <v>95</v>
      </c>
      <c r="G84" s="66"/>
      <c r="H84"/>
      <c r="I84" s="83"/>
      <c r="N84" s="66"/>
    </row>
    <row r="85" spans="1:14" x14ac:dyDescent="0.25">
      <c r="A85" s="66" t="s">
        <v>730</v>
      </c>
      <c r="B85" s="83" t="s">
        <v>277</v>
      </c>
      <c r="C85" s="66" t="s">
        <v>95</v>
      </c>
      <c r="G85" s="66"/>
      <c r="H85"/>
      <c r="I85" s="83"/>
      <c r="N85" s="66"/>
    </row>
    <row r="86" spans="1:14" x14ac:dyDescent="0.25">
      <c r="A86" s="66" t="s">
        <v>731</v>
      </c>
      <c r="B86" s="83" t="s">
        <v>12</v>
      </c>
      <c r="C86" s="66" t="s">
        <v>95</v>
      </c>
      <c r="G86" s="66"/>
      <c r="H86"/>
      <c r="I86" s="83"/>
      <c r="N86" s="66"/>
    </row>
    <row r="87" spans="1:14" x14ac:dyDescent="0.25">
      <c r="A87" s="66" t="s">
        <v>732</v>
      </c>
      <c r="B87" s="83" t="s">
        <v>280</v>
      </c>
      <c r="C87" s="66" t="s">
        <v>95</v>
      </c>
      <c r="G87" s="66"/>
      <c r="H87"/>
      <c r="I87" s="83"/>
      <c r="N87" s="66"/>
    </row>
    <row r="88" spans="1:14" x14ac:dyDescent="0.25">
      <c r="A88" s="66" t="s">
        <v>733</v>
      </c>
      <c r="B88" s="83" t="s">
        <v>282</v>
      </c>
      <c r="C88" s="66" t="s">
        <v>95</v>
      </c>
      <c r="G88" s="66"/>
      <c r="H88"/>
      <c r="I88" s="83"/>
      <c r="N88" s="66"/>
    </row>
    <row r="89" spans="1:14" x14ac:dyDescent="0.25">
      <c r="A89" s="66" t="s">
        <v>734</v>
      </c>
      <c r="B89" s="83" t="s">
        <v>284</v>
      </c>
      <c r="C89" s="66" t="s">
        <v>95</v>
      </c>
      <c r="G89" s="66"/>
      <c r="H89"/>
      <c r="I89" s="83"/>
      <c r="N89" s="66"/>
    </row>
    <row r="90" spans="1:14" x14ac:dyDescent="0.25">
      <c r="A90" s="66" t="s">
        <v>735</v>
      </c>
      <c r="B90" s="83" t="s">
        <v>286</v>
      </c>
      <c r="C90" s="66" t="s">
        <v>95</v>
      </c>
      <c r="G90" s="66"/>
      <c r="H90"/>
      <c r="I90" s="83"/>
      <c r="N90" s="66"/>
    </row>
    <row r="91" spans="1:14" x14ac:dyDescent="0.25">
      <c r="A91" s="66" t="s">
        <v>736</v>
      </c>
      <c r="B91" s="83" t="s">
        <v>288</v>
      </c>
      <c r="C91" s="66" t="s">
        <v>95</v>
      </c>
      <c r="G91" s="66"/>
      <c r="H91"/>
      <c r="I91" s="83"/>
      <c r="N91" s="66"/>
    </row>
    <row r="92" spans="1:14" x14ac:dyDescent="0.25">
      <c r="A92" s="66" t="s">
        <v>737</v>
      </c>
      <c r="B92" s="83" t="s">
        <v>140</v>
      </c>
      <c r="C92" s="66" t="s">
        <v>95</v>
      </c>
      <c r="G92" s="66"/>
      <c r="H92"/>
      <c r="I92" s="83"/>
      <c r="N92" s="66"/>
    </row>
    <row r="93" spans="1:14" outlineLevel="1" x14ac:dyDescent="0.25">
      <c r="A93" s="66" t="s">
        <v>738</v>
      </c>
      <c r="B93" s="96" t="s">
        <v>143</v>
      </c>
      <c r="G93" s="66"/>
      <c r="H93"/>
      <c r="I93" s="83"/>
      <c r="N93" s="66"/>
    </row>
    <row r="94" spans="1:14" outlineLevel="1" x14ac:dyDescent="0.25">
      <c r="A94" s="66" t="s">
        <v>739</v>
      </c>
      <c r="B94" s="96" t="s">
        <v>143</v>
      </c>
      <c r="G94" s="66"/>
      <c r="H94"/>
      <c r="I94" s="83"/>
      <c r="N94" s="66"/>
    </row>
    <row r="95" spans="1:14" outlineLevel="1" x14ac:dyDescent="0.25">
      <c r="A95" s="66" t="s">
        <v>740</v>
      </c>
      <c r="B95" s="96" t="s">
        <v>143</v>
      </c>
      <c r="G95" s="66"/>
      <c r="H95"/>
      <c r="I95" s="83"/>
      <c r="N95" s="66"/>
    </row>
    <row r="96" spans="1:14" outlineLevel="1" x14ac:dyDescent="0.25">
      <c r="A96" s="66" t="s">
        <v>741</v>
      </c>
      <c r="B96" s="96" t="s">
        <v>143</v>
      </c>
      <c r="G96" s="66"/>
      <c r="H96"/>
      <c r="I96" s="83"/>
      <c r="N96" s="66"/>
    </row>
    <row r="97" spans="1:14" outlineLevel="1" x14ac:dyDescent="0.25">
      <c r="A97" s="66" t="s">
        <v>742</v>
      </c>
      <c r="B97" s="96" t="s">
        <v>143</v>
      </c>
      <c r="G97" s="66"/>
      <c r="H97"/>
      <c r="I97" s="83"/>
      <c r="N97" s="66"/>
    </row>
    <row r="98" spans="1:14" outlineLevel="1" x14ac:dyDescent="0.25">
      <c r="A98" s="66" t="s">
        <v>743</v>
      </c>
      <c r="B98" s="96" t="s">
        <v>143</v>
      </c>
      <c r="G98" s="66"/>
      <c r="H98"/>
      <c r="I98" s="83"/>
      <c r="N98" s="66"/>
    </row>
    <row r="99" spans="1:14" outlineLevel="1" x14ac:dyDescent="0.25">
      <c r="A99" s="66" t="s">
        <v>744</v>
      </c>
      <c r="B99" s="96" t="s">
        <v>143</v>
      </c>
      <c r="G99" s="66"/>
      <c r="H99"/>
      <c r="I99" s="83"/>
      <c r="N99" s="66"/>
    </row>
    <row r="100" spans="1:14" outlineLevel="1" x14ac:dyDescent="0.25">
      <c r="A100" s="66" t="s">
        <v>745</v>
      </c>
      <c r="B100" s="96" t="s">
        <v>143</v>
      </c>
      <c r="G100" s="66"/>
      <c r="H100"/>
      <c r="I100" s="83"/>
      <c r="N100" s="66"/>
    </row>
    <row r="101" spans="1:14" outlineLevel="1" x14ac:dyDescent="0.25">
      <c r="A101" s="66" t="s">
        <v>746</v>
      </c>
      <c r="B101" s="96" t="s">
        <v>143</v>
      </c>
      <c r="G101" s="66"/>
      <c r="H101"/>
      <c r="I101" s="83"/>
      <c r="N101" s="66"/>
    </row>
    <row r="102" spans="1:14" outlineLevel="1" x14ac:dyDescent="0.25">
      <c r="A102" s="66" t="s">
        <v>747</v>
      </c>
      <c r="B102" s="96" t="s">
        <v>143</v>
      </c>
      <c r="G102" s="66"/>
      <c r="H102"/>
      <c r="I102" s="83"/>
      <c r="N102" s="66"/>
    </row>
    <row r="103" spans="1:14" ht="15" customHeight="1" x14ac:dyDescent="0.25">
      <c r="A103" s="85"/>
      <c r="B103" s="86" t="s">
        <v>465</v>
      </c>
      <c r="C103" s="85" t="s">
        <v>662</v>
      </c>
      <c r="D103" s="85"/>
      <c r="E103" s="87"/>
      <c r="F103" s="85"/>
      <c r="G103" s="88"/>
      <c r="H103"/>
      <c r="I103" s="122"/>
      <c r="J103" s="80"/>
      <c r="K103" s="80"/>
      <c r="L103" s="72"/>
      <c r="M103" s="80"/>
      <c r="N103" s="100"/>
    </row>
    <row r="104" spans="1:14" x14ac:dyDescent="0.25">
      <c r="A104" s="66" t="s">
        <v>748</v>
      </c>
      <c r="B104" s="83" t="s">
        <v>467</v>
      </c>
      <c r="C104" s="66" t="s">
        <v>95</v>
      </c>
      <c r="G104" s="66"/>
      <c r="H104"/>
      <c r="I104" s="83"/>
      <c r="N104" s="66"/>
    </row>
    <row r="105" spans="1:14" x14ac:dyDescent="0.25">
      <c r="A105" s="66" t="s">
        <v>749</v>
      </c>
      <c r="B105" s="83" t="s">
        <v>467</v>
      </c>
      <c r="C105" s="66" t="s">
        <v>95</v>
      </c>
      <c r="G105" s="66"/>
      <c r="H105"/>
      <c r="I105" s="83"/>
      <c r="N105" s="66"/>
    </row>
    <row r="106" spans="1:14" x14ac:dyDescent="0.25">
      <c r="A106" s="66" t="s">
        <v>750</v>
      </c>
      <c r="B106" s="83" t="s">
        <v>467</v>
      </c>
      <c r="C106" s="66" t="s">
        <v>95</v>
      </c>
      <c r="G106" s="66"/>
      <c r="H106"/>
      <c r="I106" s="83"/>
      <c r="N106" s="66"/>
    </row>
    <row r="107" spans="1:14" x14ac:dyDescent="0.25">
      <c r="A107" s="66" t="s">
        <v>751</v>
      </c>
      <c r="B107" s="83" t="s">
        <v>467</v>
      </c>
      <c r="C107" s="66" t="s">
        <v>95</v>
      </c>
      <c r="G107" s="66"/>
      <c r="H107"/>
      <c r="I107" s="83"/>
      <c r="N107" s="66"/>
    </row>
    <row r="108" spans="1:14" x14ac:dyDescent="0.25">
      <c r="A108" s="66" t="s">
        <v>752</v>
      </c>
      <c r="B108" s="83" t="s">
        <v>467</v>
      </c>
      <c r="C108" s="66" t="s">
        <v>95</v>
      </c>
      <c r="G108" s="66"/>
      <c r="H108"/>
      <c r="I108" s="83"/>
      <c r="N108" s="66"/>
    </row>
    <row r="109" spans="1:14" x14ac:dyDescent="0.25">
      <c r="A109" s="66" t="s">
        <v>753</v>
      </c>
      <c r="B109" s="83" t="s">
        <v>467</v>
      </c>
      <c r="C109" s="66" t="s">
        <v>95</v>
      </c>
      <c r="G109" s="66"/>
      <c r="H109"/>
      <c r="I109" s="83"/>
      <c r="N109" s="66"/>
    </row>
    <row r="110" spans="1:14" x14ac:dyDescent="0.25">
      <c r="A110" s="66" t="s">
        <v>754</v>
      </c>
      <c r="B110" s="83" t="s">
        <v>467</v>
      </c>
      <c r="C110" s="66" t="s">
        <v>95</v>
      </c>
      <c r="G110" s="66"/>
      <c r="H110"/>
      <c r="I110" s="83"/>
      <c r="N110" s="66"/>
    </row>
    <row r="111" spans="1:14" x14ac:dyDescent="0.25">
      <c r="A111" s="66" t="s">
        <v>755</v>
      </c>
      <c r="B111" s="83" t="s">
        <v>467</v>
      </c>
      <c r="C111" s="66" t="s">
        <v>95</v>
      </c>
      <c r="G111" s="66"/>
      <c r="H111"/>
      <c r="I111" s="83"/>
      <c r="N111" s="66"/>
    </row>
    <row r="112" spans="1:14" x14ac:dyDescent="0.25">
      <c r="A112" s="66" t="s">
        <v>756</v>
      </c>
      <c r="B112" s="83" t="s">
        <v>467</v>
      </c>
      <c r="C112" s="66" t="s">
        <v>95</v>
      </c>
      <c r="G112" s="66"/>
      <c r="H112"/>
      <c r="I112" s="83"/>
      <c r="N112" s="66"/>
    </row>
    <row r="113" spans="1:14" x14ac:dyDescent="0.25">
      <c r="A113" s="66" t="s">
        <v>757</v>
      </c>
      <c r="B113" s="83" t="s">
        <v>467</v>
      </c>
      <c r="C113" s="66" t="s">
        <v>95</v>
      </c>
      <c r="G113" s="66"/>
      <c r="H113"/>
      <c r="I113" s="83"/>
      <c r="N113" s="66"/>
    </row>
    <row r="114" spans="1:14" x14ac:dyDescent="0.25">
      <c r="A114" s="66" t="s">
        <v>758</v>
      </c>
      <c r="B114" s="83" t="s">
        <v>467</v>
      </c>
      <c r="C114" s="66" t="s">
        <v>95</v>
      </c>
      <c r="G114" s="66"/>
      <c r="H114"/>
      <c r="I114" s="83"/>
      <c r="N114" s="66"/>
    </row>
    <row r="115" spans="1:14" x14ac:dyDescent="0.25">
      <c r="A115" s="66" t="s">
        <v>759</v>
      </c>
      <c r="B115" s="83" t="s">
        <v>467</v>
      </c>
      <c r="C115" s="66" t="s">
        <v>95</v>
      </c>
      <c r="G115" s="66"/>
      <c r="H115"/>
      <c r="I115" s="83"/>
      <c r="N115" s="66"/>
    </row>
    <row r="116" spans="1:14" x14ac:dyDescent="0.25">
      <c r="A116" s="66" t="s">
        <v>760</v>
      </c>
      <c r="B116" s="83" t="s">
        <v>467</v>
      </c>
      <c r="C116" s="66" t="s">
        <v>95</v>
      </c>
      <c r="G116" s="66"/>
      <c r="H116"/>
      <c r="I116" s="83"/>
      <c r="N116" s="66"/>
    </row>
    <row r="117" spans="1:14" x14ac:dyDescent="0.25">
      <c r="A117" s="66" t="s">
        <v>761</v>
      </c>
      <c r="B117" s="83" t="s">
        <v>467</v>
      </c>
      <c r="C117" s="66" t="s">
        <v>95</v>
      </c>
      <c r="G117" s="66"/>
      <c r="H117"/>
      <c r="I117" s="83"/>
      <c r="N117" s="66"/>
    </row>
    <row r="118" spans="1:14" x14ac:dyDescent="0.25">
      <c r="A118" s="66" t="s">
        <v>762</v>
      </c>
      <c r="B118" s="83" t="s">
        <v>467</v>
      </c>
      <c r="C118" s="66" t="s">
        <v>95</v>
      </c>
      <c r="G118" s="66"/>
      <c r="H118"/>
      <c r="I118" s="83"/>
      <c r="N118" s="66"/>
    </row>
    <row r="119" spans="1:14" x14ac:dyDescent="0.25">
      <c r="A119" s="66" t="s">
        <v>763</v>
      </c>
      <c r="B119" s="83" t="s">
        <v>467</v>
      </c>
      <c r="C119" s="66" t="s">
        <v>95</v>
      </c>
      <c r="G119" s="66"/>
      <c r="H119"/>
      <c r="I119" s="83"/>
      <c r="N119" s="66"/>
    </row>
    <row r="120" spans="1:14" x14ac:dyDescent="0.25">
      <c r="A120" s="66" t="s">
        <v>764</v>
      </c>
      <c r="B120" s="83" t="s">
        <v>467</v>
      </c>
      <c r="C120" s="66" t="s">
        <v>95</v>
      </c>
      <c r="G120" s="66"/>
      <c r="H120"/>
      <c r="I120" s="83"/>
      <c r="N120" s="66"/>
    </row>
    <row r="121" spans="1:14" x14ac:dyDescent="0.25">
      <c r="A121" s="66" t="s">
        <v>765</v>
      </c>
      <c r="B121" s="83" t="s">
        <v>467</v>
      </c>
      <c r="C121" s="66" t="s">
        <v>95</v>
      </c>
      <c r="G121" s="66"/>
      <c r="H121"/>
      <c r="I121" s="83"/>
      <c r="N121" s="66"/>
    </row>
    <row r="122" spans="1:14" x14ac:dyDescent="0.25">
      <c r="A122" s="66" t="s">
        <v>766</v>
      </c>
      <c r="B122" s="83" t="s">
        <v>467</v>
      </c>
      <c r="C122" s="66" t="s">
        <v>95</v>
      </c>
      <c r="G122" s="66"/>
      <c r="H122"/>
      <c r="I122" s="83"/>
      <c r="N122" s="66"/>
    </row>
    <row r="123" spans="1:14" x14ac:dyDescent="0.25">
      <c r="A123" s="66" t="s">
        <v>767</v>
      </c>
      <c r="B123" s="83" t="s">
        <v>467</v>
      </c>
      <c r="C123" s="66" t="s">
        <v>95</v>
      </c>
      <c r="G123" s="66"/>
      <c r="H123"/>
      <c r="I123" s="83"/>
      <c r="N123" s="66"/>
    </row>
    <row r="124" spans="1:14" x14ac:dyDescent="0.25">
      <c r="A124" s="66" t="s">
        <v>768</v>
      </c>
      <c r="B124" s="83" t="s">
        <v>467</v>
      </c>
      <c r="C124" s="66" t="s">
        <v>95</v>
      </c>
      <c r="G124" s="66"/>
      <c r="H124"/>
      <c r="I124" s="83"/>
      <c r="N124" s="66"/>
    </row>
    <row r="125" spans="1:14" x14ac:dyDescent="0.25">
      <c r="A125" s="66" t="s">
        <v>769</v>
      </c>
      <c r="B125" s="83" t="s">
        <v>467</v>
      </c>
      <c r="C125" s="66" t="s">
        <v>95</v>
      </c>
      <c r="G125" s="66"/>
      <c r="H125"/>
      <c r="I125" s="83"/>
      <c r="N125" s="66"/>
    </row>
    <row r="126" spans="1:14" x14ac:dyDescent="0.25">
      <c r="A126" s="66" t="s">
        <v>770</v>
      </c>
      <c r="B126" s="83" t="s">
        <v>467</v>
      </c>
      <c r="C126" s="66" t="s">
        <v>95</v>
      </c>
      <c r="G126" s="66"/>
      <c r="H126"/>
      <c r="I126" s="83"/>
      <c r="N126" s="66"/>
    </row>
    <row r="127" spans="1:14" x14ac:dyDescent="0.25">
      <c r="A127" s="66" t="s">
        <v>771</v>
      </c>
      <c r="B127" s="83" t="s">
        <v>467</v>
      </c>
      <c r="C127" s="66" t="s">
        <v>95</v>
      </c>
      <c r="G127" s="66"/>
      <c r="H127"/>
      <c r="I127" s="83"/>
      <c r="N127" s="66"/>
    </row>
    <row r="128" spans="1:14" x14ac:dyDescent="0.25">
      <c r="A128" s="66" t="s">
        <v>772</v>
      </c>
      <c r="B128" s="83" t="s">
        <v>467</v>
      </c>
      <c r="C128" s="66" t="s">
        <v>95</v>
      </c>
      <c r="G128" s="66"/>
      <c r="H128"/>
      <c r="I128" s="83"/>
      <c r="N128" s="66"/>
    </row>
    <row r="129" spans="1:14" x14ac:dyDescent="0.25">
      <c r="A129" s="85"/>
      <c r="B129" s="86" t="s">
        <v>472</v>
      </c>
      <c r="C129" s="85" t="s">
        <v>662</v>
      </c>
      <c r="D129" s="85"/>
      <c r="E129" s="85"/>
      <c r="F129" s="88"/>
      <c r="G129" s="88"/>
      <c r="H129"/>
      <c r="I129" s="122"/>
      <c r="J129" s="80"/>
      <c r="K129" s="80"/>
      <c r="L129" s="80"/>
      <c r="M129" s="100"/>
      <c r="N129" s="100"/>
    </row>
    <row r="130" spans="1:14" x14ac:dyDescent="0.25">
      <c r="A130" s="66" t="s">
        <v>773</v>
      </c>
      <c r="B130" s="66" t="s">
        <v>474</v>
      </c>
      <c r="C130" s="66" t="s">
        <v>95</v>
      </c>
      <c r="D130"/>
      <c r="E130"/>
      <c r="F130"/>
      <c r="G130"/>
      <c r="H130"/>
      <c r="K130" s="108"/>
      <c r="L130" s="108"/>
      <c r="M130" s="108"/>
      <c r="N130" s="108"/>
    </row>
    <row r="131" spans="1:14" x14ac:dyDescent="0.25">
      <c r="A131" s="66" t="s">
        <v>774</v>
      </c>
      <c r="B131" s="66" t="s">
        <v>476</v>
      </c>
      <c r="C131" s="66" t="s">
        <v>95</v>
      </c>
      <c r="D131"/>
      <c r="E131"/>
      <c r="F131"/>
      <c r="G131"/>
      <c r="H131"/>
      <c r="K131" s="108"/>
      <c r="L131" s="108"/>
      <c r="M131" s="108"/>
      <c r="N131" s="108"/>
    </row>
    <row r="132" spans="1:14" x14ac:dyDescent="0.25">
      <c r="A132" s="66" t="s">
        <v>775</v>
      </c>
      <c r="B132" s="66" t="s">
        <v>140</v>
      </c>
      <c r="C132" s="66" t="s">
        <v>95</v>
      </c>
      <c r="D132"/>
      <c r="E132"/>
      <c r="F132"/>
      <c r="G132"/>
      <c r="H132"/>
      <c r="K132" s="108"/>
      <c r="L132" s="108"/>
      <c r="M132" s="108"/>
      <c r="N132" s="108"/>
    </row>
    <row r="133" spans="1:14" outlineLevel="1" x14ac:dyDescent="0.25">
      <c r="A133" s="66" t="s">
        <v>776</v>
      </c>
      <c r="D133"/>
      <c r="E133"/>
      <c r="F133"/>
      <c r="G133"/>
      <c r="H133"/>
      <c r="K133" s="108"/>
      <c r="L133" s="108"/>
      <c r="M133" s="108"/>
      <c r="N133" s="108"/>
    </row>
    <row r="134" spans="1:14" outlineLevel="1" x14ac:dyDescent="0.25">
      <c r="A134" s="66" t="s">
        <v>777</v>
      </c>
      <c r="D134"/>
      <c r="E134"/>
      <c r="F134"/>
      <c r="G134"/>
      <c r="H134"/>
      <c r="K134" s="108"/>
      <c r="L134" s="108"/>
      <c r="M134" s="108"/>
      <c r="N134" s="108"/>
    </row>
    <row r="135" spans="1:14" outlineLevel="1" x14ac:dyDescent="0.25">
      <c r="A135" s="66" t="s">
        <v>778</v>
      </c>
      <c r="D135"/>
      <c r="E135"/>
      <c r="F135"/>
      <c r="G135"/>
      <c r="H135"/>
      <c r="K135" s="108"/>
      <c r="L135" s="108"/>
      <c r="M135" s="108"/>
      <c r="N135" s="108"/>
    </row>
    <row r="136" spans="1:14" outlineLevel="1" x14ac:dyDescent="0.25">
      <c r="A136" s="66" t="s">
        <v>779</v>
      </c>
      <c r="D136"/>
      <c r="E136"/>
      <c r="F136"/>
      <c r="G136"/>
      <c r="H136"/>
      <c r="K136" s="108"/>
      <c r="L136" s="108"/>
      <c r="M136" s="108"/>
      <c r="N136" s="108"/>
    </row>
    <row r="137" spans="1:14" x14ac:dyDescent="0.25">
      <c r="A137" s="85"/>
      <c r="B137" s="86" t="s">
        <v>482</v>
      </c>
      <c r="C137" s="85" t="s">
        <v>662</v>
      </c>
      <c r="D137" s="85"/>
      <c r="E137" s="85"/>
      <c r="F137" s="88"/>
      <c r="G137" s="88"/>
      <c r="H137"/>
      <c r="I137" s="122"/>
      <c r="J137" s="80"/>
      <c r="K137" s="80"/>
      <c r="L137" s="80"/>
      <c r="M137" s="100"/>
      <c r="N137" s="100"/>
    </row>
    <row r="138" spans="1:14" x14ac:dyDescent="0.25">
      <c r="A138" s="66" t="s">
        <v>780</v>
      </c>
      <c r="B138" s="66" t="s">
        <v>484</v>
      </c>
      <c r="C138" s="66" t="s">
        <v>95</v>
      </c>
      <c r="D138" s="125"/>
      <c r="E138" s="125"/>
      <c r="F138" s="103"/>
      <c r="G138" s="92"/>
      <c r="H138"/>
      <c r="K138" s="125"/>
      <c r="L138" s="125"/>
      <c r="M138" s="103"/>
      <c r="N138" s="92"/>
    </row>
    <row r="139" spans="1:14" x14ac:dyDescent="0.25">
      <c r="A139" s="66" t="s">
        <v>781</v>
      </c>
      <c r="B139" s="66" t="s">
        <v>486</v>
      </c>
      <c r="C139" s="66" t="s">
        <v>95</v>
      </c>
      <c r="D139" s="125"/>
      <c r="E139" s="125"/>
      <c r="F139" s="103"/>
      <c r="G139" s="92"/>
      <c r="H139"/>
      <c r="K139" s="125"/>
      <c r="L139" s="125"/>
      <c r="M139" s="103"/>
      <c r="N139" s="92"/>
    </row>
    <row r="140" spans="1:14" x14ac:dyDescent="0.25">
      <c r="A140" s="66" t="s">
        <v>782</v>
      </c>
      <c r="B140" s="66" t="s">
        <v>140</v>
      </c>
      <c r="C140" s="66" t="s">
        <v>95</v>
      </c>
      <c r="D140" s="125"/>
      <c r="E140" s="125"/>
      <c r="F140" s="103"/>
      <c r="G140" s="92"/>
      <c r="H140"/>
      <c r="K140" s="125"/>
      <c r="L140" s="125"/>
      <c r="M140" s="103"/>
      <c r="N140" s="92"/>
    </row>
    <row r="141" spans="1:14" outlineLevel="1" x14ac:dyDescent="0.25">
      <c r="A141" s="66" t="s">
        <v>783</v>
      </c>
      <c r="D141" s="125"/>
      <c r="E141" s="125"/>
      <c r="F141" s="103"/>
      <c r="G141" s="92"/>
      <c r="H141"/>
      <c r="K141" s="125"/>
      <c r="L141" s="125"/>
      <c r="M141" s="103"/>
      <c r="N141" s="92"/>
    </row>
    <row r="142" spans="1:14" outlineLevel="1" x14ac:dyDescent="0.25">
      <c r="A142" s="66" t="s">
        <v>784</v>
      </c>
      <c r="D142" s="125"/>
      <c r="E142" s="125"/>
      <c r="F142" s="103"/>
      <c r="G142" s="92"/>
      <c r="H142"/>
      <c r="K142" s="125"/>
      <c r="L142" s="125"/>
      <c r="M142" s="103"/>
      <c r="N142" s="92"/>
    </row>
    <row r="143" spans="1:14" outlineLevel="1" x14ac:dyDescent="0.25">
      <c r="A143" s="66" t="s">
        <v>785</v>
      </c>
      <c r="D143" s="125"/>
      <c r="E143" s="125"/>
      <c r="F143" s="103"/>
      <c r="G143" s="92"/>
      <c r="H143"/>
      <c r="K143" s="125"/>
      <c r="L143" s="125"/>
      <c r="M143" s="103"/>
      <c r="N143" s="92"/>
    </row>
    <row r="144" spans="1:14" outlineLevel="1" x14ac:dyDescent="0.25">
      <c r="A144" s="66" t="s">
        <v>786</v>
      </c>
      <c r="D144" s="125"/>
      <c r="E144" s="125"/>
      <c r="F144" s="103"/>
      <c r="G144" s="92"/>
      <c r="H144"/>
      <c r="K144" s="125"/>
      <c r="L144" s="125"/>
      <c r="M144" s="103"/>
      <c r="N144" s="92"/>
    </row>
    <row r="145" spans="1:14" outlineLevel="1" x14ac:dyDescent="0.25">
      <c r="A145" s="66" t="s">
        <v>787</v>
      </c>
      <c r="D145" s="125"/>
      <c r="E145" s="125"/>
      <c r="F145" s="103"/>
      <c r="G145" s="92"/>
      <c r="H145"/>
      <c r="K145" s="125"/>
      <c r="L145" s="125"/>
      <c r="M145" s="103"/>
      <c r="N145" s="92"/>
    </row>
    <row r="146" spans="1:14" outlineLevel="1" x14ac:dyDescent="0.25">
      <c r="A146" s="66" t="s">
        <v>788</v>
      </c>
      <c r="D146" s="125"/>
      <c r="E146" s="125"/>
      <c r="F146" s="103"/>
      <c r="G146" s="92"/>
      <c r="H146"/>
      <c r="K146" s="125"/>
      <c r="L146" s="125"/>
      <c r="M146" s="103"/>
      <c r="N146" s="92"/>
    </row>
    <row r="147" spans="1:14" x14ac:dyDescent="0.25">
      <c r="A147" s="85"/>
      <c r="B147" s="86" t="s">
        <v>789</v>
      </c>
      <c r="C147" s="85" t="s">
        <v>112</v>
      </c>
      <c r="D147" s="85"/>
      <c r="E147" s="85"/>
      <c r="F147" s="85" t="s">
        <v>662</v>
      </c>
      <c r="G147" s="88"/>
      <c r="H147"/>
      <c r="I147" s="122"/>
      <c r="J147" s="80"/>
      <c r="K147" s="80"/>
      <c r="L147" s="80"/>
      <c r="M147" s="80"/>
      <c r="N147" s="100"/>
    </row>
    <row r="148" spans="1:14" x14ac:dyDescent="0.25">
      <c r="A148" s="66" t="s">
        <v>790</v>
      </c>
      <c r="B148" s="83" t="s">
        <v>791</v>
      </c>
      <c r="C148" s="66" t="s">
        <v>95</v>
      </c>
      <c r="D148" s="125"/>
      <c r="E148" s="125"/>
      <c r="F148" s="93" t="str">
        <f>IF($C$152=0,"",IF(C148="[for completion]","",C148/$C$152))</f>
        <v/>
      </c>
      <c r="G148" s="92"/>
      <c r="H148"/>
      <c r="I148" s="83"/>
      <c r="K148" s="125"/>
      <c r="L148" s="125"/>
      <c r="M148" s="93"/>
      <c r="N148" s="92"/>
    </row>
    <row r="149" spans="1:14" x14ac:dyDescent="0.25">
      <c r="A149" s="66" t="s">
        <v>792</v>
      </c>
      <c r="B149" s="83" t="s">
        <v>793</v>
      </c>
      <c r="C149" s="66" t="s">
        <v>95</v>
      </c>
      <c r="D149" s="125"/>
      <c r="E149" s="125"/>
      <c r="F149" s="93" t="str">
        <f>IF($C$152=0,"",IF(C149="[for completion]","",C149/$C$152))</f>
        <v/>
      </c>
      <c r="G149" s="92"/>
      <c r="H149"/>
      <c r="I149" s="83"/>
      <c r="K149" s="125"/>
      <c r="L149" s="125"/>
      <c r="M149" s="93"/>
      <c r="N149" s="92"/>
    </row>
    <row r="150" spans="1:14" x14ac:dyDescent="0.25">
      <c r="A150" s="66" t="s">
        <v>794</v>
      </c>
      <c r="B150" s="83" t="s">
        <v>795</v>
      </c>
      <c r="C150" s="66" t="s">
        <v>95</v>
      </c>
      <c r="D150" s="125"/>
      <c r="E150" s="125"/>
      <c r="F150" s="93" t="str">
        <f>IF($C$152=0,"",IF(C150="[for completion]","",C150/$C$152))</f>
        <v/>
      </c>
      <c r="G150" s="92"/>
      <c r="H150"/>
      <c r="I150" s="83"/>
      <c r="K150" s="125"/>
      <c r="L150" s="125"/>
      <c r="M150" s="93"/>
      <c r="N150" s="92"/>
    </row>
    <row r="151" spans="1:14" ht="15" customHeight="1" x14ac:dyDescent="0.25">
      <c r="A151" s="66" t="s">
        <v>796</v>
      </c>
      <c r="B151" s="83" t="s">
        <v>797</v>
      </c>
      <c r="C151" s="66" t="s">
        <v>95</v>
      </c>
      <c r="D151" s="125"/>
      <c r="E151" s="125"/>
      <c r="F151" s="93" t="str">
        <f>IF($C$152=0,"",IF(C151="[for completion]","",C151/$C$152))</f>
        <v/>
      </c>
      <c r="G151" s="92"/>
      <c r="H151"/>
      <c r="I151" s="83"/>
      <c r="K151" s="125"/>
      <c r="L151" s="125"/>
      <c r="M151" s="93"/>
      <c r="N151" s="92"/>
    </row>
    <row r="152" spans="1:14" ht="15" customHeight="1" x14ac:dyDescent="0.25">
      <c r="A152" s="66" t="s">
        <v>798</v>
      </c>
      <c r="B152" s="94" t="s">
        <v>142</v>
      </c>
      <c r="C152" s="83">
        <f>SUM(C148:C151)</f>
        <v>0</v>
      </c>
      <c r="D152" s="125"/>
      <c r="E152" s="125"/>
      <c r="F152" s="103">
        <f>SUM(F148:F151)</f>
        <v>0</v>
      </c>
      <c r="G152" s="92"/>
      <c r="H152"/>
      <c r="I152" s="83"/>
      <c r="K152" s="125"/>
      <c r="L152" s="125"/>
      <c r="M152" s="93"/>
      <c r="N152" s="92"/>
    </row>
    <row r="153" spans="1:14" ht="15" customHeight="1" outlineLevel="1" x14ac:dyDescent="0.25">
      <c r="A153" s="66" t="s">
        <v>799</v>
      </c>
      <c r="B153" s="96" t="s">
        <v>800</v>
      </c>
      <c r="D153" s="125"/>
      <c r="E153" s="125"/>
      <c r="F153" s="93" t="str">
        <f>IF($C$152=0,"",IF(C153="[for completion]","",C153/$C$152))</f>
        <v/>
      </c>
      <c r="G153" s="92"/>
      <c r="H153"/>
      <c r="I153" s="83"/>
      <c r="K153" s="125"/>
      <c r="L153" s="125"/>
      <c r="M153" s="93"/>
      <c r="N153" s="92"/>
    </row>
    <row r="154" spans="1:14" ht="15" customHeight="1" outlineLevel="1" x14ac:dyDescent="0.25">
      <c r="A154" s="66" t="s">
        <v>801</v>
      </c>
      <c r="B154" s="96" t="s">
        <v>802</v>
      </c>
      <c r="D154" s="125"/>
      <c r="E154" s="125"/>
      <c r="F154" s="93" t="str">
        <f t="shared" ref="F154:F159" si="3">IF($C$152=0,"",IF(C154="[for completion]","",C154/$C$152))</f>
        <v/>
      </c>
      <c r="G154" s="92"/>
      <c r="H154"/>
      <c r="I154" s="83"/>
      <c r="K154" s="125"/>
      <c r="L154" s="125"/>
      <c r="M154" s="93"/>
      <c r="N154" s="92"/>
    </row>
    <row r="155" spans="1:14" ht="15" customHeight="1" outlineLevel="1" x14ac:dyDescent="0.25">
      <c r="A155" s="66" t="s">
        <v>803</v>
      </c>
      <c r="B155" s="96" t="s">
        <v>804</v>
      </c>
      <c r="D155" s="125"/>
      <c r="E155" s="125"/>
      <c r="F155" s="93" t="str">
        <f t="shared" si="3"/>
        <v/>
      </c>
      <c r="G155" s="92"/>
      <c r="H155"/>
      <c r="I155" s="83"/>
      <c r="K155" s="125"/>
      <c r="L155" s="125"/>
      <c r="M155" s="93"/>
      <c r="N155" s="92"/>
    </row>
    <row r="156" spans="1:14" ht="15" customHeight="1" outlineLevel="1" x14ac:dyDescent="0.25">
      <c r="A156" s="66" t="s">
        <v>805</v>
      </c>
      <c r="B156" s="96" t="s">
        <v>806</v>
      </c>
      <c r="D156" s="125"/>
      <c r="E156" s="125"/>
      <c r="F156" s="93" t="str">
        <f t="shared" si="3"/>
        <v/>
      </c>
      <c r="G156" s="92"/>
      <c r="H156"/>
      <c r="I156" s="83"/>
      <c r="K156" s="125"/>
      <c r="L156" s="125"/>
      <c r="M156" s="93"/>
      <c r="N156" s="92"/>
    </row>
    <row r="157" spans="1:14" ht="15" customHeight="1" outlineLevel="1" x14ac:dyDescent="0.25">
      <c r="A157" s="66" t="s">
        <v>807</v>
      </c>
      <c r="B157" s="96" t="s">
        <v>808</v>
      </c>
      <c r="D157" s="125"/>
      <c r="E157" s="125"/>
      <c r="F157" s="93" t="str">
        <f t="shared" si="3"/>
        <v/>
      </c>
      <c r="G157" s="92"/>
      <c r="H157"/>
      <c r="I157" s="83"/>
      <c r="K157" s="125"/>
      <c r="L157" s="125"/>
      <c r="M157" s="93"/>
      <c r="N157" s="92"/>
    </row>
    <row r="158" spans="1:14" ht="15" customHeight="1" outlineLevel="1" x14ac:dyDescent="0.25">
      <c r="A158" s="66" t="s">
        <v>809</v>
      </c>
      <c r="B158" s="96" t="s">
        <v>810</v>
      </c>
      <c r="D158" s="125"/>
      <c r="E158" s="125"/>
      <c r="F158" s="93" t="str">
        <f t="shared" si="3"/>
        <v/>
      </c>
      <c r="G158" s="92"/>
      <c r="H158"/>
      <c r="I158" s="83"/>
      <c r="K158" s="125"/>
      <c r="L158" s="125"/>
      <c r="M158" s="93"/>
      <c r="N158" s="92"/>
    </row>
    <row r="159" spans="1:14" ht="15" customHeight="1" outlineLevel="1" x14ac:dyDescent="0.25">
      <c r="A159" s="66" t="s">
        <v>811</v>
      </c>
      <c r="B159" s="96" t="s">
        <v>812</v>
      </c>
      <c r="D159" s="125"/>
      <c r="E159" s="125"/>
      <c r="F159" s="93" t="str">
        <f t="shared" si="3"/>
        <v/>
      </c>
      <c r="G159" s="92"/>
      <c r="H159"/>
      <c r="I159" s="83"/>
      <c r="K159" s="125"/>
      <c r="L159" s="125"/>
      <c r="M159" s="93"/>
      <c r="N159" s="92"/>
    </row>
    <row r="160" spans="1:14" ht="15" customHeight="1" outlineLevel="1" x14ac:dyDescent="0.25">
      <c r="A160" s="66" t="s">
        <v>813</v>
      </c>
      <c r="B160" s="96"/>
      <c r="D160" s="125"/>
      <c r="E160" s="125"/>
      <c r="F160" s="93"/>
      <c r="G160" s="92"/>
      <c r="H160"/>
      <c r="I160" s="83"/>
      <c r="K160" s="125"/>
      <c r="L160" s="125"/>
      <c r="M160" s="93"/>
      <c r="N160" s="92"/>
    </row>
    <row r="161" spans="1:14" ht="15" customHeight="1" outlineLevel="1" x14ac:dyDescent="0.25">
      <c r="A161" s="66" t="s">
        <v>814</v>
      </c>
      <c r="B161" s="96"/>
      <c r="D161" s="125"/>
      <c r="E161" s="125"/>
      <c r="F161" s="93"/>
      <c r="G161" s="92"/>
      <c r="H161"/>
      <c r="I161" s="83"/>
      <c r="K161" s="125"/>
      <c r="L161" s="125"/>
      <c r="M161" s="93"/>
      <c r="N161" s="92"/>
    </row>
    <row r="162" spans="1:14" ht="15" customHeight="1" outlineLevel="1" x14ac:dyDescent="0.25">
      <c r="A162" s="66" t="s">
        <v>815</v>
      </c>
      <c r="B162" s="96"/>
      <c r="D162" s="125"/>
      <c r="E162" s="125"/>
      <c r="F162" s="93"/>
      <c r="G162" s="92"/>
      <c r="H162"/>
      <c r="I162" s="83"/>
      <c r="K162" s="125"/>
      <c r="L162" s="125"/>
      <c r="M162" s="93"/>
      <c r="N162" s="92"/>
    </row>
    <row r="163" spans="1:14" ht="15" customHeight="1" outlineLevel="1" x14ac:dyDescent="0.25">
      <c r="A163" s="66" t="s">
        <v>816</v>
      </c>
      <c r="B163" s="96"/>
      <c r="D163" s="125"/>
      <c r="E163" s="125"/>
      <c r="F163" s="93"/>
      <c r="G163" s="92"/>
      <c r="H163"/>
      <c r="I163" s="83"/>
      <c r="K163" s="125"/>
      <c r="L163" s="125"/>
      <c r="M163" s="93"/>
      <c r="N163" s="92"/>
    </row>
    <row r="164" spans="1:14" ht="15" customHeight="1" outlineLevel="1" x14ac:dyDescent="0.25">
      <c r="A164" s="66" t="s">
        <v>817</v>
      </c>
      <c r="B164" s="83"/>
      <c r="D164" s="125"/>
      <c r="E164" s="125"/>
      <c r="F164" s="93" t="str">
        <f t="shared" ref="F164:F165" si="4">IF($C$152=0,"",IF(C164="[for completion]","",C164/$C$152))</f>
        <v/>
      </c>
      <c r="G164" s="92"/>
      <c r="H164"/>
      <c r="I164" s="83"/>
      <c r="K164" s="125"/>
      <c r="L164" s="125"/>
      <c r="M164" s="93"/>
      <c r="N164" s="92"/>
    </row>
    <row r="165" spans="1:14" outlineLevel="1" x14ac:dyDescent="0.25">
      <c r="A165" s="66" t="s">
        <v>818</v>
      </c>
      <c r="B165" s="97"/>
      <c r="C165" s="97"/>
      <c r="D165" s="97"/>
      <c r="E165" s="97"/>
      <c r="F165" s="93" t="str">
        <f t="shared" si="4"/>
        <v/>
      </c>
      <c r="G165" s="92"/>
      <c r="H165"/>
      <c r="I165" s="94"/>
      <c r="J165" s="83"/>
      <c r="K165" s="125"/>
      <c r="L165" s="125"/>
      <c r="M165" s="103"/>
      <c r="N165" s="92"/>
    </row>
    <row r="166" spans="1:14" ht="15" customHeight="1" x14ac:dyDescent="0.25">
      <c r="A166" s="85"/>
      <c r="B166" s="86" t="s">
        <v>819</v>
      </c>
      <c r="C166" s="85"/>
      <c r="D166" s="85"/>
      <c r="E166" s="85"/>
      <c r="F166" s="88"/>
      <c r="G166" s="88"/>
      <c r="H166"/>
      <c r="I166" s="122"/>
      <c r="J166" s="80"/>
      <c r="K166" s="80"/>
      <c r="L166" s="80"/>
      <c r="M166" s="100"/>
      <c r="N166" s="100"/>
    </row>
    <row r="167" spans="1:14" x14ac:dyDescent="0.25">
      <c r="A167" s="66" t="s">
        <v>820</v>
      </c>
      <c r="B167" s="66" t="s">
        <v>501</v>
      </c>
      <c r="C167" s="66" t="s">
        <v>95</v>
      </c>
      <c r="D167"/>
      <c r="E167" s="64"/>
      <c r="F167" s="64"/>
      <c r="G167"/>
      <c r="H167"/>
      <c r="K167" s="108"/>
      <c r="L167" s="64"/>
      <c r="M167" s="64"/>
      <c r="N167" s="108"/>
    </row>
    <row r="168" spans="1:14" outlineLevel="1" x14ac:dyDescent="0.25">
      <c r="A168" s="66" t="s">
        <v>821</v>
      </c>
      <c r="D168"/>
      <c r="E168" s="64"/>
      <c r="F168" s="64"/>
      <c r="G168"/>
      <c r="H168"/>
      <c r="K168" s="108"/>
      <c r="L168" s="64"/>
      <c r="M168" s="64"/>
      <c r="N168" s="108"/>
    </row>
    <row r="169" spans="1:14" outlineLevel="1" x14ac:dyDescent="0.25">
      <c r="A169" s="66" t="s">
        <v>822</v>
      </c>
      <c r="D169"/>
      <c r="E169" s="64"/>
      <c r="F169" s="64"/>
      <c r="G169"/>
      <c r="H169"/>
      <c r="K169" s="108"/>
      <c r="L169" s="64"/>
      <c r="M169" s="64"/>
      <c r="N169" s="108"/>
    </row>
    <row r="170" spans="1:14" outlineLevel="1" x14ac:dyDescent="0.25">
      <c r="A170" s="66" t="s">
        <v>823</v>
      </c>
      <c r="D170"/>
      <c r="E170" s="64"/>
      <c r="F170" s="64"/>
      <c r="G170"/>
      <c r="H170"/>
      <c r="K170" s="108"/>
      <c r="L170" s="64"/>
      <c r="M170" s="64"/>
      <c r="N170" s="108"/>
    </row>
    <row r="171" spans="1:14" outlineLevel="1" x14ac:dyDescent="0.25">
      <c r="A171" s="66" t="s">
        <v>824</v>
      </c>
      <c r="D171"/>
      <c r="E171" s="64"/>
      <c r="F171" s="64"/>
      <c r="G171"/>
      <c r="H171"/>
      <c r="K171" s="108"/>
      <c r="L171" s="64"/>
      <c r="M171" s="64"/>
      <c r="N171" s="108"/>
    </row>
    <row r="172" spans="1:14" x14ac:dyDescent="0.25">
      <c r="A172" s="85"/>
      <c r="B172" s="86" t="s">
        <v>825</v>
      </c>
      <c r="C172" s="85" t="s">
        <v>662</v>
      </c>
      <c r="D172" s="85"/>
      <c r="E172" s="85"/>
      <c r="F172" s="88"/>
      <c r="G172" s="88"/>
      <c r="H172"/>
      <c r="I172" s="122"/>
      <c r="J172" s="80"/>
      <c r="K172" s="80"/>
      <c r="L172" s="80"/>
      <c r="M172" s="100"/>
      <c r="N172" s="100"/>
    </row>
    <row r="173" spans="1:14" ht="15" customHeight="1" x14ac:dyDescent="0.25">
      <c r="A173" s="66" t="s">
        <v>826</v>
      </c>
      <c r="B173" s="66" t="s">
        <v>827</v>
      </c>
      <c r="C173" s="66" t="s">
        <v>95</v>
      </c>
      <c r="D173"/>
      <c r="E173"/>
      <c r="F173"/>
      <c r="G173"/>
      <c r="H173"/>
      <c r="K173" s="108"/>
      <c r="L173" s="108"/>
      <c r="M173" s="108"/>
      <c r="N173" s="108"/>
    </row>
    <row r="174" spans="1:14" outlineLevel="1" x14ac:dyDescent="0.25">
      <c r="A174" s="66" t="s">
        <v>828</v>
      </c>
      <c r="D174"/>
      <c r="E174"/>
      <c r="F174"/>
      <c r="G174"/>
      <c r="H174"/>
      <c r="K174" s="108"/>
      <c r="L174" s="108"/>
      <c r="M174" s="108"/>
      <c r="N174" s="108"/>
    </row>
    <row r="175" spans="1:14" outlineLevel="1" x14ac:dyDescent="0.25">
      <c r="A175" s="66" t="s">
        <v>829</v>
      </c>
      <c r="D175"/>
      <c r="E175"/>
      <c r="F175"/>
      <c r="G175"/>
      <c r="H175"/>
      <c r="K175" s="108"/>
      <c r="L175" s="108"/>
      <c r="M175" s="108"/>
      <c r="N175" s="108"/>
    </row>
    <row r="176" spans="1:14" outlineLevel="1" x14ac:dyDescent="0.25">
      <c r="A176" s="66" t="s">
        <v>830</v>
      </c>
      <c r="D176"/>
      <c r="E176"/>
      <c r="F176"/>
      <c r="G176"/>
      <c r="H176"/>
      <c r="K176" s="108"/>
      <c r="L176" s="108"/>
      <c r="M176" s="108"/>
      <c r="N176" s="108"/>
    </row>
    <row r="177" spans="1:14" outlineLevel="1" x14ac:dyDescent="0.25">
      <c r="A177" s="66" t="s">
        <v>831</v>
      </c>
      <c r="D177"/>
      <c r="E177"/>
      <c r="F177"/>
      <c r="G177"/>
      <c r="H177"/>
      <c r="K177" s="108"/>
      <c r="L177" s="108"/>
      <c r="M177" s="108"/>
      <c r="N177" s="108"/>
    </row>
    <row r="178" spans="1:14" outlineLevel="1" x14ac:dyDescent="0.25">
      <c r="A178" s="66" t="s">
        <v>832</v>
      </c>
    </row>
    <row r="179" spans="1:14" outlineLevel="1" x14ac:dyDescent="0.25">
      <c r="A179" s="66" t="s">
        <v>833</v>
      </c>
    </row>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70" zoomScaleNormal="70" workbookViewId="0"/>
  </sheetViews>
  <sheetFormatPr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7"/>
  </cols>
  <sheetData>
    <row r="1" spans="1:7" ht="31.5" x14ac:dyDescent="0.25">
      <c r="A1" s="63" t="s">
        <v>834</v>
      </c>
      <c r="B1" s="63"/>
      <c r="C1" s="64"/>
      <c r="D1" s="64"/>
      <c r="E1" s="64"/>
      <c r="F1" s="64"/>
    </row>
    <row r="2" spans="1:7" ht="15.75" thickBot="1" x14ac:dyDescent="0.3">
      <c r="A2" s="64"/>
      <c r="B2" s="64"/>
      <c r="C2" s="64"/>
      <c r="D2" s="64"/>
      <c r="E2" s="64"/>
      <c r="F2" s="64"/>
    </row>
    <row r="3" spans="1:7" ht="19.5" thickBot="1" x14ac:dyDescent="0.3">
      <c r="A3" s="67"/>
      <c r="B3" s="68" t="s">
        <v>83</v>
      </c>
      <c r="C3" s="69" t="s">
        <v>84</v>
      </c>
      <c r="D3" s="67"/>
      <c r="E3" s="67"/>
      <c r="F3" s="67"/>
      <c r="G3" s="67"/>
    </row>
    <row r="4" spans="1:7" ht="15.75" thickBot="1" x14ac:dyDescent="0.3"/>
    <row r="5" spans="1:7" ht="19.5" thickBot="1" x14ac:dyDescent="0.3">
      <c r="A5" s="70"/>
      <c r="B5" s="126" t="s">
        <v>835</v>
      </c>
      <c r="C5" s="70"/>
      <c r="E5" s="72"/>
      <c r="F5" s="72"/>
    </row>
    <row r="6" spans="1:7" ht="15.75" thickBot="1" x14ac:dyDescent="0.3">
      <c r="B6" s="127" t="s">
        <v>836</v>
      </c>
    </row>
    <row r="7" spans="1:7" x14ac:dyDescent="0.25">
      <c r="B7" s="76"/>
    </row>
    <row r="8" spans="1:7" ht="37.5" x14ac:dyDescent="0.25">
      <c r="A8" s="77" t="s">
        <v>93</v>
      </c>
      <c r="B8" s="77" t="s">
        <v>836</v>
      </c>
      <c r="C8" s="78"/>
      <c r="D8" s="78"/>
      <c r="E8" s="78"/>
      <c r="F8" s="78"/>
      <c r="G8" s="79"/>
    </row>
    <row r="9" spans="1:7" ht="15" customHeight="1" x14ac:dyDescent="0.25">
      <c r="A9" s="85"/>
      <c r="B9" s="86" t="s">
        <v>650</v>
      </c>
      <c r="C9" s="85" t="s">
        <v>837</v>
      </c>
      <c r="D9" s="85"/>
      <c r="E9" s="87"/>
      <c r="F9" s="85"/>
      <c r="G9" s="88"/>
    </row>
    <row r="10" spans="1:7" x14ac:dyDescent="0.25">
      <c r="A10" s="66" t="s">
        <v>838</v>
      </c>
      <c r="B10" s="66" t="s">
        <v>839</v>
      </c>
      <c r="C10" s="66" t="s">
        <v>95</v>
      </c>
    </row>
    <row r="11" spans="1:7" outlineLevel="1" x14ac:dyDescent="0.25">
      <c r="A11" s="66" t="s">
        <v>840</v>
      </c>
      <c r="B11" s="81" t="s">
        <v>382</v>
      </c>
    </row>
    <row r="12" spans="1:7" outlineLevel="1" x14ac:dyDescent="0.25">
      <c r="A12" s="66" t="s">
        <v>841</v>
      </c>
      <c r="B12" s="81" t="s">
        <v>383</v>
      </c>
    </row>
    <row r="13" spans="1:7" outlineLevel="1" x14ac:dyDescent="0.25">
      <c r="A13" s="66" t="s">
        <v>842</v>
      </c>
      <c r="B13" s="81"/>
    </row>
    <row r="14" spans="1:7" outlineLevel="1" x14ac:dyDescent="0.25">
      <c r="A14" s="66" t="s">
        <v>843</v>
      </c>
      <c r="B14" s="81"/>
    </row>
    <row r="15" spans="1:7" outlineLevel="1" x14ac:dyDescent="0.25">
      <c r="A15" s="66" t="s">
        <v>844</v>
      </c>
      <c r="B15" s="81"/>
    </row>
    <row r="16" spans="1:7" outlineLevel="1" x14ac:dyDescent="0.25">
      <c r="A16" s="66" t="s">
        <v>845</v>
      </c>
      <c r="B16" s="81"/>
    </row>
    <row r="17" spans="1:7" ht="15" customHeight="1" x14ac:dyDescent="0.25">
      <c r="A17" s="85"/>
      <c r="B17" s="86" t="s">
        <v>846</v>
      </c>
      <c r="C17" s="85" t="s">
        <v>847</v>
      </c>
      <c r="D17" s="85"/>
      <c r="E17" s="87"/>
      <c r="F17" s="88"/>
      <c r="G17" s="88"/>
    </row>
    <row r="18" spans="1:7" x14ac:dyDescent="0.25">
      <c r="A18" s="66" t="s">
        <v>848</v>
      </c>
      <c r="B18" s="66" t="s">
        <v>388</v>
      </c>
      <c r="C18" s="66" t="s">
        <v>95</v>
      </c>
    </row>
    <row r="19" spans="1:7" outlineLevel="1" x14ac:dyDescent="0.25">
      <c r="A19" s="66" t="s">
        <v>849</v>
      </c>
    </row>
    <row r="20" spans="1:7" outlineLevel="1" x14ac:dyDescent="0.25">
      <c r="A20" s="66" t="s">
        <v>850</v>
      </c>
    </row>
    <row r="21" spans="1:7" outlineLevel="1" x14ac:dyDescent="0.25">
      <c r="A21" s="66" t="s">
        <v>851</v>
      </c>
    </row>
    <row r="22" spans="1:7" outlineLevel="1" x14ac:dyDescent="0.25">
      <c r="A22" s="66" t="s">
        <v>852</v>
      </c>
    </row>
    <row r="23" spans="1:7" outlineLevel="1" x14ac:dyDescent="0.25">
      <c r="A23" s="66" t="s">
        <v>853</v>
      </c>
    </row>
    <row r="24" spans="1:7" outlineLevel="1" x14ac:dyDescent="0.25">
      <c r="A24" s="66" t="s">
        <v>854</v>
      </c>
    </row>
    <row r="25" spans="1:7" ht="15" customHeight="1" x14ac:dyDescent="0.25">
      <c r="A25" s="85"/>
      <c r="B25" s="86" t="s">
        <v>855</v>
      </c>
      <c r="C25" s="85" t="s">
        <v>847</v>
      </c>
      <c r="D25" s="85"/>
      <c r="E25" s="87"/>
      <c r="F25" s="88"/>
      <c r="G25" s="88"/>
    </row>
    <row r="26" spans="1:7" x14ac:dyDescent="0.25">
      <c r="A26" s="66" t="s">
        <v>856</v>
      </c>
      <c r="B26" s="118" t="s">
        <v>391</v>
      </c>
      <c r="C26" s="66">
        <f>SUM(C27:C54)</f>
        <v>0</v>
      </c>
      <c r="D26" s="118"/>
      <c r="F26" s="118"/>
      <c r="G26" s="66"/>
    </row>
    <row r="27" spans="1:7" x14ac:dyDescent="0.25">
      <c r="A27" s="66" t="s">
        <v>857</v>
      </c>
      <c r="B27" s="66" t="s">
        <v>393</v>
      </c>
      <c r="C27" s="66" t="s">
        <v>95</v>
      </c>
      <c r="D27" s="118"/>
      <c r="F27" s="118"/>
      <c r="G27" s="66"/>
    </row>
    <row r="28" spans="1:7" x14ac:dyDescent="0.25">
      <c r="A28" s="66" t="s">
        <v>858</v>
      </c>
      <c r="B28" s="66" t="s">
        <v>395</v>
      </c>
      <c r="C28" s="66" t="s">
        <v>95</v>
      </c>
      <c r="D28" s="118"/>
      <c r="F28" s="118"/>
      <c r="G28" s="66"/>
    </row>
    <row r="29" spans="1:7" x14ac:dyDescent="0.25">
      <c r="A29" s="66" t="s">
        <v>859</v>
      </c>
      <c r="B29" s="66" t="s">
        <v>397</v>
      </c>
      <c r="C29" s="66" t="s">
        <v>95</v>
      </c>
      <c r="D29" s="118"/>
      <c r="F29" s="118"/>
      <c r="G29" s="66"/>
    </row>
    <row r="30" spans="1:7" x14ac:dyDescent="0.25">
      <c r="A30" s="66" t="s">
        <v>860</v>
      </c>
      <c r="B30" s="66" t="s">
        <v>399</v>
      </c>
      <c r="C30" s="66" t="s">
        <v>95</v>
      </c>
      <c r="D30" s="118"/>
      <c r="F30" s="118"/>
      <c r="G30" s="66"/>
    </row>
    <row r="31" spans="1:7" x14ac:dyDescent="0.25">
      <c r="A31" s="66" t="s">
        <v>861</v>
      </c>
      <c r="B31" s="66" t="s">
        <v>401</v>
      </c>
      <c r="C31" s="66" t="s">
        <v>95</v>
      </c>
      <c r="D31" s="118"/>
      <c r="F31" s="118"/>
      <c r="G31" s="66"/>
    </row>
    <row r="32" spans="1:7" x14ac:dyDescent="0.25">
      <c r="A32" s="66" t="s">
        <v>862</v>
      </c>
      <c r="B32" s="66" t="s">
        <v>403</v>
      </c>
      <c r="C32" s="66" t="s">
        <v>95</v>
      </c>
      <c r="D32" s="118"/>
      <c r="F32" s="118"/>
      <c r="G32" s="66"/>
    </row>
    <row r="33" spans="1:7" x14ac:dyDescent="0.25">
      <c r="A33" s="66" t="s">
        <v>863</v>
      </c>
      <c r="B33" s="66" t="s">
        <v>405</v>
      </c>
      <c r="C33" s="66" t="s">
        <v>95</v>
      </c>
      <c r="D33" s="118"/>
      <c r="F33" s="118"/>
      <c r="G33" s="66"/>
    </row>
    <row r="34" spans="1:7" x14ac:dyDescent="0.25">
      <c r="A34" s="66" t="s">
        <v>864</v>
      </c>
      <c r="B34" s="66" t="s">
        <v>407</v>
      </c>
      <c r="C34" s="66" t="s">
        <v>95</v>
      </c>
      <c r="D34" s="118"/>
      <c r="F34" s="118"/>
      <c r="G34" s="66"/>
    </row>
    <row r="35" spans="1:7" x14ac:dyDescent="0.25">
      <c r="A35" s="66" t="s">
        <v>865</v>
      </c>
      <c r="B35" s="66" t="s">
        <v>409</v>
      </c>
      <c r="C35" s="66" t="s">
        <v>95</v>
      </c>
      <c r="D35" s="118"/>
      <c r="F35" s="118"/>
      <c r="G35" s="66"/>
    </row>
    <row r="36" spans="1:7" x14ac:dyDescent="0.25">
      <c r="A36" s="66" t="s">
        <v>866</v>
      </c>
      <c r="B36" s="66" t="s">
        <v>411</v>
      </c>
      <c r="C36" s="66" t="s">
        <v>95</v>
      </c>
      <c r="D36" s="118"/>
      <c r="F36" s="118"/>
      <c r="G36" s="66"/>
    </row>
    <row r="37" spans="1:7" x14ac:dyDescent="0.25">
      <c r="A37" s="66" t="s">
        <v>867</v>
      </c>
      <c r="B37" s="66" t="s">
        <v>413</v>
      </c>
      <c r="C37" s="66" t="s">
        <v>95</v>
      </c>
      <c r="D37" s="118"/>
      <c r="F37" s="118"/>
      <c r="G37" s="66"/>
    </row>
    <row r="38" spans="1:7" x14ac:dyDescent="0.25">
      <c r="A38" s="66" t="s">
        <v>868</v>
      </c>
      <c r="B38" s="66" t="s">
        <v>415</v>
      </c>
      <c r="C38" s="66" t="s">
        <v>95</v>
      </c>
      <c r="D38" s="118"/>
      <c r="F38" s="118"/>
      <c r="G38" s="66"/>
    </row>
    <row r="39" spans="1:7" x14ac:dyDescent="0.25">
      <c r="A39" s="66" t="s">
        <v>869</v>
      </c>
      <c r="B39" s="66" t="s">
        <v>417</v>
      </c>
      <c r="C39" s="66" t="s">
        <v>95</v>
      </c>
      <c r="D39" s="118"/>
      <c r="F39" s="118"/>
      <c r="G39" s="66"/>
    </row>
    <row r="40" spans="1:7" x14ac:dyDescent="0.25">
      <c r="A40" s="66" t="s">
        <v>870</v>
      </c>
      <c r="B40" s="66" t="s">
        <v>419</v>
      </c>
      <c r="C40" s="66" t="s">
        <v>95</v>
      </c>
      <c r="D40" s="118"/>
      <c r="F40" s="118"/>
      <c r="G40" s="66"/>
    </row>
    <row r="41" spans="1:7" x14ac:dyDescent="0.25">
      <c r="A41" s="66" t="s">
        <v>871</v>
      </c>
      <c r="B41" s="66" t="s">
        <v>421</v>
      </c>
      <c r="C41" s="66" t="s">
        <v>95</v>
      </c>
      <c r="D41" s="118"/>
      <c r="F41" s="118"/>
      <c r="G41" s="66"/>
    </row>
    <row r="42" spans="1:7" x14ac:dyDescent="0.25">
      <c r="A42" s="66" t="s">
        <v>872</v>
      </c>
      <c r="B42" s="66" t="s">
        <v>3</v>
      </c>
      <c r="C42" s="66" t="s">
        <v>95</v>
      </c>
      <c r="D42" s="118"/>
      <c r="F42" s="118"/>
      <c r="G42" s="66"/>
    </row>
    <row r="43" spans="1:7" x14ac:dyDescent="0.25">
      <c r="A43" s="66" t="s">
        <v>873</v>
      </c>
      <c r="B43" s="66" t="s">
        <v>424</v>
      </c>
      <c r="C43" s="66" t="s">
        <v>95</v>
      </c>
      <c r="D43" s="118"/>
      <c r="F43" s="118"/>
      <c r="G43" s="66"/>
    </row>
    <row r="44" spans="1:7" x14ac:dyDescent="0.25">
      <c r="A44" s="66" t="s">
        <v>874</v>
      </c>
      <c r="B44" s="66" t="s">
        <v>426</v>
      </c>
      <c r="C44" s="66" t="s">
        <v>95</v>
      </c>
      <c r="D44" s="118"/>
      <c r="F44" s="118"/>
      <c r="G44" s="66"/>
    </row>
    <row r="45" spans="1:7" x14ac:dyDescent="0.25">
      <c r="A45" s="66" t="s">
        <v>875</v>
      </c>
      <c r="B45" s="66" t="s">
        <v>428</v>
      </c>
      <c r="C45" s="66" t="s">
        <v>95</v>
      </c>
      <c r="D45" s="118"/>
      <c r="F45" s="118"/>
      <c r="G45" s="66"/>
    </row>
    <row r="46" spans="1:7" x14ac:dyDescent="0.25">
      <c r="A46" s="66" t="s">
        <v>876</v>
      </c>
      <c r="B46" s="66" t="s">
        <v>430</v>
      </c>
      <c r="C46" s="66" t="s">
        <v>95</v>
      </c>
      <c r="D46" s="118"/>
      <c r="F46" s="118"/>
      <c r="G46" s="66"/>
    </row>
    <row r="47" spans="1:7" x14ac:dyDescent="0.25">
      <c r="A47" s="66" t="s">
        <v>877</v>
      </c>
      <c r="B47" s="66" t="s">
        <v>432</v>
      </c>
      <c r="C47" s="66" t="s">
        <v>95</v>
      </c>
      <c r="D47" s="118"/>
      <c r="F47" s="118"/>
      <c r="G47" s="66"/>
    </row>
    <row r="48" spans="1:7" x14ac:dyDescent="0.25">
      <c r="A48" s="66" t="s">
        <v>878</v>
      </c>
      <c r="B48" s="66" t="s">
        <v>434</v>
      </c>
      <c r="C48" s="66" t="s">
        <v>95</v>
      </c>
      <c r="D48" s="118"/>
      <c r="F48" s="118"/>
      <c r="G48" s="66"/>
    </row>
    <row r="49" spans="1:7" x14ac:dyDescent="0.25">
      <c r="A49" s="66" t="s">
        <v>879</v>
      </c>
      <c r="B49" s="66" t="s">
        <v>436</v>
      </c>
      <c r="C49" s="66" t="s">
        <v>95</v>
      </c>
      <c r="D49" s="118"/>
      <c r="F49" s="118"/>
      <c r="G49" s="66"/>
    </row>
    <row r="50" spans="1:7" x14ac:dyDescent="0.25">
      <c r="A50" s="66" t="s">
        <v>880</v>
      </c>
      <c r="B50" s="66" t="s">
        <v>438</v>
      </c>
      <c r="C50" s="66" t="s">
        <v>95</v>
      </c>
      <c r="D50" s="118"/>
      <c r="F50" s="118"/>
      <c r="G50" s="66"/>
    </row>
    <row r="51" spans="1:7" x14ac:dyDescent="0.25">
      <c r="A51" s="66" t="s">
        <v>881</v>
      </c>
      <c r="B51" s="66" t="s">
        <v>440</v>
      </c>
      <c r="C51" s="66" t="s">
        <v>95</v>
      </c>
      <c r="D51" s="118"/>
      <c r="F51" s="118"/>
      <c r="G51" s="66"/>
    </row>
    <row r="52" spans="1:7" x14ac:dyDescent="0.25">
      <c r="A52" s="66" t="s">
        <v>882</v>
      </c>
      <c r="B52" s="66" t="s">
        <v>442</v>
      </c>
      <c r="C52" s="66" t="s">
        <v>95</v>
      </c>
      <c r="D52" s="118"/>
      <c r="F52" s="118"/>
      <c r="G52" s="66"/>
    </row>
    <row r="53" spans="1:7" x14ac:dyDescent="0.25">
      <c r="A53" s="66" t="s">
        <v>883</v>
      </c>
      <c r="B53" s="66" t="s">
        <v>6</v>
      </c>
      <c r="C53" s="66" t="s">
        <v>95</v>
      </c>
      <c r="D53" s="118"/>
      <c r="F53" s="118"/>
      <c r="G53" s="66"/>
    </row>
    <row r="54" spans="1:7" x14ac:dyDescent="0.25">
      <c r="A54" s="66" t="s">
        <v>884</v>
      </c>
      <c r="B54" s="66" t="s">
        <v>445</v>
      </c>
      <c r="C54" s="66" t="s">
        <v>95</v>
      </c>
      <c r="D54" s="118"/>
      <c r="F54" s="118"/>
      <c r="G54" s="66"/>
    </row>
    <row r="55" spans="1:7" x14ac:dyDescent="0.25">
      <c r="A55" s="66" t="s">
        <v>885</v>
      </c>
      <c r="B55" s="118" t="s">
        <v>271</v>
      </c>
      <c r="C55" s="118">
        <f>SUM(C56:C58)</f>
        <v>0</v>
      </c>
      <c r="D55" s="118"/>
      <c r="F55" s="118"/>
      <c r="G55" s="66"/>
    </row>
    <row r="56" spans="1:7" x14ac:dyDescent="0.25">
      <c r="A56" s="66" t="s">
        <v>886</v>
      </c>
      <c r="B56" s="66" t="s">
        <v>448</v>
      </c>
      <c r="C56" s="66" t="s">
        <v>95</v>
      </c>
      <c r="D56" s="118"/>
      <c r="F56" s="118"/>
      <c r="G56" s="66"/>
    </row>
    <row r="57" spans="1:7" x14ac:dyDescent="0.25">
      <c r="A57" s="66" t="s">
        <v>887</v>
      </c>
      <c r="B57" s="66" t="s">
        <v>450</v>
      </c>
      <c r="C57" s="66" t="s">
        <v>95</v>
      </c>
      <c r="D57" s="118"/>
      <c r="F57" s="118"/>
      <c r="G57" s="66"/>
    </row>
    <row r="58" spans="1:7" x14ac:dyDescent="0.25">
      <c r="A58" s="66" t="s">
        <v>888</v>
      </c>
      <c r="B58" s="66" t="s">
        <v>2</v>
      </c>
      <c r="C58" s="66" t="s">
        <v>95</v>
      </c>
      <c r="D58" s="118"/>
      <c r="F58" s="118"/>
      <c r="G58" s="66"/>
    </row>
    <row r="59" spans="1:7" x14ac:dyDescent="0.25">
      <c r="A59" s="66" t="s">
        <v>889</v>
      </c>
      <c r="B59" s="118" t="s">
        <v>140</v>
      </c>
      <c r="C59" s="118">
        <f>SUM(C60:C69)</f>
        <v>0</v>
      </c>
      <c r="D59" s="118"/>
      <c r="F59" s="118"/>
      <c r="G59" s="66"/>
    </row>
    <row r="60" spans="1:7" x14ac:dyDescent="0.25">
      <c r="A60" s="66" t="s">
        <v>890</v>
      </c>
      <c r="B60" s="83" t="s">
        <v>273</v>
      </c>
      <c r="C60" s="66" t="s">
        <v>95</v>
      </c>
      <c r="D60" s="118"/>
      <c r="F60" s="118"/>
      <c r="G60" s="66"/>
    </row>
    <row r="61" spans="1:7" x14ac:dyDescent="0.25">
      <c r="A61" s="66" t="s">
        <v>891</v>
      </c>
      <c r="B61" s="83" t="s">
        <v>275</v>
      </c>
      <c r="C61" s="66" t="s">
        <v>95</v>
      </c>
      <c r="D61" s="118"/>
      <c r="F61" s="118"/>
      <c r="G61" s="66"/>
    </row>
    <row r="62" spans="1:7" x14ac:dyDescent="0.25">
      <c r="A62" s="66" t="s">
        <v>892</v>
      </c>
      <c r="B62" s="83" t="s">
        <v>277</v>
      </c>
      <c r="C62" s="66" t="s">
        <v>95</v>
      </c>
      <c r="D62" s="118"/>
      <c r="F62" s="118"/>
      <c r="G62" s="66"/>
    </row>
    <row r="63" spans="1:7" x14ac:dyDescent="0.25">
      <c r="A63" s="66" t="s">
        <v>893</v>
      </c>
      <c r="B63" s="83" t="s">
        <v>12</v>
      </c>
      <c r="C63" s="66" t="s">
        <v>95</v>
      </c>
      <c r="D63" s="118"/>
      <c r="F63" s="118"/>
      <c r="G63" s="66"/>
    </row>
    <row r="64" spans="1:7" x14ac:dyDescent="0.25">
      <c r="A64" s="66" t="s">
        <v>894</v>
      </c>
      <c r="B64" s="83" t="s">
        <v>280</v>
      </c>
      <c r="C64" s="66" t="s">
        <v>95</v>
      </c>
      <c r="D64" s="118"/>
      <c r="F64" s="118"/>
      <c r="G64" s="66"/>
    </row>
    <row r="65" spans="1:7" x14ac:dyDescent="0.25">
      <c r="A65" s="66" t="s">
        <v>895</v>
      </c>
      <c r="B65" s="83" t="s">
        <v>282</v>
      </c>
      <c r="C65" s="66" t="s">
        <v>95</v>
      </c>
      <c r="D65" s="118"/>
      <c r="F65" s="118"/>
      <c r="G65" s="66"/>
    </row>
    <row r="66" spans="1:7" x14ac:dyDescent="0.25">
      <c r="A66" s="66" t="s">
        <v>896</v>
      </c>
      <c r="B66" s="83" t="s">
        <v>284</v>
      </c>
      <c r="C66" s="66" t="s">
        <v>95</v>
      </c>
      <c r="D66" s="118"/>
      <c r="F66" s="118"/>
      <c r="G66" s="66"/>
    </row>
    <row r="67" spans="1:7" x14ac:dyDescent="0.25">
      <c r="A67" s="66" t="s">
        <v>897</v>
      </c>
      <c r="B67" s="83" t="s">
        <v>286</v>
      </c>
      <c r="C67" s="66" t="s">
        <v>95</v>
      </c>
      <c r="D67" s="118"/>
      <c r="F67" s="118"/>
      <c r="G67" s="66"/>
    </row>
    <row r="68" spans="1:7" x14ac:dyDescent="0.25">
      <c r="A68" s="66" t="s">
        <v>898</v>
      </c>
      <c r="B68" s="83" t="s">
        <v>288</v>
      </c>
      <c r="C68" s="66" t="s">
        <v>95</v>
      </c>
      <c r="D68" s="118"/>
      <c r="F68" s="118"/>
      <c r="G68" s="66"/>
    </row>
    <row r="69" spans="1:7" x14ac:dyDescent="0.25">
      <c r="A69" s="66" t="s">
        <v>899</v>
      </c>
      <c r="B69" s="83" t="s">
        <v>140</v>
      </c>
      <c r="C69" s="66" t="s">
        <v>95</v>
      </c>
      <c r="D69" s="118"/>
      <c r="F69" s="118"/>
      <c r="G69" s="66"/>
    </row>
    <row r="70" spans="1:7" outlineLevel="1" x14ac:dyDescent="0.25">
      <c r="A70" s="66" t="s">
        <v>900</v>
      </c>
      <c r="B70" s="96" t="s">
        <v>143</v>
      </c>
      <c r="G70" s="66"/>
    </row>
    <row r="71" spans="1:7" outlineLevel="1" x14ac:dyDescent="0.25">
      <c r="A71" s="66" t="s">
        <v>901</v>
      </c>
      <c r="B71" s="96" t="s">
        <v>143</v>
      </c>
      <c r="G71" s="66"/>
    </row>
    <row r="72" spans="1:7" outlineLevel="1" x14ac:dyDescent="0.25">
      <c r="A72" s="66" t="s">
        <v>902</v>
      </c>
      <c r="B72" s="96" t="s">
        <v>143</v>
      </c>
      <c r="G72" s="66"/>
    </row>
    <row r="73" spans="1:7" outlineLevel="1" x14ac:dyDescent="0.25">
      <c r="A73" s="66" t="s">
        <v>903</v>
      </c>
      <c r="B73" s="96" t="s">
        <v>143</v>
      </c>
      <c r="G73" s="66"/>
    </row>
    <row r="74" spans="1:7" outlineLevel="1" x14ac:dyDescent="0.25">
      <c r="A74" s="66" t="s">
        <v>904</v>
      </c>
      <c r="B74" s="96" t="s">
        <v>143</v>
      </c>
      <c r="G74" s="66"/>
    </row>
    <row r="75" spans="1:7" outlineLevel="1" x14ac:dyDescent="0.25">
      <c r="A75" s="66" t="s">
        <v>905</v>
      </c>
      <c r="B75" s="96" t="s">
        <v>143</v>
      </c>
      <c r="G75" s="66"/>
    </row>
    <row r="76" spans="1:7" outlineLevel="1" x14ac:dyDescent="0.25">
      <c r="A76" s="66" t="s">
        <v>906</v>
      </c>
      <c r="B76" s="96" t="s">
        <v>143</v>
      </c>
      <c r="G76" s="66"/>
    </row>
    <row r="77" spans="1:7" outlineLevel="1" x14ac:dyDescent="0.25">
      <c r="A77" s="66" t="s">
        <v>907</v>
      </c>
      <c r="B77" s="96" t="s">
        <v>143</v>
      </c>
      <c r="G77" s="66"/>
    </row>
    <row r="78" spans="1:7" outlineLevel="1" x14ac:dyDescent="0.25">
      <c r="A78" s="66" t="s">
        <v>908</v>
      </c>
      <c r="B78" s="96" t="s">
        <v>143</v>
      </c>
      <c r="G78" s="66"/>
    </row>
    <row r="79" spans="1:7" outlineLevel="1" x14ac:dyDescent="0.25">
      <c r="A79" s="66" t="s">
        <v>909</v>
      </c>
      <c r="B79" s="96" t="s">
        <v>143</v>
      </c>
      <c r="G79" s="66"/>
    </row>
    <row r="80" spans="1:7" ht="15" customHeight="1" x14ac:dyDescent="0.25">
      <c r="A80" s="85"/>
      <c r="B80" s="86" t="s">
        <v>910</v>
      </c>
      <c r="C80" s="85" t="s">
        <v>847</v>
      </c>
      <c r="D80" s="85"/>
      <c r="E80" s="87"/>
      <c r="F80" s="88"/>
      <c r="G80" s="88"/>
    </row>
    <row r="81" spans="1:7" x14ac:dyDescent="0.25">
      <c r="A81" s="66" t="s">
        <v>911</v>
      </c>
      <c r="B81" s="66" t="s">
        <v>474</v>
      </c>
      <c r="C81" s="66" t="s">
        <v>95</v>
      </c>
      <c r="E81" s="64"/>
    </row>
    <row r="82" spans="1:7" x14ac:dyDescent="0.25">
      <c r="A82" s="66" t="s">
        <v>912</v>
      </c>
      <c r="B82" s="66" t="s">
        <v>476</v>
      </c>
      <c r="C82" s="66" t="s">
        <v>95</v>
      </c>
      <c r="E82" s="64"/>
    </row>
    <row r="83" spans="1:7" x14ac:dyDescent="0.25">
      <c r="A83" s="66" t="s">
        <v>913</v>
      </c>
      <c r="B83" s="66" t="s">
        <v>140</v>
      </c>
      <c r="C83" s="66" t="s">
        <v>95</v>
      </c>
      <c r="E83" s="64"/>
    </row>
    <row r="84" spans="1:7" outlineLevel="1" x14ac:dyDescent="0.25">
      <c r="A84" s="66" t="s">
        <v>914</v>
      </c>
      <c r="E84" s="64"/>
    </row>
    <row r="85" spans="1:7" outlineLevel="1" x14ac:dyDescent="0.25">
      <c r="A85" s="66" t="s">
        <v>915</v>
      </c>
      <c r="E85" s="64"/>
    </row>
    <row r="86" spans="1:7" outlineLevel="1" x14ac:dyDescent="0.25">
      <c r="A86" s="66" t="s">
        <v>916</v>
      </c>
      <c r="E86" s="64"/>
    </row>
    <row r="87" spans="1:7" outlineLevel="1" x14ac:dyDescent="0.25">
      <c r="A87" s="66" t="s">
        <v>917</v>
      </c>
      <c r="E87" s="64"/>
    </row>
    <row r="88" spans="1:7" outlineLevel="1" x14ac:dyDescent="0.25">
      <c r="A88" s="66" t="s">
        <v>918</v>
      </c>
      <c r="E88" s="64"/>
    </row>
    <row r="89" spans="1:7" outlineLevel="1" x14ac:dyDescent="0.25">
      <c r="A89" s="66" t="s">
        <v>919</v>
      </c>
      <c r="E89" s="64"/>
    </row>
    <row r="90" spans="1:7" ht="15" customHeight="1" x14ac:dyDescent="0.25">
      <c r="A90" s="85"/>
      <c r="B90" s="86" t="s">
        <v>920</v>
      </c>
      <c r="C90" s="85" t="s">
        <v>847</v>
      </c>
      <c r="D90" s="85"/>
      <c r="E90" s="87"/>
      <c r="F90" s="88"/>
      <c r="G90" s="88"/>
    </row>
    <row r="91" spans="1:7" x14ac:dyDescent="0.25">
      <c r="A91" s="66" t="s">
        <v>921</v>
      </c>
      <c r="B91" s="66" t="s">
        <v>484</v>
      </c>
      <c r="C91" s="66" t="s">
        <v>95</v>
      </c>
      <c r="E91" s="64"/>
    </row>
    <row r="92" spans="1:7" x14ac:dyDescent="0.25">
      <c r="A92" s="66" t="s">
        <v>922</v>
      </c>
      <c r="B92" s="66" t="s">
        <v>486</v>
      </c>
      <c r="C92" s="66" t="s">
        <v>95</v>
      </c>
      <c r="E92" s="64"/>
    </row>
    <row r="93" spans="1:7" x14ac:dyDescent="0.25">
      <c r="A93" s="66" t="s">
        <v>923</v>
      </c>
      <c r="B93" s="66" t="s">
        <v>140</v>
      </c>
      <c r="C93" s="66" t="s">
        <v>95</v>
      </c>
      <c r="E93" s="64"/>
    </row>
    <row r="94" spans="1:7" outlineLevel="1" x14ac:dyDescent="0.25">
      <c r="A94" s="66" t="s">
        <v>924</v>
      </c>
      <c r="C94" s="66" t="s">
        <v>95</v>
      </c>
      <c r="E94" s="64"/>
    </row>
    <row r="95" spans="1:7" outlineLevel="1" x14ac:dyDescent="0.25">
      <c r="A95" s="66" t="s">
        <v>925</v>
      </c>
      <c r="E95" s="64"/>
    </row>
    <row r="96" spans="1:7" outlineLevel="1" x14ac:dyDescent="0.25">
      <c r="A96" s="66" t="s">
        <v>926</v>
      </c>
      <c r="E96" s="64"/>
    </row>
    <row r="97" spans="1:7" outlineLevel="1" x14ac:dyDescent="0.25">
      <c r="A97" s="66" t="s">
        <v>927</v>
      </c>
      <c r="E97" s="64"/>
    </row>
    <row r="98" spans="1:7" outlineLevel="1" x14ac:dyDescent="0.25">
      <c r="A98" s="66" t="s">
        <v>928</v>
      </c>
      <c r="E98" s="64"/>
    </row>
    <row r="99" spans="1:7" outlineLevel="1" x14ac:dyDescent="0.25">
      <c r="A99" s="66" t="s">
        <v>929</v>
      </c>
      <c r="E99" s="64"/>
    </row>
    <row r="100" spans="1:7" ht="15" customHeight="1" x14ac:dyDescent="0.25">
      <c r="A100" s="85"/>
      <c r="B100" s="86" t="s">
        <v>930</v>
      </c>
      <c r="C100" s="85" t="s">
        <v>847</v>
      </c>
      <c r="D100" s="85"/>
      <c r="E100" s="87"/>
      <c r="F100" s="88"/>
      <c r="G100" s="88"/>
    </row>
    <row r="101" spans="1:7" x14ac:dyDescent="0.25">
      <c r="A101" s="66" t="s">
        <v>931</v>
      </c>
      <c r="B101" s="62" t="s">
        <v>490</v>
      </c>
      <c r="C101" s="66" t="s">
        <v>95</v>
      </c>
      <c r="E101" s="64"/>
    </row>
    <row r="102" spans="1:7" x14ac:dyDescent="0.25">
      <c r="A102" s="66" t="s">
        <v>932</v>
      </c>
      <c r="B102" s="62" t="s">
        <v>492</v>
      </c>
      <c r="C102" s="66" t="s">
        <v>95</v>
      </c>
      <c r="E102" s="64"/>
    </row>
    <row r="103" spans="1:7" x14ac:dyDescent="0.25">
      <c r="A103" s="66" t="s">
        <v>933</v>
      </c>
      <c r="B103" s="62" t="s">
        <v>494</v>
      </c>
      <c r="C103" s="66" t="s">
        <v>95</v>
      </c>
    </row>
    <row r="104" spans="1:7" x14ac:dyDescent="0.25">
      <c r="A104" s="66" t="s">
        <v>934</v>
      </c>
      <c r="B104" s="62" t="s">
        <v>496</v>
      </c>
      <c r="C104" s="66" t="s">
        <v>95</v>
      </c>
    </row>
    <row r="105" spans="1:7" x14ac:dyDescent="0.25">
      <c r="A105" s="66" t="s">
        <v>935</v>
      </c>
      <c r="B105" s="62" t="s">
        <v>498</v>
      </c>
      <c r="C105" s="66" t="s">
        <v>95</v>
      </c>
    </row>
    <row r="106" spans="1:7" outlineLevel="1" x14ac:dyDescent="0.25">
      <c r="A106" s="66" t="s">
        <v>936</v>
      </c>
      <c r="B106" s="62"/>
    </row>
    <row r="107" spans="1:7" outlineLevel="1" x14ac:dyDescent="0.25">
      <c r="A107" s="66" t="s">
        <v>937</v>
      </c>
      <c r="B107" s="62"/>
    </row>
    <row r="108" spans="1:7" outlineLevel="1" x14ac:dyDescent="0.25">
      <c r="A108" s="66" t="s">
        <v>938</v>
      </c>
      <c r="B108" s="62"/>
    </row>
    <row r="109" spans="1:7" outlineLevel="1" x14ac:dyDescent="0.25">
      <c r="A109" s="66" t="s">
        <v>939</v>
      </c>
      <c r="B109" s="62"/>
    </row>
    <row r="110" spans="1:7" ht="15" customHeight="1" x14ac:dyDescent="0.25">
      <c r="A110" s="85"/>
      <c r="B110" s="86" t="s">
        <v>940</v>
      </c>
      <c r="C110" s="85" t="s">
        <v>847</v>
      </c>
      <c r="D110" s="85"/>
      <c r="E110" s="87"/>
      <c r="F110" s="88"/>
      <c r="G110" s="88"/>
    </row>
    <row r="111" spans="1:7" x14ac:dyDescent="0.25">
      <c r="A111" s="66" t="s">
        <v>941</v>
      </c>
      <c r="B111" s="66" t="s">
        <v>501</v>
      </c>
      <c r="C111" s="66" t="s">
        <v>95</v>
      </c>
      <c r="E111" s="64"/>
    </row>
    <row r="112" spans="1:7" outlineLevel="1" x14ac:dyDescent="0.25">
      <c r="A112" s="66" t="s">
        <v>942</v>
      </c>
      <c r="E112" s="64"/>
    </row>
    <row r="113" spans="1:7" outlineLevel="1" x14ac:dyDescent="0.25">
      <c r="A113" s="66" t="s">
        <v>943</v>
      </c>
      <c r="E113" s="64"/>
    </row>
    <row r="114" spans="1:7" outlineLevel="1" x14ac:dyDescent="0.25">
      <c r="A114" s="66" t="s">
        <v>944</v>
      </c>
      <c r="E114" s="64"/>
    </row>
    <row r="115" spans="1:7" outlineLevel="1" x14ac:dyDescent="0.25">
      <c r="A115" s="66" t="s">
        <v>945</v>
      </c>
      <c r="E115" s="64"/>
    </row>
    <row r="116" spans="1:7" ht="15" customHeight="1" x14ac:dyDescent="0.25">
      <c r="A116" s="85"/>
      <c r="B116" s="86" t="s">
        <v>946</v>
      </c>
      <c r="C116" s="85" t="s">
        <v>503</v>
      </c>
      <c r="D116" s="85" t="s">
        <v>504</v>
      </c>
      <c r="E116" s="87"/>
      <c r="F116" s="85" t="s">
        <v>847</v>
      </c>
      <c r="G116" s="85" t="s">
        <v>505</v>
      </c>
    </row>
    <row r="117" spans="1:7" x14ac:dyDescent="0.25">
      <c r="A117" s="66" t="s">
        <v>947</v>
      </c>
      <c r="B117" s="83" t="s">
        <v>507</v>
      </c>
      <c r="C117" s="66" t="s">
        <v>95</v>
      </c>
      <c r="D117" s="80"/>
      <c r="E117" s="80"/>
      <c r="F117" s="100"/>
      <c r="G117" s="100"/>
    </row>
    <row r="118" spans="1:7" x14ac:dyDescent="0.25">
      <c r="A118" s="80"/>
      <c r="B118" s="122"/>
      <c r="C118" s="80"/>
      <c r="D118" s="80"/>
      <c r="E118" s="80"/>
      <c r="F118" s="100"/>
      <c r="G118" s="100"/>
    </row>
    <row r="119" spans="1:7" x14ac:dyDescent="0.25">
      <c r="B119" s="83" t="s">
        <v>508</v>
      </c>
      <c r="C119" s="80"/>
      <c r="D119" s="80"/>
      <c r="E119" s="80"/>
      <c r="F119" s="100"/>
      <c r="G119" s="100"/>
    </row>
    <row r="120" spans="1:7" x14ac:dyDescent="0.25">
      <c r="A120" s="66" t="s">
        <v>948</v>
      </c>
      <c r="B120" s="83" t="s">
        <v>467</v>
      </c>
      <c r="C120" s="66" t="s">
        <v>95</v>
      </c>
      <c r="D120" s="66" t="s">
        <v>95</v>
      </c>
      <c r="E120" s="80"/>
      <c r="F120" s="93" t="str">
        <f t="shared" ref="F120:F143" si="0">IF($C$144=0,"",IF(C120="[for completion]","",C120/$C$144))</f>
        <v/>
      </c>
      <c r="G120" s="93" t="str">
        <f t="shared" ref="G120:G143" si="1">IF($D$144=0,"",IF(D120="[for completion]","",D120/$D$144))</f>
        <v/>
      </c>
    </row>
    <row r="121" spans="1:7" x14ac:dyDescent="0.25">
      <c r="A121" s="66" t="s">
        <v>949</v>
      </c>
      <c r="B121" s="83" t="s">
        <v>467</v>
      </c>
      <c r="C121" s="66" t="s">
        <v>95</v>
      </c>
      <c r="D121" s="66" t="s">
        <v>95</v>
      </c>
      <c r="E121" s="80"/>
      <c r="F121" s="93" t="str">
        <f t="shared" si="0"/>
        <v/>
      </c>
      <c r="G121" s="93" t="str">
        <f t="shared" si="1"/>
        <v/>
      </c>
    </row>
    <row r="122" spans="1:7" x14ac:dyDescent="0.25">
      <c r="A122" s="66" t="s">
        <v>950</v>
      </c>
      <c r="B122" s="83" t="s">
        <v>467</v>
      </c>
      <c r="C122" s="66" t="s">
        <v>95</v>
      </c>
      <c r="D122" s="66" t="s">
        <v>95</v>
      </c>
      <c r="E122" s="80"/>
      <c r="F122" s="93" t="str">
        <f t="shared" si="0"/>
        <v/>
      </c>
      <c r="G122" s="93" t="str">
        <f t="shared" si="1"/>
        <v/>
      </c>
    </row>
    <row r="123" spans="1:7" x14ac:dyDescent="0.25">
      <c r="A123" s="66" t="s">
        <v>951</v>
      </c>
      <c r="B123" s="83" t="s">
        <v>467</v>
      </c>
      <c r="C123" s="66" t="s">
        <v>95</v>
      </c>
      <c r="D123" s="66" t="s">
        <v>95</v>
      </c>
      <c r="E123" s="80"/>
      <c r="F123" s="93" t="str">
        <f t="shared" si="0"/>
        <v/>
      </c>
      <c r="G123" s="93" t="str">
        <f t="shared" si="1"/>
        <v/>
      </c>
    </row>
    <row r="124" spans="1:7" x14ac:dyDescent="0.25">
      <c r="A124" s="66" t="s">
        <v>952</v>
      </c>
      <c r="B124" s="83" t="s">
        <v>467</v>
      </c>
      <c r="C124" s="66" t="s">
        <v>95</v>
      </c>
      <c r="D124" s="66" t="s">
        <v>95</v>
      </c>
      <c r="E124" s="80"/>
      <c r="F124" s="93" t="str">
        <f t="shared" si="0"/>
        <v/>
      </c>
      <c r="G124" s="93" t="str">
        <f t="shared" si="1"/>
        <v/>
      </c>
    </row>
    <row r="125" spans="1:7" x14ac:dyDescent="0.25">
      <c r="A125" s="66" t="s">
        <v>953</v>
      </c>
      <c r="B125" s="83" t="s">
        <v>467</v>
      </c>
      <c r="C125" s="66" t="s">
        <v>95</v>
      </c>
      <c r="D125" s="66" t="s">
        <v>95</v>
      </c>
      <c r="E125" s="80"/>
      <c r="F125" s="93" t="str">
        <f t="shared" si="0"/>
        <v/>
      </c>
      <c r="G125" s="93" t="str">
        <f t="shared" si="1"/>
        <v/>
      </c>
    </row>
    <row r="126" spans="1:7" x14ac:dyDescent="0.25">
      <c r="A126" s="66" t="s">
        <v>954</v>
      </c>
      <c r="B126" s="83" t="s">
        <v>467</v>
      </c>
      <c r="C126" s="66" t="s">
        <v>95</v>
      </c>
      <c r="D126" s="66" t="s">
        <v>95</v>
      </c>
      <c r="E126" s="80"/>
      <c r="F126" s="93" t="str">
        <f t="shared" si="0"/>
        <v/>
      </c>
      <c r="G126" s="93" t="str">
        <f t="shared" si="1"/>
        <v/>
      </c>
    </row>
    <row r="127" spans="1:7" x14ac:dyDescent="0.25">
      <c r="A127" s="66" t="s">
        <v>955</v>
      </c>
      <c r="B127" s="83" t="s">
        <v>467</v>
      </c>
      <c r="C127" s="66" t="s">
        <v>95</v>
      </c>
      <c r="D127" s="66" t="s">
        <v>95</v>
      </c>
      <c r="E127" s="80"/>
      <c r="F127" s="93" t="str">
        <f t="shared" si="0"/>
        <v/>
      </c>
      <c r="G127" s="93" t="str">
        <f t="shared" si="1"/>
        <v/>
      </c>
    </row>
    <row r="128" spans="1:7" x14ac:dyDescent="0.25">
      <c r="A128" s="66" t="s">
        <v>956</v>
      </c>
      <c r="B128" s="83" t="s">
        <v>467</v>
      </c>
      <c r="C128" s="66" t="s">
        <v>95</v>
      </c>
      <c r="D128" s="66" t="s">
        <v>95</v>
      </c>
      <c r="E128" s="80"/>
      <c r="F128" s="93" t="str">
        <f t="shared" si="0"/>
        <v/>
      </c>
      <c r="G128" s="93" t="str">
        <f t="shared" si="1"/>
        <v/>
      </c>
    </row>
    <row r="129" spans="1:7" x14ac:dyDescent="0.25">
      <c r="A129" s="66" t="s">
        <v>957</v>
      </c>
      <c r="B129" s="83" t="s">
        <v>467</v>
      </c>
      <c r="C129" s="66" t="s">
        <v>95</v>
      </c>
      <c r="D129" s="66" t="s">
        <v>95</v>
      </c>
      <c r="E129" s="83"/>
      <c r="F129" s="93" t="str">
        <f t="shared" si="0"/>
        <v/>
      </c>
      <c r="G129" s="93" t="str">
        <f t="shared" si="1"/>
        <v/>
      </c>
    </row>
    <row r="130" spans="1:7" x14ac:dyDescent="0.25">
      <c r="A130" s="66" t="s">
        <v>958</v>
      </c>
      <c r="B130" s="83" t="s">
        <v>467</v>
      </c>
      <c r="C130" s="66" t="s">
        <v>95</v>
      </c>
      <c r="D130" s="66" t="s">
        <v>95</v>
      </c>
      <c r="E130" s="83"/>
      <c r="F130" s="93" t="str">
        <f t="shared" si="0"/>
        <v/>
      </c>
      <c r="G130" s="93" t="str">
        <f t="shared" si="1"/>
        <v/>
      </c>
    </row>
    <row r="131" spans="1:7" x14ac:dyDescent="0.25">
      <c r="A131" s="66" t="s">
        <v>959</v>
      </c>
      <c r="B131" s="83" t="s">
        <v>467</v>
      </c>
      <c r="C131" s="66" t="s">
        <v>95</v>
      </c>
      <c r="D131" s="66" t="s">
        <v>95</v>
      </c>
      <c r="E131" s="83"/>
      <c r="F131" s="93" t="str">
        <f t="shared" si="0"/>
        <v/>
      </c>
      <c r="G131" s="93" t="str">
        <f t="shared" si="1"/>
        <v/>
      </c>
    </row>
    <row r="132" spans="1:7" x14ac:dyDescent="0.25">
      <c r="A132" s="66" t="s">
        <v>960</v>
      </c>
      <c r="B132" s="83" t="s">
        <v>467</v>
      </c>
      <c r="C132" s="66" t="s">
        <v>95</v>
      </c>
      <c r="D132" s="66" t="s">
        <v>95</v>
      </c>
      <c r="E132" s="83"/>
      <c r="F132" s="93" t="str">
        <f t="shared" si="0"/>
        <v/>
      </c>
      <c r="G132" s="93" t="str">
        <f t="shared" si="1"/>
        <v/>
      </c>
    </row>
    <row r="133" spans="1:7" x14ac:dyDescent="0.25">
      <c r="A133" s="66" t="s">
        <v>961</v>
      </c>
      <c r="B133" s="83" t="s">
        <v>467</v>
      </c>
      <c r="C133" s="66" t="s">
        <v>95</v>
      </c>
      <c r="D133" s="66" t="s">
        <v>95</v>
      </c>
      <c r="E133" s="83"/>
      <c r="F133" s="93" t="str">
        <f t="shared" si="0"/>
        <v/>
      </c>
      <c r="G133" s="93" t="str">
        <f t="shared" si="1"/>
        <v/>
      </c>
    </row>
    <row r="134" spans="1:7" x14ac:dyDescent="0.25">
      <c r="A134" s="66" t="s">
        <v>962</v>
      </c>
      <c r="B134" s="83" t="s">
        <v>467</v>
      </c>
      <c r="C134" s="66" t="s">
        <v>95</v>
      </c>
      <c r="D134" s="66" t="s">
        <v>95</v>
      </c>
      <c r="E134" s="83"/>
      <c r="F134" s="93" t="str">
        <f t="shared" si="0"/>
        <v/>
      </c>
      <c r="G134" s="93" t="str">
        <f t="shared" si="1"/>
        <v/>
      </c>
    </row>
    <row r="135" spans="1:7" x14ac:dyDescent="0.25">
      <c r="A135" s="66" t="s">
        <v>963</v>
      </c>
      <c r="B135" s="83" t="s">
        <v>467</v>
      </c>
      <c r="C135" s="66" t="s">
        <v>95</v>
      </c>
      <c r="D135" s="66" t="s">
        <v>95</v>
      </c>
      <c r="F135" s="93" t="str">
        <f t="shared" si="0"/>
        <v/>
      </c>
      <c r="G135" s="93" t="str">
        <f t="shared" si="1"/>
        <v/>
      </c>
    </row>
    <row r="136" spans="1:7" x14ac:dyDescent="0.25">
      <c r="A136" s="66" t="s">
        <v>964</v>
      </c>
      <c r="B136" s="83" t="s">
        <v>467</v>
      </c>
      <c r="C136" s="66" t="s">
        <v>95</v>
      </c>
      <c r="D136" s="66" t="s">
        <v>95</v>
      </c>
      <c r="E136" s="103"/>
      <c r="F136" s="93" t="str">
        <f t="shared" si="0"/>
        <v/>
      </c>
      <c r="G136" s="93" t="str">
        <f t="shared" si="1"/>
        <v/>
      </c>
    </row>
    <row r="137" spans="1:7" x14ac:dyDescent="0.25">
      <c r="A137" s="66" t="s">
        <v>965</v>
      </c>
      <c r="B137" s="83" t="s">
        <v>467</v>
      </c>
      <c r="C137" s="66" t="s">
        <v>95</v>
      </c>
      <c r="D137" s="66" t="s">
        <v>95</v>
      </c>
      <c r="E137" s="103"/>
      <c r="F137" s="93" t="str">
        <f t="shared" si="0"/>
        <v/>
      </c>
      <c r="G137" s="93" t="str">
        <f t="shared" si="1"/>
        <v/>
      </c>
    </row>
    <row r="138" spans="1:7" x14ac:dyDescent="0.25">
      <c r="A138" s="66" t="s">
        <v>966</v>
      </c>
      <c r="B138" s="83" t="s">
        <v>467</v>
      </c>
      <c r="C138" s="66" t="s">
        <v>95</v>
      </c>
      <c r="D138" s="66" t="s">
        <v>95</v>
      </c>
      <c r="E138" s="103"/>
      <c r="F138" s="93" t="str">
        <f t="shared" si="0"/>
        <v/>
      </c>
      <c r="G138" s="93" t="str">
        <f t="shared" si="1"/>
        <v/>
      </c>
    </row>
    <row r="139" spans="1:7" x14ac:dyDescent="0.25">
      <c r="A139" s="66" t="s">
        <v>967</v>
      </c>
      <c r="B139" s="83" t="s">
        <v>467</v>
      </c>
      <c r="C139" s="66" t="s">
        <v>95</v>
      </c>
      <c r="D139" s="66" t="s">
        <v>95</v>
      </c>
      <c r="E139" s="103"/>
      <c r="F139" s="93" t="str">
        <f t="shared" si="0"/>
        <v/>
      </c>
      <c r="G139" s="93" t="str">
        <f t="shared" si="1"/>
        <v/>
      </c>
    </row>
    <row r="140" spans="1:7" x14ac:dyDescent="0.25">
      <c r="A140" s="66" t="s">
        <v>968</v>
      </c>
      <c r="B140" s="83" t="s">
        <v>467</v>
      </c>
      <c r="C140" s="66" t="s">
        <v>95</v>
      </c>
      <c r="D140" s="66" t="s">
        <v>95</v>
      </c>
      <c r="E140" s="103"/>
      <c r="F140" s="93" t="str">
        <f t="shared" si="0"/>
        <v/>
      </c>
      <c r="G140" s="93" t="str">
        <f t="shared" si="1"/>
        <v/>
      </c>
    </row>
    <row r="141" spans="1:7" x14ac:dyDescent="0.25">
      <c r="A141" s="66" t="s">
        <v>969</v>
      </c>
      <c r="B141" s="83" t="s">
        <v>467</v>
      </c>
      <c r="C141" s="66" t="s">
        <v>95</v>
      </c>
      <c r="D141" s="66" t="s">
        <v>95</v>
      </c>
      <c r="E141" s="103"/>
      <c r="F141" s="93" t="str">
        <f t="shared" si="0"/>
        <v/>
      </c>
      <c r="G141" s="93" t="str">
        <f t="shared" si="1"/>
        <v/>
      </c>
    </row>
    <row r="142" spans="1:7" x14ac:dyDescent="0.25">
      <c r="A142" s="66" t="s">
        <v>970</v>
      </c>
      <c r="B142" s="83" t="s">
        <v>467</v>
      </c>
      <c r="C142" s="66" t="s">
        <v>95</v>
      </c>
      <c r="D142" s="66" t="s">
        <v>95</v>
      </c>
      <c r="E142" s="103"/>
      <c r="F142" s="93" t="str">
        <f t="shared" si="0"/>
        <v/>
      </c>
      <c r="G142" s="93" t="str">
        <f t="shared" si="1"/>
        <v/>
      </c>
    </row>
    <row r="143" spans="1:7" x14ac:dyDescent="0.25">
      <c r="A143" s="66" t="s">
        <v>971</v>
      </c>
      <c r="B143" s="83" t="s">
        <v>467</v>
      </c>
      <c r="C143" s="66" t="s">
        <v>95</v>
      </c>
      <c r="D143" s="66" t="s">
        <v>95</v>
      </c>
      <c r="E143" s="103"/>
      <c r="F143" s="93" t="str">
        <f t="shared" si="0"/>
        <v/>
      </c>
      <c r="G143" s="93" t="str">
        <f t="shared" si="1"/>
        <v/>
      </c>
    </row>
    <row r="144" spans="1:7" x14ac:dyDescent="0.25">
      <c r="A144" s="66" t="s">
        <v>972</v>
      </c>
      <c r="B144" s="94" t="s">
        <v>142</v>
      </c>
      <c r="C144" s="83">
        <f>SUM(C120:C143)</f>
        <v>0</v>
      </c>
      <c r="D144" s="83">
        <f>SUM(D120:D143)</f>
        <v>0</v>
      </c>
      <c r="E144" s="103"/>
      <c r="F144" s="95">
        <f>SUM(F120:F143)</f>
        <v>0</v>
      </c>
      <c r="G144" s="95">
        <f>SUM(G120:G143)</f>
        <v>0</v>
      </c>
    </row>
    <row r="145" spans="1:7" ht="15" customHeight="1" x14ac:dyDescent="0.25">
      <c r="A145" s="85"/>
      <c r="B145" s="86" t="s">
        <v>973</v>
      </c>
      <c r="C145" s="85" t="s">
        <v>503</v>
      </c>
      <c r="D145" s="85" t="s">
        <v>504</v>
      </c>
      <c r="E145" s="87"/>
      <c r="F145" s="85" t="s">
        <v>847</v>
      </c>
      <c r="G145" s="85" t="s">
        <v>505</v>
      </c>
    </row>
    <row r="146" spans="1:7" x14ac:dyDescent="0.25">
      <c r="A146" s="66" t="s">
        <v>974</v>
      </c>
      <c r="B146" s="66" t="s">
        <v>518</v>
      </c>
      <c r="C146" s="123" t="s">
        <v>95</v>
      </c>
      <c r="G146" s="66"/>
    </row>
    <row r="147" spans="1:7" x14ac:dyDescent="0.25">
      <c r="G147" s="66"/>
    </row>
    <row r="148" spans="1:7" x14ac:dyDescent="0.25">
      <c r="B148" s="83" t="s">
        <v>519</v>
      </c>
      <c r="G148" s="66"/>
    </row>
    <row r="149" spans="1:7" x14ac:dyDescent="0.25">
      <c r="A149" s="66" t="s">
        <v>975</v>
      </c>
      <c r="B149" s="66" t="s">
        <v>521</v>
      </c>
      <c r="C149" s="66" t="s">
        <v>95</v>
      </c>
      <c r="D149" s="66" t="s">
        <v>95</v>
      </c>
      <c r="F149" s="93" t="str">
        <f t="shared" ref="F149:F163" si="2">IF($C$157=0,"",IF(C149="[for completion]","",C149/$C$157))</f>
        <v/>
      </c>
      <c r="G149" s="93" t="str">
        <f t="shared" ref="G149:G163" si="3">IF($D$157=0,"",IF(D149="[for completion]","",D149/$D$157))</f>
        <v/>
      </c>
    </row>
    <row r="150" spans="1:7" x14ac:dyDescent="0.25">
      <c r="A150" s="66" t="s">
        <v>976</v>
      </c>
      <c r="B150" s="66" t="s">
        <v>523</v>
      </c>
      <c r="C150" s="66" t="s">
        <v>95</v>
      </c>
      <c r="D150" s="66" t="s">
        <v>95</v>
      </c>
      <c r="F150" s="93" t="str">
        <f t="shared" si="2"/>
        <v/>
      </c>
      <c r="G150" s="93" t="str">
        <f t="shared" si="3"/>
        <v/>
      </c>
    </row>
    <row r="151" spans="1:7" x14ac:dyDescent="0.25">
      <c r="A151" s="66" t="s">
        <v>977</v>
      </c>
      <c r="B151" s="66" t="s">
        <v>525</v>
      </c>
      <c r="C151" s="66" t="s">
        <v>95</v>
      </c>
      <c r="D151" s="66" t="s">
        <v>95</v>
      </c>
      <c r="F151" s="93" t="str">
        <f t="shared" si="2"/>
        <v/>
      </c>
      <c r="G151" s="93" t="str">
        <f t="shared" si="3"/>
        <v/>
      </c>
    </row>
    <row r="152" spans="1:7" x14ac:dyDescent="0.25">
      <c r="A152" s="66" t="s">
        <v>978</v>
      </c>
      <c r="B152" s="66" t="s">
        <v>527</v>
      </c>
      <c r="C152" s="66" t="s">
        <v>95</v>
      </c>
      <c r="D152" s="66" t="s">
        <v>95</v>
      </c>
      <c r="F152" s="93" t="str">
        <f t="shared" si="2"/>
        <v/>
      </c>
      <c r="G152" s="93" t="str">
        <f t="shared" si="3"/>
        <v/>
      </c>
    </row>
    <row r="153" spans="1:7" x14ac:dyDescent="0.25">
      <c r="A153" s="66" t="s">
        <v>979</v>
      </c>
      <c r="B153" s="66" t="s">
        <v>529</v>
      </c>
      <c r="C153" s="66" t="s">
        <v>95</v>
      </c>
      <c r="D153" s="66" t="s">
        <v>95</v>
      </c>
      <c r="F153" s="93" t="str">
        <f t="shared" si="2"/>
        <v/>
      </c>
      <c r="G153" s="93" t="str">
        <f t="shared" si="3"/>
        <v/>
      </c>
    </row>
    <row r="154" spans="1:7" x14ac:dyDescent="0.25">
      <c r="A154" s="66" t="s">
        <v>980</v>
      </c>
      <c r="B154" s="66" t="s">
        <v>531</v>
      </c>
      <c r="C154" s="66" t="s">
        <v>95</v>
      </c>
      <c r="D154" s="66" t="s">
        <v>95</v>
      </c>
      <c r="F154" s="93" t="str">
        <f t="shared" si="2"/>
        <v/>
      </c>
      <c r="G154" s="93" t="str">
        <f t="shared" si="3"/>
        <v/>
      </c>
    </row>
    <row r="155" spans="1:7" x14ac:dyDescent="0.25">
      <c r="A155" s="66" t="s">
        <v>981</v>
      </c>
      <c r="B155" s="66" t="s">
        <v>533</v>
      </c>
      <c r="C155" s="66" t="s">
        <v>95</v>
      </c>
      <c r="D155" s="66" t="s">
        <v>95</v>
      </c>
      <c r="F155" s="93" t="str">
        <f t="shared" si="2"/>
        <v/>
      </c>
      <c r="G155" s="93" t="str">
        <f t="shared" si="3"/>
        <v/>
      </c>
    </row>
    <row r="156" spans="1:7" x14ac:dyDescent="0.25">
      <c r="A156" s="66" t="s">
        <v>982</v>
      </c>
      <c r="B156" s="66" t="s">
        <v>535</v>
      </c>
      <c r="C156" s="66" t="s">
        <v>95</v>
      </c>
      <c r="D156" s="66" t="s">
        <v>95</v>
      </c>
      <c r="F156" s="93" t="str">
        <f t="shared" si="2"/>
        <v/>
      </c>
      <c r="G156" s="93" t="str">
        <f t="shared" si="3"/>
        <v/>
      </c>
    </row>
    <row r="157" spans="1:7" x14ac:dyDescent="0.25">
      <c r="A157" s="66" t="s">
        <v>983</v>
      </c>
      <c r="B157" s="94" t="s">
        <v>142</v>
      </c>
      <c r="C157" s="66">
        <f>SUM(C149:C156)</f>
        <v>0</v>
      </c>
      <c r="D157" s="66">
        <f>SUM(D149:D156)</f>
        <v>0</v>
      </c>
      <c r="F157" s="103">
        <f>SUM(F149:F156)</f>
        <v>0</v>
      </c>
      <c r="G157" s="103">
        <f>SUM(G149:G156)</f>
        <v>0</v>
      </c>
    </row>
    <row r="158" spans="1:7" outlineLevel="1" x14ac:dyDescent="0.25">
      <c r="A158" s="66" t="s">
        <v>984</v>
      </c>
      <c r="B158" s="96" t="s">
        <v>537</v>
      </c>
      <c r="F158" s="93" t="str">
        <f t="shared" si="2"/>
        <v/>
      </c>
      <c r="G158" s="93" t="str">
        <f t="shared" si="3"/>
        <v/>
      </c>
    </row>
    <row r="159" spans="1:7" outlineLevel="1" x14ac:dyDescent="0.25">
      <c r="A159" s="66" t="s">
        <v>985</v>
      </c>
      <c r="B159" s="96" t="s">
        <v>538</v>
      </c>
      <c r="F159" s="93" t="str">
        <f t="shared" si="2"/>
        <v/>
      </c>
      <c r="G159" s="93" t="str">
        <f t="shared" si="3"/>
        <v/>
      </c>
    </row>
    <row r="160" spans="1:7" outlineLevel="1" x14ac:dyDescent="0.25">
      <c r="A160" s="66" t="s">
        <v>986</v>
      </c>
      <c r="B160" s="96" t="s">
        <v>539</v>
      </c>
      <c r="F160" s="93" t="str">
        <f t="shared" si="2"/>
        <v/>
      </c>
      <c r="G160" s="93" t="str">
        <f t="shared" si="3"/>
        <v/>
      </c>
    </row>
    <row r="161" spans="1:7" outlineLevel="1" x14ac:dyDescent="0.25">
      <c r="A161" s="66" t="s">
        <v>987</v>
      </c>
      <c r="B161" s="96" t="s">
        <v>540</v>
      </c>
      <c r="F161" s="93" t="str">
        <f t="shared" si="2"/>
        <v/>
      </c>
      <c r="G161" s="93" t="str">
        <f t="shared" si="3"/>
        <v/>
      </c>
    </row>
    <row r="162" spans="1:7" outlineLevel="1" x14ac:dyDescent="0.25">
      <c r="A162" s="66" t="s">
        <v>988</v>
      </c>
      <c r="B162" s="96" t="s">
        <v>541</v>
      </c>
      <c r="F162" s="93" t="str">
        <f t="shared" si="2"/>
        <v/>
      </c>
      <c r="G162" s="93" t="str">
        <f t="shared" si="3"/>
        <v/>
      </c>
    </row>
    <row r="163" spans="1:7" outlineLevel="1" x14ac:dyDescent="0.25">
      <c r="A163" s="66" t="s">
        <v>989</v>
      </c>
      <c r="B163" s="96" t="s">
        <v>542</v>
      </c>
      <c r="F163" s="93" t="str">
        <f t="shared" si="2"/>
        <v/>
      </c>
      <c r="G163" s="93" t="str">
        <f t="shared" si="3"/>
        <v/>
      </c>
    </row>
    <row r="164" spans="1:7" outlineLevel="1" x14ac:dyDescent="0.25">
      <c r="A164" s="66" t="s">
        <v>990</v>
      </c>
      <c r="B164" s="96"/>
      <c r="F164" s="93"/>
      <c r="G164" s="93"/>
    </row>
    <row r="165" spans="1:7" outlineLevel="1" x14ac:dyDescent="0.25">
      <c r="A165" s="66" t="s">
        <v>991</v>
      </c>
      <c r="B165" s="96"/>
      <c r="F165" s="93"/>
      <c r="G165" s="93"/>
    </row>
    <row r="166" spans="1:7" outlineLevel="1" x14ac:dyDescent="0.25">
      <c r="A166" s="66" t="s">
        <v>992</v>
      </c>
      <c r="B166" s="96"/>
      <c r="F166" s="93"/>
      <c r="G166" s="93"/>
    </row>
    <row r="167" spans="1:7" ht="15" customHeight="1" x14ac:dyDescent="0.25">
      <c r="A167" s="85"/>
      <c r="B167" s="86" t="s">
        <v>993</v>
      </c>
      <c r="C167" s="85" t="s">
        <v>503</v>
      </c>
      <c r="D167" s="85" t="s">
        <v>504</v>
      </c>
      <c r="E167" s="87"/>
      <c r="F167" s="85" t="s">
        <v>847</v>
      </c>
      <c r="G167" s="85" t="s">
        <v>505</v>
      </c>
    </row>
    <row r="168" spans="1:7" x14ac:dyDescent="0.25">
      <c r="A168" s="66" t="s">
        <v>994</v>
      </c>
      <c r="B168" s="66" t="s">
        <v>518</v>
      </c>
      <c r="C168" s="123" t="s">
        <v>117</v>
      </c>
      <c r="G168" s="66"/>
    </row>
    <row r="169" spans="1:7" x14ac:dyDescent="0.25">
      <c r="G169" s="66"/>
    </row>
    <row r="170" spans="1:7" x14ac:dyDescent="0.25">
      <c r="B170" s="83" t="s">
        <v>519</v>
      </c>
      <c r="G170" s="66"/>
    </row>
    <row r="171" spans="1:7" x14ac:dyDescent="0.25">
      <c r="A171" s="66" t="s">
        <v>995</v>
      </c>
      <c r="B171" s="66" t="s">
        <v>521</v>
      </c>
      <c r="C171" s="66" t="s">
        <v>117</v>
      </c>
      <c r="D171" s="66" t="s">
        <v>117</v>
      </c>
      <c r="F171" s="93" t="str">
        <f>IF($C$179=0,"",IF(C171="[Mark as ND1 if not relevant]","",C171/$C$179))</f>
        <v/>
      </c>
      <c r="G171" s="93" t="str">
        <f>IF($D$179=0,"",IF(D171="[Mark as ND1 if not relevant]","",D171/$D$179))</f>
        <v/>
      </c>
    </row>
    <row r="172" spans="1:7" x14ac:dyDescent="0.25">
      <c r="A172" s="66" t="s">
        <v>996</v>
      </c>
      <c r="B172" s="66" t="s">
        <v>523</v>
      </c>
      <c r="C172" s="66" t="s">
        <v>117</v>
      </c>
      <c r="D172" s="66" t="s">
        <v>117</v>
      </c>
      <c r="F172" s="93" t="str">
        <f t="shared" ref="F172:F178" si="4">IF($C$179=0,"",IF(C172="[Mark as ND1 if not relevant]","",C172/$C$179))</f>
        <v/>
      </c>
      <c r="G172" s="93" t="str">
        <f t="shared" ref="G172:G178" si="5">IF($D$179=0,"",IF(D172="[Mark as ND1 if not relevant]","",D172/$D$179))</f>
        <v/>
      </c>
    </row>
    <row r="173" spans="1:7" x14ac:dyDescent="0.25">
      <c r="A173" s="66" t="s">
        <v>997</v>
      </c>
      <c r="B173" s="66" t="s">
        <v>525</v>
      </c>
      <c r="C173" s="66" t="s">
        <v>117</v>
      </c>
      <c r="D173" s="66" t="s">
        <v>117</v>
      </c>
      <c r="F173" s="93" t="str">
        <f t="shared" si="4"/>
        <v/>
      </c>
      <c r="G173" s="93" t="str">
        <f t="shared" si="5"/>
        <v/>
      </c>
    </row>
    <row r="174" spans="1:7" x14ac:dyDescent="0.25">
      <c r="A174" s="66" t="s">
        <v>998</v>
      </c>
      <c r="B174" s="66" t="s">
        <v>527</v>
      </c>
      <c r="C174" s="66" t="s">
        <v>117</v>
      </c>
      <c r="D174" s="66" t="s">
        <v>117</v>
      </c>
      <c r="F174" s="93" t="str">
        <f t="shared" si="4"/>
        <v/>
      </c>
      <c r="G174" s="93" t="str">
        <f t="shared" si="5"/>
        <v/>
      </c>
    </row>
    <row r="175" spans="1:7" x14ac:dyDescent="0.25">
      <c r="A175" s="66" t="s">
        <v>999</v>
      </c>
      <c r="B175" s="66" t="s">
        <v>529</v>
      </c>
      <c r="C175" s="66" t="s">
        <v>117</v>
      </c>
      <c r="D175" s="66" t="s">
        <v>117</v>
      </c>
      <c r="F175" s="93" t="str">
        <f t="shared" si="4"/>
        <v/>
      </c>
      <c r="G175" s="93" t="str">
        <f t="shared" si="5"/>
        <v/>
      </c>
    </row>
    <row r="176" spans="1:7" x14ac:dyDescent="0.25">
      <c r="A176" s="66" t="s">
        <v>1000</v>
      </c>
      <c r="B176" s="66" t="s">
        <v>531</v>
      </c>
      <c r="C176" s="66" t="s">
        <v>117</v>
      </c>
      <c r="D176" s="66" t="s">
        <v>117</v>
      </c>
      <c r="F176" s="93" t="str">
        <f t="shared" si="4"/>
        <v/>
      </c>
      <c r="G176" s="93" t="str">
        <f t="shared" si="5"/>
        <v/>
      </c>
    </row>
    <row r="177" spans="1:7" x14ac:dyDescent="0.25">
      <c r="A177" s="66" t="s">
        <v>1001</v>
      </c>
      <c r="B177" s="66" t="s">
        <v>533</v>
      </c>
      <c r="C177" s="66" t="s">
        <v>117</v>
      </c>
      <c r="D177" s="66" t="s">
        <v>117</v>
      </c>
      <c r="F177" s="93" t="str">
        <f t="shared" si="4"/>
        <v/>
      </c>
      <c r="G177" s="93" t="str">
        <f t="shared" si="5"/>
        <v/>
      </c>
    </row>
    <row r="178" spans="1:7" x14ac:dyDescent="0.25">
      <c r="A178" s="66" t="s">
        <v>1002</v>
      </c>
      <c r="B178" s="66" t="s">
        <v>535</v>
      </c>
      <c r="C178" s="66" t="s">
        <v>117</v>
      </c>
      <c r="D178" s="66" t="s">
        <v>117</v>
      </c>
      <c r="F178" s="93" t="str">
        <f t="shared" si="4"/>
        <v/>
      </c>
      <c r="G178" s="93" t="str">
        <f t="shared" si="5"/>
        <v/>
      </c>
    </row>
    <row r="179" spans="1:7" x14ac:dyDescent="0.25">
      <c r="A179" s="66" t="s">
        <v>1003</v>
      </c>
      <c r="B179" s="94" t="s">
        <v>142</v>
      </c>
      <c r="C179" s="66">
        <f>SUM(C171:C178)</f>
        <v>0</v>
      </c>
      <c r="D179" s="66">
        <f>SUM(D171:D178)</f>
        <v>0</v>
      </c>
      <c r="F179" s="103">
        <f>SUM(F171:F178)</f>
        <v>0</v>
      </c>
      <c r="G179" s="103">
        <f>SUM(G171:G178)</f>
        <v>0</v>
      </c>
    </row>
    <row r="180" spans="1:7" outlineLevel="1" x14ac:dyDescent="0.25">
      <c r="A180" s="66" t="s">
        <v>1004</v>
      </c>
      <c r="B180" s="96" t="s">
        <v>537</v>
      </c>
      <c r="F180" s="93" t="str">
        <f t="shared" ref="F180:F185" si="6">IF($C$179=0,"",IF(C180="[for completion]","",C180/$C$179))</f>
        <v/>
      </c>
      <c r="G180" s="93" t="str">
        <f t="shared" ref="G180:G185" si="7">IF($D$179=0,"",IF(D180="[for completion]","",D180/$D$179))</f>
        <v/>
      </c>
    </row>
    <row r="181" spans="1:7" outlineLevel="1" x14ac:dyDescent="0.25">
      <c r="A181" s="66" t="s">
        <v>1005</v>
      </c>
      <c r="B181" s="96" t="s">
        <v>538</v>
      </c>
      <c r="F181" s="93" t="str">
        <f t="shared" si="6"/>
        <v/>
      </c>
      <c r="G181" s="93" t="str">
        <f t="shared" si="7"/>
        <v/>
      </c>
    </row>
    <row r="182" spans="1:7" outlineLevel="1" x14ac:dyDescent="0.25">
      <c r="A182" s="66" t="s">
        <v>1006</v>
      </c>
      <c r="B182" s="96" t="s">
        <v>539</v>
      </c>
      <c r="F182" s="93" t="str">
        <f t="shared" si="6"/>
        <v/>
      </c>
      <c r="G182" s="93" t="str">
        <f t="shared" si="7"/>
        <v/>
      </c>
    </row>
    <row r="183" spans="1:7" outlineLevel="1" x14ac:dyDescent="0.25">
      <c r="A183" s="66" t="s">
        <v>1007</v>
      </c>
      <c r="B183" s="96" t="s">
        <v>540</v>
      </c>
      <c r="F183" s="93" t="str">
        <f t="shared" si="6"/>
        <v/>
      </c>
      <c r="G183" s="93" t="str">
        <f t="shared" si="7"/>
        <v/>
      </c>
    </row>
    <row r="184" spans="1:7" outlineLevel="1" x14ac:dyDescent="0.25">
      <c r="A184" s="66" t="s">
        <v>1008</v>
      </c>
      <c r="B184" s="96" t="s">
        <v>541</v>
      </c>
      <c r="F184" s="93" t="str">
        <f t="shared" si="6"/>
        <v/>
      </c>
      <c r="G184" s="93" t="str">
        <f t="shared" si="7"/>
        <v/>
      </c>
    </row>
    <row r="185" spans="1:7" outlineLevel="1" x14ac:dyDescent="0.25">
      <c r="A185" s="66" t="s">
        <v>1009</v>
      </c>
      <c r="B185" s="96" t="s">
        <v>542</v>
      </c>
      <c r="F185" s="93" t="str">
        <f t="shared" si="6"/>
        <v/>
      </c>
      <c r="G185" s="93" t="str">
        <f t="shared" si="7"/>
        <v/>
      </c>
    </row>
    <row r="186" spans="1:7" outlineLevel="1" x14ac:dyDescent="0.25">
      <c r="A186" s="66" t="s">
        <v>1010</v>
      </c>
      <c r="B186" s="96"/>
      <c r="F186" s="93"/>
      <c r="G186" s="93"/>
    </row>
    <row r="187" spans="1:7" outlineLevel="1" x14ac:dyDescent="0.25">
      <c r="A187" s="66" t="s">
        <v>1011</v>
      </c>
      <c r="B187" s="96"/>
      <c r="F187" s="93"/>
      <c r="G187" s="93"/>
    </row>
    <row r="188" spans="1:7" outlineLevel="1" x14ac:dyDescent="0.25">
      <c r="A188" s="66" t="s">
        <v>1012</v>
      </c>
      <c r="B188" s="96"/>
      <c r="F188" s="93"/>
      <c r="G188" s="93"/>
    </row>
    <row r="189" spans="1:7" ht="15" customHeight="1" x14ac:dyDescent="0.25">
      <c r="A189" s="85"/>
      <c r="B189" s="86" t="s">
        <v>1013</v>
      </c>
      <c r="C189" s="85" t="s">
        <v>847</v>
      </c>
      <c r="D189" s="85"/>
      <c r="E189" s="87"/>
      <c r="F189" s="85"/>
      <c r="G189" s="85"/>
    </row>
    <row r="190" spans="1:7" x14ac:dyDescent="0.25">
      <c r="A190" s="66" t="s">
        <v>1014</v>
      </c>
      <c r="B190" s="83" t="s">
        <v>467</v>
      </c>
      <c r="C190" s="66" t="s">
        <v>95</v>
      </c>
      <c r="E190" s="103"/>
      <c r="F190" s="103"/>
      <c r="G190" s="103"/>
    </row>
    <row r="191" spans="1:7" x14ac:dyDescent="0.25">
      <c r="A191" s="66" t="s">
        <v>1015</v>
      </c>
      <c r="B191" s="83" t="s">
        <v>467</v>
      </c>
      <c r="C191" s="66" t="s">
        <v>95</v>
      </c>
      <c r="E191" s="103"/>
      <c r="F191" s="103"/>
      <c r="G191" s="103"/>
    </row>
    <row r="192" spans="1:7" x14ac:dyDescent="0.25">
      <c r="A192" s="66" t="s">
        <v>1016</v>
      </c>
      <c r="B192" s="83" t="s">
        <v>467</v>
      </c>
      <c r="C192" s="66" t="s">
        <v>95</v>
      </c>
      <c r="E192" s="103"/>
      <c r="F192" s="103"/>
      <c r="G192" s="103"/>
    </row>
    <row r="193" spans="1:7" x14ac:dyDescent="0.25">
      <c r="A193" s="66" t="s">
        <v>1017</v>
      </c>
      <c r="B193" s="83" t="s">
        <v>467</v>
      </c>
      <c r="C193" s="66" t="s">
        <v>95</v>
      </c>
      <c r="E193" s="103"/>
      <c r="F193" s="103"/>
      <c r="G193" s="103"/>
    </row>
    <row r="194" spans="1:7" x14ac:dyDescent="0.25">
      <c r="A194" s="66" t="s">
        <v>1018</v>
      </c>
      <c r="B194" s="83" t="s">
        <v>467</v>
      </c>
      <c r="C194" s="66" t="s">
        <v>95</v>
      </c>
      <c r="E194" s="103"/>
      <c r="F194" s="103"/>
      <c r="G194" s="103"/>
    </row>
    <row r="195" spans="1:7" x14ac:dyDescent="0.25">
      <c r="A195" s="66" t="s">
        <v>1019</v>
      </c>
      <c r="B195" s="83" t="s">
        <v>467</v>
      </c>
      <c r="C195" s="66" t="s">
        <v>95</v>
      </c>
      <c r="E195" s="103"/>
      <c r="F195" s="103"/>
      <c r="G195" s="103"/>
    </row>
    <row r="196" spans="1:7" x14ac:dyDescent="0.25">
      <c r="A196" s="66" t="s">
        <v>1020</v>
      </c>
      <c r="B196" s="83" t="s">
        <v>467</v>
      </c>
      <c r="C196" s="66" t="s">
        <v>95</v>
      </c>
      <c r="E196" s="103"/>
      <c r="F196" s="103"/>
      <c r="G196" s="103"/>
    </row>
    <row r="197" spans="1:7" x14ac:dyDescent="0.25">
      <c r="A197" s="66" t="s">
        <v>1021</v>
      </c>
      <c r="B197" s="83" t="s">
        <v>467</v>
      </c>
      <c r="C197" s="66" t="s">
        <v>95</v>
      </c>
      <c r="E197" s="103"/>
      <c r="F197" s="103"/>
    </row>
    <row r="198" spans="1:7" x14ac:dyDescent="0.25">
      <c r="A198" s="66" t="s">
        <v>1022</v>
      </c>
      <c r="B198" s="83" t="s">
        <v>467</v>
      </c>
      <c r="C198" s="66" t="s">
        <v>95</v>
      </c>
      <c r="E198" s="103"/>
      <c r="F198" s="103"/>
    </row>
    <row r="199" spans="1:7" x14ac:dyDescent="0.25">
      <c r="A199" s="66" t="s">
        <v>1023</v>
      </c>
      <c r="B199" s="83" t="s">
        <v>467</v>
      </c>
      <c r="C199" s="66" t="s">
        <v>95</v>
      </c>
      <c r="E199" s="103"/>
      <c r="F199" s="103"/>
    </row>
    <row r="200" spans="1:7" x14ac:dyDescent="0.25">
      <c r="A200" s="66" t="s">
        <v>1024</v>
      </c>
      <c r="B200" s="83" t="s">
        <v>467</v>
      </c>
      <c r="C200" s="66" t="s">
        <v>95</v>
      </c>
      <c r="E200" s="103"/>
      <c r="F200" s="103"/>
    </row>
    <row r="201" spans="1:7" x14ac:dyDescent="0.25">
      <c r="A201" s="66" t="s">
        <v>1025</v>
      </c>
      <c r="B201" s="83" t="s">
        <v>467</v>
      </c>
      <c r="C201" s="66" t="s">
        <v>95</v>
      </c>
      <c r="E201" s="103"/>
      <c r="F201" s="103"/>
    </row>
    <row r="202" spans="1:7" x14ac:dyDescent="0.25">
      <c r="A202" s="66" t="s">
        <v>1026</v>
      </c>
      <c r="B202" s="83" t="s">
        <v>467</v>
      </c>
      <c r="C202" s="66" t="s">
        <v>95</v>
      </c>
    </row>
    <row r="203" spans="1:7" x14ac:dyDescent="0.25">
      <c r="A203" s="66" t="s">
        <v>1027</v>
      </c>
      <c r="B203" s="83" t="s">
        <v>467</v>
      </c>
      <c r="C203" s="66" t="s">
        <v>95</v>
      </c>
    </row>
    <row r="204" spans="1:7" x14ac:dyDescent="0.25">
      <c r="A204" s="66" t="s">
        <v>1028</v>
      </c>
      <c r="B204" s="83" t="s">
        <v>467</v>
      </c>
      <c r="C204" s="66" t="s">
        <v>95</v>
      </c>
    </row>
    <row r="205" spans="1:7" x14ac:dyDescent="0.25">
      <c r="A205" s="66" t="s">
        <v>1029</v>
      </c>
      <c r="B205" s="83" t="s">
        <v>467</v>
      </c>
      <c r="C205" s="66" t="s">
        <v>95</v>
      </c>
    </row>
    <row r="206" spans="1:7" x14ac:dyDescent="0.25">
      <c r="A206" s="66" t="s">
        <v>1030</v>
      </c>
      <c r="B206" s="83" t="s">
        <v>467</v>
      </c>
      <c r="C206" s="66" t="s">
        <v>95</v>
      </c>
    </row>
    <row r="207" spans="1:7" outlineLevel="1" x14ac:dyDescent="0.25">
      <c r="A207" s="66" t="s">
        <v>1031</v>
      </c>
    </row>
    <row r="208" spans="1:7" outlineLevel="1" x14ac:dyDescent="0.25">
      <c r="A208" s="66" t="s">
        <v>1032</v>
      </c>
    </row>
    <row r="209" spans="1:1" outlineLevel="1" x14ac:dyDescent="0.25">
      <c r="A209" s="66" t="s">
        <v>1033</v>
      </c>
    </row>
    <row r="210" spans="1:1" outlineLevel="1" x14ac:dyDescent="0.25">
      <c r="A210" s="66" t="s">
        <v>1034</v>
      </c>
    </row>
    <row r="211" spans="1:1" outlineLevel="1" x14ac:dyDescent="0.25">
      <c r="A211" s="66" t="s">
        <v>1035</v>
      </c>
    </row>
  </sheetData>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70" zoomScaleNormal="70" workbookViewId="0"/>
  </sheetViews>
  <sheetFormatPr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3" ht="31.5" x14ac:dyDescent="0.25">
      <c r="A1" s="63" t="s">
        <v>1036</v>
      </c>
      <c r="B1" s="63"/>
      <c r="C1" s="64"/>
    </row>
    <row r="2" spans="1:3" x14ac:dyDescent="0.25">
      <c r="B2" s="64"/>
      <c r="C2" s="64"/>
    </row>
    <row r="3" spans="1:3" x14ac:dyDescent="0.25">
      <c r="A3" s="128" t="s">
        <v>1037</v>
      </c>
      <c r="B3" s="129"/>
      <c r="C3" s="64"/>
    </row>
    <row r="4" spans="1:3" x14ac:dyDescent="0.25">
      <c r="C4" s="64"/>
    </row>
    <row r="5" spans="1:3" ht="37.5" x14ac:dyDescent="0.25">
      <c r="A5" s="77" t="s">
        <v>93</v>
      </c>
      <c r="B5" s="77" t="s">
        <v>1038</v>
      </c>
      <c r="C5" s="130" t="s">
        <v>1039</v>
      </c>
    </row>
    <row r="6" spans="1:3" x14ac:dyDescent="0.25">
      <c r="A6" s="1" t="s">
        <v>1040</v>
      </c>
      <c r="B6" s="80" t="s">
        <v>1041</v>
      </c>
      <c r="C6" s="148" t="s">
        <v>1286</v>
      </c>
    </row>
    <row r="7" spans="1:3" x14ac:dyDescent="0.25">
      <c r="A7" s="1" t="s">
        <v>1042</v>
      </c>
      <c r="B7" s="80" t="s">
        <v>1043</v>
      </c>
      <c r="C7" s="149" t="s">
        <v>1287</v>
      </c>
    </row>
    <row r="8" spans="1:3" x14ac:dyDescent="0.25">
      <c r="A8" s="1" t="s">
        <v>1044</v>
      </c>
      <c r="B8" s="80" t="s">
        <v>1045</v>
      </c>
      <c r="C8" s="150" t="s">
        <v>1079</v>
      </c>
    </row>
    <row r="9" spans="1:3" ht="409.5" customHeight="1" x14ac:dyDescent="0.25">
      <c r="A9" s="1" t="s">
        <v>1046</v>
      </c>
      <c r="B9" s="80" t="s">
        <v>1047</v>
      </c>
      <c r="C9" s="151" t="s">
        <v>1308</v>
      </c>
    </row>
    <row r="10" spans="1:3" ht="44.25" customHeight="1" x14ac:dyDescent="0.25">
      <c r="A10" s="1" t="s">
        <v>1048</v>
      </c>
      <c r="B10" s="80" t="s">
        <v>1049</v>
      </c>
      <c r="C10" s="152" t="s">
        <v>1288</v>
      </c>
    </row>
    <row r="11" spans="1:3" ht="75" x14ac:dyDescent="0.25">
      <c r="A11" s="1" t="s">
        <v>1050</v>
      </c>
      <c r="B11" s="80" t="s">
        <v>1051</v>
      </c>
      <c r="C11" s="153" t="s">
        <v>1303</v>
      </c>
    </row>
    <row r="12" spans="1:3" ht="30" x14ac:dyDescent="0.25">
      <c r="A12" s="1" t="s">
        <v>1052</v>
      </c>
      <c r="B12" s="80" t="s">
        <v>1053</v>
      </c>
      <c r="C12" s="154" t="s">
        <v>1289</v>
      </c>
    </row>
    <row r="13" spans="1:3" x14ac:dyDescent="0.25">
      <c r="A13" s="1" t="s">
        <v>1054</v>
      </c>
      <c r="B13" s="80" t="s">
        <v>1055</v>
      </c>
      <c r="C13" s="164" t="s">
        <v>1304</v>
      </c>
    </row>
    <row r="14" spans="1:3" ht="30" x14ac:dyDescent="0.25">
      <c r="A14" s="1" t="s">
        <v>1056</v>
      </c>
      <c r="B14" s="80" t="s">
        <v>1057</v>
      </c>
      <c r="C14" s="164" t="s">
        <v>1305</v>
      </c>
    </row>
    <row r="15" spans="1:3" x14ac:dyDescent="0.25">
      <c r="A15" s="1" t="s">
        <v>1058</v>
      </c>
      <c r="B15" s="80" t="s">
        <v>1059</v>
      </c>
      <c r="C15" s="156" t="s">
        <v>1290</v>
      </c>
    </row>
    <row r="16" spans="1:3" ht="30" x14ac:dyDescent="0.25">
      <c r="A16" s="1" t="s">
        <v>1060</v>
      </c>
      <c r="B16" s="84" t="s">
        <v>1061</v>
      </c>
      <c r="C16" s="155" t="s">
        <v>1291</v>
      </c>
    </row>
    <row r="17" spans="1:3" ht="30" customHeight="1" x14ac:dyDescent="0.25">
      <c r="A17" s="1" t="s">
        <v>1062</v>
      </c>
      <c r="B17" s="84" t="s">
        <v>1063</v>
      </c>
      <c r="C17" s="164" t="s">
        <v>1306</v>
      </c>
    </row>
    <row r="18" spans="1:3" ht="30" x14ac:dyDescent="0.25">
      <c r="A18" s="1" t="s">
        <v>1064</v>
      </c>
      <c r="B18" s="84" t="s">
        <v>1065</v>
      </c>
      <c r="C18" s="164" t="s">
        <v>1307</v>
      </c>
    </row>
    <row r="19" spans="1:3" outlineLevel="1" x14ac:dyDescent="0.25">
      <c r="A19" s="1" t="s">
        <v>1066</v>
      </c>
      <c r="B19" s="84" t="s">
        <v>1067</v>
      </c>
      <c r="C19" s="157" t="s">
        <v>1076</v>
      </c>
    </row>
    <row r="20" spans="1:3" outlineLevel="1" x14ac:dyDescent="0.25">
      <c r="A20" s="1" t="s">
        <v>1068</v>
      </c>
      <c r="B20" s="122"/>
      <c r="C20" s="66"/>
    </row>
    <row r="21" spans="1:3" outlineLevel="1" x14ac:dyDescent="0.25">
      <c r="A21" s="1" t="s">
        <v>1069</v>
      </c>
      <c r="B21" s="122"/>
      <c r="C21" s="66"/>
    </row>
    <row r="22" spans="1:3" outlineLevel="1" x14ac:dyDescent="0.25">
      <c r="A22" s="1" t="s">
        <v>1070</v>
      </c>
      <c r="B22" s="122"/>
      <c r="C22" s="66"/>
    </row>
    <row r="23" spans="1:3" outlineLevel="1" x14ac:dyDescent="0.25">
      <c r="A23" s="1" t="s">
        <v>1071</v>
      </c>
      <c r="B23" s="122"/>
      <c r="C23" s="66"/>
    </row>
    <row r="24" spans="1:3" ht="18.75" x14ac:dyDescent="0.25">
      <c r="A24" s="77"/>
      <c r="B24" s="77" t="s">
        <v>1072</v>
      </c>
      <c r="C24" s="130" t="s">
        <v>1073</v>
      </c>
    </row>
    <row r="25" spans="1:3" x14ac:dyDescent="0.25">
      <c r="A25" s="1" t="s">
        <v>1074</v>
      </c>
      <c r="B25" s="84" t="s">
        <v>1075</v>
      </c>
      <c r="C25" s="66" t="s">
        <v>1076</v>
      </c>
    </row>
    <row r="26" spans="1:3" x14ac:dyDescent="0.25">
      <c r="A26" s="1" t="s">
        <v>1077</v>
      </c>
      <c r="B26" s="84" t="s">
        <v>1078</v>
      </c>
      <c r="C26" s="66" t="s">
        <v>1079</v>
      </c>
    </row>
    <row r="27" spans="1:3" x14ac:dyDescent="0.25">
      <c r="A27" s="1" t="s">
        <v>1080</v>
      </c>
      <c r="B27" s="84" t="s">
        <v>1081</v>
      </c>
      <c r="C27" s="66" t="s">
        <v>1082</v>
      </c>
    </row>
    <row r="28" spans="1:3" outlineLevel="1" x14ac:dyDescent="0.25">
      <c r="A28" s="1" t="s">
        <v>1074</v>
      </c>
      <c r="B28" s="83"/>
      <c r="C28" s="66"/>
    </row>
    <row r="29" spans="1:3" outlineLevel="1" x14ac:dyDescent="0.25">
      <c r="A29" s="1" t="s">
        <v>1083</v>
      </c>
      <c r="B29" s="83"/>
      <c r="C29" s="66"/>
    </row>
    <row r="30" spans="1:3" outlineLevel="1" x14ac:dyDescent="0.25">
      <c r="A30" s="1" t="s">
        <v>1084</v>
      </c>
      <c r="B30" s="84"/>
      <c r="C30" s="66"/>
    </row>
    <row r="31" spans="1:3" ht="18.75" x14ac:dyDescent="0.25">
      <c r="A31" s="77"/>
      <c r="B31" s="77" t="s">
        <v>1085</v>
      </c>
      <c r="C31" s="130" t="s">
        <v>1039</v>
      </c>
    </row>
    <row r="32" spans="1:3" x14ac:dyDescent="0.25">
      <c r="A32" s="1" t="s">
        <v>1086</v>
      </c>
      <c r="B32" s="80" t="s">
        <v>1087</v>
      </c>
      <c r="C32" s="66" t="s">
        <v>95</v>
      </c>
    </row>
    <row r="33" spans="1:2" x14ac:dyDescent="0.25">
      <c r="A33" s="1" t="s">
        <v>1088</v>
      </c>
      <c r="B33" s="83"/>
    </row>
    <row r="34" spans="1:2" x14ac:dyDescent="0.25">
      <c r="A34" s="1" t="s">
        <v>1089</v>
      </c>
      <c r="B34" s="83"/>
    </row>
    <row r="35" spans="1:2" x14ac:dyDescent="0.25">
      <c r="A35" s="1" t="s">
        <v>1090</v>
      </c>
      <c r="B35" s="83"/>
    </row>
    <row r="36" spans="1:2" x14ac:dyDescent="0.25">
      <c r="A36" s="1" t="s">
        <v>1091</v>
      </c>
      <c r="B36" s="83"/>
    </row>
    <row r="37" spans="1:2" x14ac:dyDescent="0.25">
      <c r="A37" s="1" t="s">
        <v>1092</v>
      </c>
      <c r="B37" s="83"/>
    </row>
    <row r="38" spans="1:2" x14ac:dyDescent="0.25">
      <c r="B38" s="83"/>
    </row>
    <row r="39" spans="1:2" x14ac:dyDescent="0.25">
      <c r="B39" s="83"/>
    </row>
    <row r="40" spans="1:2" x14ac:dyDescent="0.25">
      <c r="B40" s="83"/>
    </row>
    <row r="41" spans="1:2" x14ac:dyDescent="0.25">
      <c r="B41" s="83"/>
    </row>
    <row r="42" spans="1:2" x14ac:dyDescent="0.25">
      <c r="B42" s="83"/>
    </row>
    <row r="43" spans="1:2" x14ac:dyDescent="0.25">
      <c r="B43" s="83"/>
    </row>
    <row r="44" spans="1:2" x14ac:dyDescent="0.25">
      <c r="B44" s="83"/>
    </row>
    <row r="45" spans="1:2" x14ac:dyDescent="0.25">
      <c r="B45" s="83"/>
    </row>
    <row r="46" spans="1:2" x14ac:dyDescent="0.25">
      <c r="B46" s="83"/>
    </row>
    <row r="47" spans="1:2" x14ac:dyDescent="0.25">
      <c r="B47" s="83"/>
    </row>
    <row r="48" spans="1:2" x14ac:dyDescent="0.25">
      <c r="B48" s="83"/>
    </row>
    <row r="49" spans="2:2" x14ac:dyDescent="0.25">
      <c r="B49" s="83"/>
    </row>
    <row r="50" spans="2:2" x14ac:dyDescent="0.25">
      <c r="B50" s="83"/>
    </row>
    <row r="51" spans="2:2" x14ac:dyDescent="0.25">
      <c r="B51" s="83"/>
    </row>
    <row r="52" spans="2:2" x14ac:dyDescent="0.25">
      <c r="B52" s="83"/>
    </row>
    <row r="53" spans="2:2" x14ac:dyDescent="0.25">
      <c r="B53" s="83"/>
    </row>
    <row r="54" spans="2:2" x14ac:dyDescent="0.25">
      <c r="B54" s="83"/>
    </row>
    <row r="55" spans="2:2" x14ac:dyDescent="0.25">
      <c r="B55" s="83"/>
    </row>
    <row r="56" spans="2:2" x14ac:dyDescent="0.25">
      <c r="B56" s="83"/>
    </row>
    <row r="57" spans="2:2" x14ac:dyDescent="0.25">
      <c r="B57" s="83"/>
    </row>
    <row r="58" spans="2:2" x14ac:dyDescent="0.25">
      <c r="B58" s="83"/>
    </row>
    <row r="59" spans="2:2" x14ac:dyDescent="0.25">
      <c r="B59" s="83"/>
    </row>
    <row r="60" spans="2:2" x14ac:dyDescent="0.25">
      <c r="B60" s="83"/>
    </row>
    <row r="61" spans="2:2" x14ac:dyDescent="0.25">
      <c r="B61" s="83"/>
    </row>
    <row r="62" spans="2:2" x14ac:dyDescent="0.25">
      <c r="B62" s="83"/>
    </row>
    <row r="63" spans="2:2" x14ac:dyDescent="0.25">
      <c r="B63" s="83"/>
    </row>
    <row r="64" spans="2:2"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64"/>
    </row>
    <row r="84" spans="2:2" x14ac:dyDescent="0.25">
      <c r="B84" s="64"/>
    </row>
    <row r="85" spans="2:2" x14ac:dyDescent="0.25">
      <c r="B85" s="64"/>
    </row>
    <row r="86" spans="2:2" x14ac:dyDescent="0.25">
      <c r="B86" s="64"/>
    </row>
    <row r="87" spans="2:2" x14ac:dyDescent="0.25">
      <c r="B87" s="64"/>
    </row>
    <row r="88" spans="2:2" x14ac:dyDescent="0.25">
      <c r="B88" s="64"/>
    </row>
    <row r="89" spans="2:2" x14ac:dyDescent="0.25">
      <c r="B89" s="64"/>
    </row>
    <row r="90" spans="2:2" x14ac:dyDescent="0.25">
      <c r="B90" s="64"/>
    </row>
    <row r="91" spans="2:2" x14ac:dyDescent="0.25">
      <c r="B91" s="64"/>
    </row>
    <row r="92" spans="2:2" x14ac:dyDescent="0.25">
      <c r="B92" s="64"/>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62"/>
    </row>
    <row r="102" spans="2:2" x14ac:dyDescent="0.25">
      <c r="B102" s="83"/>
    </row>
    <row r="103" spans="2:2" x14ac:dyDescent="0.25">
      <c r="B103" s="83"/>
    </row>
    <row r="104" spans="2:2" x14ac:dyDescent="0.25">
      <c r="B104" s="83"/>
    </row>
    <row r="105" spans="2:2" x14ac:dyDescent="0.25">
      <c r="B105" s="83"/>
    </row>
    <row r="106" spans="2:2" x14ac:dyDescent="0.25">
      <c r="B106" s="83"/>
    </row>
    <row r="107" spans="2:2" x14ac:dyDescent="0.25">
      <c r="B107" s="83"/>
    </row>
    <row r="108" spans="2:2" x14ac:dyDescent="0.25">
      <c r="B108" s="83"/>
    </row>
    <row r="109" spans="2:2" x14ac:dyDescent="0.25">
      <c r="B109" s="83"/>
    </row>
    <row r="110" spans="2:2" x14ac:dyDescent="0.25">
      <c r="B110" s="83"/>
    </row>
    <row r="111" spans="2:2" x14ac:dyDescent="0.25">
      <c r="B111" s="83"/>
    </row>
    <row r="112" spans="2:2" x14ac:dyDescent="0.25">
      <c r="B112" s="83"/>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20" spans="2:2" x14ac:dyDescent="0.25">
      <c r="B120" s="83"/>
    </row>
    <row r="121" spans="2:2" x14ac:dyDescent="0.25">
      <c r="B121" s="83"/>
    </row>
    <row r="122" spans="2:2" x14ac:dyDescent="0.25">
      <c r="B122" s="83"/>
    </row>
    <row r="127" spans="2:2" x14ac:dyDescent="0.25">
      <c r="B127" s="72"/>
    </row>
    <row r="128" spans="2:2" x14ac:dyDescent="0.25">
      <c r="B128" s="131"/>
    </row>
    <row r="134" spans="2:2" x14ac:dyDescent="0.25">
      <c r="B134" s="84"/>
    </row>
    <row r="135" spans="2:2" x14ac:dyDescent="0.25">
      <c r="B135" s="83"/>
    </row>
    <row r="137" spans="2:2" x14ac:dyDescent="0.25">
      <c r="B137" s="83"/>
    </row>
    <row r="138" spans="2:2" x14ac:dyDescent="0.25">
      <c r="B138" s="83"/>
    </row>
    <row r="139" spans="2:2" x14ac:dyDescent="0.25">
      <c r="B139" s="83"/>
    </row>
    <row r="140" spans="2:2" x14ac:dyDescent="0.25">
      <c r="B140" s="83"/>
    </row>
    <row r="141" spans="2:2" x14ac:dyDescent="0.25">
      <c r="B141" s="83"/>
    </row>
    <row r="142" spans="2:2" x14ac:dyDescent="0.25">
      <c r="B142" s="83"/>
    </row>
    <row r="143" spans="2:2" x14ac:dyDescent="0.25">
      <c r="B143" s="83"/>
    </row>
    <row r="144" spans="2:2" x14ac:dyDescent="0.25">
      <c r="B144" s="83"/>
    </row>
    <row r="145" spans="2:2" x14ac:dyDescent="0.25">
      <c r="B145" s="83"/>
    </row>
    <row r="146" spans="2:2" x14ac:dyDescent="0.25">
      <c r="B146" s="83"/>
    </row>
    <row r="147" spans="2:2" x14ac:dyDescent="0.25">
      <c r="B147" s="83"/>
    </row>
    <row r="148" spans="2:2" x14ac:dyDescent="0.25">
      <c r="B148" s="83"/>
    </row>
    <row r="245" spans="2:2" x14ac:dyDescent="0.25">
      <c r="B245" s="80"/>
    </row>
    <row r="246" spans="2:2" x14ac:dyDescent="0.25">
      <c r="B246" s="83"/>
    </row>
    <row r="247" spans="2:2" x14ac:dyDescent="0.25">
      <c r="B247" s="83"/>
    </row>
    <row r="250" spans="2:2" x14ac:dyDescent="0.25">
      <c r="B250" s="83"/>
    </row>
    <row r="266" spans="2:2" x14ac:dyDescent="0.25">
      <c r="B266" s="80"/>
    </row>
    <row r="296" spans="2:2" x14ac:dyDescent="0.25">
      <c r="B296" s="72"/>
    </row>
    <row r="297" spans="2:2" x14ac:dyDescent="0.25">
      <c r="B297" s="83"/>
    </row>
    <row r="299" spans="2:2" x14ac:dyDescent="0.25">
      <c r="B299" s="83"/>
    </row>
    <row r="300" spans="2:2" x14ac:dyDescent="0.25">
      <c r="B300" s="83"/>
    </row>
    <row r="301" spans="2:2" x14ac:dyDescent="0.25">
      <c r="B301" s="83"/>
    </row>
    <row r="302" spans="2:2" x14ac:dyDescent="0.25">
      <c r="B302" s="83"/>
    </row>
    <row r="303" spans="2:2" x14ac:dyDescent="0.25">
      <c r="B303" s="83"/>
    </row>
    <row r="304" spans="2:2" x14ac:dyDescent="0.25">
      <c r="B304" s="83"/>
    </row>
    <row r="305" spans="2:2" x14ac:dyDescent="0.25">
      <c r="B305" s="83"/>
    </row>
    <row r="306" spans="2:2" x14ac:dyDescent="0.25">
      <c r="B306" s="83"/>
    </row>
    <row r="307" spans="2:2" x14ac:dyDescent="0.25">
      <c r="B307" s="83"/>
    </row>
    <row r="308" spans="2:2" x14ac:dyDescent="0.25">
      <c r="B308" s="83"/>
    </row>
    <row r="309" spans="2:2" x14ac:dyDescent="0.25">
      <c r="B309" s="83"/>
    </row>
    <row r="310" spans="2:2" x14ac:dyDescent="0.25">
      <c r="B310"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32" spans="2:2" x14ac:dyDescent="0.25">
      <c r="B332" s="83"/>
    </row>
    <row r="333" spans="2:2" x14ac:dyDescent="0.25">
      <c r="B333" s="83"/>
    </row>
    <row r="334" spans="2:2" x14ac:dyDescent="0.25">
      <c r="B334" s="83"/>
    </row>
    <row r="335" spans="2:2" x14ac:dyDescent="0.25">
      <c r="B335" s="83"/>
    </row>
    <row r="336" spans="2:2" x14ac:dyDescent="0.25">
      <c r="B336" s="83"/>
    </row>
    <row r="338" spans="2:2" x14ac:dyDescent="0.25">
      <c r="B338" s="83"/>
    </row>
    <row r="341" spans="2:2" x14ac:dyDescent="0.25">
      <c r="B341"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1" spans="2:2" x14ac:dyDescent="0.25">
      <c r="B351" s="83"/>
    </row>
    <row r="352" spans="2:2" x14ac:dyDescent="0.25">
      <c r="B352" s="83"/>
    </row>
    <row r="353" spans="2:2" x14ac:dyDescent="0.25">
      <c r="B353" s="83"/>
    </row>
    <row r="354" spans="2:2" x14ac:dyDescent="0.25">
      <c r="B354" s="83"/>
    </row>
    <row r="355" spans="2:2" x14ac:dyDescent="0.25">
      <c r="B355" s="83"/>
    </row>
    <row r="356" spans="2:2" x14ac:dyDescent="0.25">
      <c r="B356" s="83"/>
    </row>
    <row r="357" spans="2:2" x14ac:dyDescent="0.25">
      <c r="B357" s="83"/>
    </row>
    <row r="358" spans="2:2" x14ac:dyDescent="0.25">
      <c r="B358" s="83"/>
    </row>
    <row r="359" spans="2:2" x14ac:dyDescent="0.25">
      <c r="B359" s="83"/>
    </row>
    <row r="360" spans="2:2" x14ac:dyDescent="0.25">
      <c r="B360" s="83"/>
    </row>
    <row r="361" spans="2:2" x14ac:dyDescent="0.25">
      <c r="B361" s="83"/>
    </row>
    <row r="362" spans="2:2" x14ac:dyDescent="0.25">
      <c r="B362" s="83"/>
    </row>
    <row r="366" spans="2:2" x14ac:dyDescent="0.25">
      <c r="B366" s="72"/>
    </row>
    <row r="383" spans="2:2" x14ac:dyDescent="0.25">
      <c r="B383" s="132"/>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70" zoomScaleNormal="70" workbookViewId="0"/>
  </sheetViews>
  <sheetFormatPr defaultColWidth="9.140625" defaultRowHeight="15" x14ac:dyDescent="0.25"/>
  <cols>
    <col min="1" max="1" width="242" style="2" customWidth="1"/>
    <col min="2" max="16384" width="9.140625" style="2"/>
  </cols>
  <sheetData>
    <row r="1" spans="1:1" ht="31.5" x14ac:dyDescent="0.25">
      <c r="A1" s="63" t="s">
        <v>1093</v>
      </c>
    </row>
    <row r="3" spans="1:1" x14ac:dyDescent="0.25">
      <c r="A3" s="133"/>
    </row>
    <row r="4" spans="1:1" ht="34.5" x14ac:dyDescent="0.25">
      <c r="A4" s="134" t="s">
        <v>1094</v>
      </c>
    </row>
    <row r="5" spans="1:1" ht="34.5" x14ac:dyDescent="0.25">
      <c r="A5" s="134" t="s">
        <v>1095</v>
      </c>
    </row>
    <row r="6" spans="1:1" ht="34.5" x14ac:dyDescent="0.25">
      <c r="A6" s="134" t="s">
        <v>1096</v>
      </c>
    </row>
    <row r="7" spans="1:1" ht="17.25" x14ac:dyDescent="0.25">
      <c r="A7" s="134"/>
    </row>
    <row r="8" spans="1:1" ht="18.75" x14ac:dyDescent="0.25">
      <c r="A8" s="135" t="s">
        <v>1097</v>
      </c>
    </row>
    <row r="9" spans="1:1" ht="34.5" x14ac:dyDescent="0.3">
      <c r="A9" s="144" t="s">
        <v>1260</v>
      </c>
    </row>
    <row r="10" spans="1:1" ht="69" x14ac:dyDescent="0.25">
      <c r="A10" s="137" t="s">
        <v>1098</v>
      </c>
    </row>
    <row r="11" spans="1:1" ht="34.5" x14ac:dyDescent="0.25">
      <c r="A11" s="137" t="s">
        <v>1099</v>
      </c>
    </row>
    <row r="12" spans="1:1" ht="17.25" x14ac:dyDescent="0.25">
      <c r="A12" s="137" t="s">
        <v>1100</v>
      </c>
    </row>
    <row r="13" spans="1:1" ht="17.25" x14ac:dyDescent="0.25">
      <c r="A13" s="137" t="s">
        <v>1101</v>
      </c>
    </row>
    <row r="14" spans="1:1" ht="34.5" x14ac:dyDescent="0.25">
      <c r="A14" s="137" t="s">
        <v>1102</v>
      </c>
    </row>
    <row r="15" spans="1:1" ht="17.25" x14ac:dyDescent="0.25">
      <c r="A15" s="137"/>
    </row>
    <row r="16" spans="1:1" ht="18.75" x14ac:dyDescent="0.25">
      <c r="A16" s="135" t="s">
        <v>1103</v>
      </c>
    </row>
    <row r="17" spans="1:1" ht="17.25" x14ac:dyDescent="0.25">
      <c r="A17" s="138" t="s">
        <v>1104</v>
      </c>
    </row>
    <row r="18" spans="1:1" ht="34.5" x14ac:dyDescent="0.25">
      <c r="A18" s="139" t="s">
        <v>1105</v>
      </c>
    </row>
    <row r="19" spans="1:1" ht="34.5" x14ac:dyDescent="0.25">
      <c r="A19" s="139" t="s">
        <v>1106</v>
      </c>
    </row>
    <row r="20" spans="1:1" ht="51.75" x14ac:dyDescent="0.25">
      <c r="A20" s="139" t="s">
        <v>1107</v>
      </c>
    </row>
    <row r="21" spans="1:1" ht="86.25" x14ac:dyDescent="0.25">
      <c r="A21" s="139" t="s">
        <v>1108</v>
      </c>
    </row>
    <row r="22" spans="1:1" ht="51.75" x14ac:dyDescent="0.25">
      <c r="A22" s="139" t="s">
        <v>1109</v>
      </c>
    </row>
    <row r="23" spans="1:1" ht="34.5" x14ac:dyDescent="0.25">
      <c r="A23" s="139" t="s">
        <v>1110</v>
      </c>
    </row>
    <row r="24" spans="1:1" ht="17.25" x14ac:dyDescent="0.25">
      <c r="A24" s="139" t="s">
        <v>1111</v>
      </c>
    </row>
    <row r="25" spans="1:1" ht="17.25" x14ac:dyDescent="0.25">
      <c r="A25" s="138" t="s">
        <v>1112</v>
      </c>
    </row>
    <row r="26" spans="1:1" ht="51.75" x14ac:dyDescent="0.3">
      <c r="A26" s="140" t="s">
        <v>1113</v>
      </c>
    </row>
    <row r="27" spans="1:1" ht="17.25" x14ac:dyDescent="0.3">
      <c r="A27" s="140" t="s">
        <v>1114</v>
      </c>
    </row>
    <row r="28" spans="1:1" ht="17.25" x14ac:dyDescent="0.25">
      <c r="A28" s="138" t="s">
        <v>1115</v>
      </c>
    </row>
    <row r="29" spans="1:1" ht="34.5" x14ac:dyDescent="0.25">
      <c r="A29" s="139" t="s">
        <v>1116</v>
      </c>
    </row>
    <row r="30" spans="1:1" ht="34.5" x14ac:dyDescent="0.25">
      <c r="A30" s="139" t="s">
        <v>1117</v>
      </c>
    </row>
    <row r="31" spans="1:1" ht="34.5" x14ac:dyDescent="0.25">
      <c r="A31" s="139" t="s">
        <v>1118</v>
      </c>
    </row>
    <row r="32" spans="1:1" ht="34.5" x14ac:dyDescent="0.25">
      <c r="A32" s="139" t="s">
        <v>1119</v>
      </c>
    </row>
    <row r="33" spans="1:1" ht="17.25" x14ac:dyDescent="0.25">
      <c r="A33" s="139"/>
    </row>
    <row r="34" spans="1:1" ht="18.75" x14ac:dyDescent="0.25">
      <c r="A34" s="135" t="s">
        <v>1120</v>
      </c>
    </row>
    <row r="35" spans="1:1" ht="17.25" x14ac:dyDescent="0.25">
      <c r="A35" s="138" t="s">
        <v>1121</v>
      </c>
    </row>
    <row r="36" spans="1:1" ht="34.5" x14ac:dyDescent="0.25">
      <c r="A36" s="139" t="s">
        <v>1122</v>
      </c>
    </row>
    <row r="37" spans="1:1" ht="34.5" x14ac:dyDescent="0.25">
      <c r="A37" s="139" t="s">
        <v>1123</v>
      </c>
    </row>
    <row r="38" spans="1:1" ht="34.5" x14ac:dyDescent="0.25">
      <c r="A38" s="139" t="s">
        <v>1124</v>
      </c>
    </row>
    <row r="39" spans="1:1" ht="17.25" x14ac:dyDescent="0.25">
      <c r="A39" s="139" t="s">
        <v>1125</v>
      </c>
    </row>
    <row r="40" spans="1:1" ht="34.5" x14ac:dyDescent="0.25">
      <c r="A40" s="139" t="s">
        <v>1126</v>
      </c>
    </row>
    <row r="41" spans="1:1" ht="17.25" x14ac:dyDescent="0.25">
      <c r="A41" s="138" t="s">
        <v>1127</v>
      </c>
    </row>
    <row r="42" spans="1:1" ht="17.25" x14ac:dyDescent="0.25">
      <c r="A42" s="139" t="s">
        <v>1128</v>
      </c>
    </row>
    <row r="43" spans="1:1" ht="17.25" x14ac:dyDescent="0.3">
      <c r="A43" s="140" t="s">
        <v>1129</v>
      </c>
    </row>
    <row r="44" spans="1:1" ht="17.25" x14ac:dyDescent="0.25">
      <c r="A44" s="138" t="s">
        <v>1130</v>
      </c>
    </row>
    <row r="45" spans="1:1" ht="34.5" x14ac:dyDescent="0.3">
      <c r="A45" s="140" t="s">
        <v>1131</v>
      </c>
    </row>
    <row r="46" spans="1:1" ht="34.5" x14ac:dyDescent="0.25">
      <c r="A46" s="139" t="s">
        <v>1132</v>
      </c>
    </row>
    <row r="47" spans="1:1" ht="34.5" x14ac:dyDescent="0.25">
      <c r="A47" s="139" t="s">
        <v>1133</v>
      </c>
    </row>
    <row r="48" spans="1:1" ht="17.25" x14ac:dyDescent="0.25">
      <c r="A48" s="139" t="s">
        <v>1134</v>
      </c>
    </row>
    <row r="49" spans="1:1" ht="17.25" x14ac:dyDescent="0.3">
      <c r="A49" s="140" t="s">
        <v>1135</v>
      </c>
    </row>
    <row r="50" spans="1:1" ht="17.25" x14ac:dyDescent="0.25">
      <c r="A50" s="138" t="s">
        <v>1136</v>
      </c>
    </row>
    <row r="51" spans="1:1" ht="34.5" x14ac:dyDescent="0.3">
      <c r="A51" s="140" t="s">
        <v>1137</v>
      </c>
    </row>
    <row r="52" spans="1:1" ht="17.25" x14ac:dyDescent="0.25">
      <c r="A52" s="139" t="s">
        <v>1138</v>
      </c>
    </row>
    <row r="53" spans="1:1" ht="34.5" x14ac:dyDescent="0.3">
      <c r="A53" s="140" t="s">
        <v>1139</v>
      </c>
    </row>
    <row r="54" spans="1:1" ht="17.25" x14ac:dyDescent="0.25">
      <c r="A54" s="138" t="s">
        <v>1140</v>
      </c>
    </row>
    <row r="55" spans="1:1" ht="17.25" x14ac:dyDescent="0.3">
      <c r="A55" s="140" t="s">
        <v>1141</v>
      </c>
    </row>
    <row r="56" spans="1:1" ht="34.5" x14ac:dyDescent="0.25">
      <c r="A56" s="139" t="s">
        <v>1142</v>
      </c>
    </row>
    <row r="57" spans="1:1" ht="17.25" x14ac:dyDescent="0.25">
      <c r="A57" s="139" t="s">
        <v>1143</v>
      </c>
    </row>
    <row r="58" spans="1:1" ht="17.25" x14ac:dyDescent="0.25">
      <c r="A58" s="139" t="s">
        <v>1144</v>
      </c>
    </row>
    <row r="59" spans="1:1" ht="17.25" x14ac:dyDescent="0.25">
      <c r="A59" s="138" t="s">
        <v>1145</v>
      </c>
    </row>
    <row r="60" spans="1:1" ht="34.5" x14ac:dyDescent="0.25">
      <c r="A60" s="139" t="s">
        <v>1146</v>
      </c>
    </row>
    <row r="61" spans="1:1" ht="17.25" x14ac:dyDescent="0.25">
      <c r="A61" s="141"/>
    </row>
    <row r="62" spans="1:1" ht="18.75" x14ac:dyDescent="0.25">
      <c r="A62" s="135" t="s">
        <v>1147</v>
      </c>
    </row>
    <row r="63" spans="1:1" ht="17.25" x14ac:dyDescent="0.25">
      <c r="A63" s="138" t="s">
        <v>1148</v>
      </c>
    </row>
    <row r="64" spans="1:1" ht="34.5" x14ac:dyDescent="0.25">
      <c r="A64" s="139" t="s">
        <v>1149</v>
      </c>
    </row>
    <row r="65" spans="1:1" ht="17.25" x14ac:dyDescent="0.25">
      <c r="A65" s="139" t="s">
        <v>1150</v>
      </c>
    </row>
    <row r="66" spans="1:1" ht="34.5" x14ac:dyDescent="0.25">
      <c r="A66" s="137" t="s">
        <v>1151</v>
      </c>
    </row>
    <row r="67" spans="1:1" ht="34.5" x14ac:dyDescent="0.25">
      <c r="A67" s="137" t="s">
        <v>1152</v>
      </c>
    </row>
    <row r="68" spans="1:1" ht="34.5" x14ac:dyDescent="0.25">
      <c r="A68" s="137" t="s">
        <v>1153</v>
      </c>
    </row>
    <row r="69" spans="1:1" ht="17.25" x14ac:dyDescent="0.25">
      <c r="A69" s="142" t="s">
        <v>1154</v>
      </c>
    </row>
    <row r="70" spans="1:1" ht="51.75" x14ac:dyDescent="0.25">
      <c r="A70" s="137" t="s">
        <v>1155</v>
      </c>
    </row>
    <row r="71" spans="1:1" ht="17.25" x14ac:dyDescent="0.25">
      <c r="A71" s="137" t="s">
        <v>1156</v>
      </c>
    </row>
    <row r="72" spans="1:1" ht="17.25" x14ac:dyDescent="0.25">
      <c r="A72" s="142" t="s">
        <v>1157</v>
      </c>
    </row>
    <row r="73" spans="1:1" ht="17.25" x14ac:dyDescent="0.25">
      <c r="A73" s="137" t="s">
        <v>1158</v>
      </c>
    </row>
    <row r="74" spans="1:1" ht="17.25" x14ac:dyDescent="0.25">
      <c r="A74" s="142" t="s">
        <v>1159</v>
      </c>
    </row>
    <row r="75" spans="1:1" ht="34.5" x14ac:dyDescent="0.25">
      <c r="A75" s="137" t="s">
        <v>1160</v>
      </c>
    </row>
    <row r="76" spans="1:1" ht="17.25" x14ac:dyDescent="0.25">
      <c r="A76" s="137" t="s">
        <v>1161</v>
      </c>
    </row>
    <row r="77" spans="1:1" ht="51.75" x14ac:dyDescent="0.25">
      <c r="A77" s="137" t="s">
        <v>1162</v>
      </c>
    </row>
    <row r="78" spans="1:1" ht="17.25" x14ac:dyDescent="0.25">
      <c r="A78" s="142" t="s">
        <v>1163</v>
      </c>
    </row>
    <row r="79" spans="1:1" ht="17.25" x14ac:dyDescent="0.3">
      <c r="A79" s="136" t="s">
        <v>1164</v>
      </c>
    </row>
    <row r="80" spans="1:1" ht="17.25" x14ac:dyDescent="0.25">
      <c r="A80" s="142" t="s">
        <v>1165</v>
      </c>
    </row>
    <row r="81" spans="1:1" ht="34.5" x14ac:dyDescent="0.25">
      <c r="A81" s="137" t="s">
        <v>1166</v>
      </c>
    </row>
    <row r="82" spans="1:1" ht="34.5" x14ac:dyDescent="0.25">
      <c r="A82" s="137" t="s">
        <v>1167</v>
      </c>
    </row>
    <row r="83" spans="1:1" ht="34.5" x14ac:dyDescent="0.25">
      <c r="A83" s="137" t="s">
        <v>1168</v>
      </c>
    </row>
    <row r="84" spans="1:1" ht="34.5" x14ac:dyDescent="0.25">
      <c r="A84" s="137" t="s">
        <v>1169</v>
      </c>
    </row>
    <row r="85" spans="1:1" ht="34.5" x14ac:dyDescent="0.25">
      <c r="A85" s="137" t="s">
        <v>1170</v>
      </c>
    </row>
    <row r="86" spans="1:1" ht="17.25" x14ac:dyDescent="0.25">
      <c r="A86" s="142" t="s">
        <v>1171</v>
      </c>
    </row>
    <row r="87" spans="1:1" ht="17.25" x14ac:dyDescent="0.25">
      <c r="A87" s="137" t="s">
        <v>1172</v>
      </c>
    </row>
    <row r="88" spans="1:1" ht="34.5" x14ac:dyDescent="0.25">
      <c r="A88" s="137" t="s">
        <v>1173</v>
      </c>
    </row>
    <row r="89" spans="1:1" ht="17.25" x14ac:dyDescent="0.25">
      <c r="A89" s="142" t="s">
        <v>1174</v>
      </c>
    </row>
    <row r="90" spans="1:1" ht="34.5" x14ac:dyDescent="0.25">
      <c r="A90" s="137" t="s">
        <v>1175</v>
      </c>
    </row>
    <row r="91" spans="1:1" ht="17.25" x14ac:dyDescent="0.25">
      <c r="A91" s="142" t="s">
        <v>1176</v>
      </c>
    </row>
    <row r="92" spans="1:1" ht="17.25" x14ac:dyDescent="0.3">
      <c r="A92" s="136" t="s">
        <v>1177</v>
      </c>
    </row>
    <row r="93" spans="1:1" ht="17.25" x14ac:dyDescent="0.25">
      <c r="A93" s="137" t="s">
        <v>1178</v>
      </c>
    </row>
    <row r="94" spans="1:1" ht="17.25" x14ac:dyDescent="0.25">
      <c r="A94" s="137"/>
    </row>
    <row r="95" spans="1:1" ht="18.75" x14ac:dyDescent="0.25">
      <c r="A95" s="135" t="s">
        <v>1179</v>
      </c>
    </row>
    <row r="96" spans="1:1" ht="34.5" x14ac:dyDescent="0.3">
      <c r="A96" s="136" t="s">
        <v>1180</v>
      </c>
    </row>
    <row r="97" spans="1:1" ht="17.25" x14ac:dyDescent="0.3">
      <c r="A97" s="136" t="s">
        <v>1181</v>
      </c>
    </row>
    <row r="98" spans="1:1" ht="17.25" x14ac:dyDescent="0.25">
      <c r="A98" s="142" t="s">
        <v>1182</v>
      </c>
    </row>
    <row r="99" spans="1:1" ht="17.25" x14ac:dyDescent="0.25">
      <c r="A99" s="134" t="s">
        <v>1183</v>
      </c>
    </row>
    <row r="100" spans="1:1" ht="17.25" x14ac:dyDescent="0.25">
      <c r="A100" s="137" t="s">
        <v>1184</v>
      </c>
    </row>
    <row r="101" spans="1:1" ht="17.25" x14ac:dyDescent="0.25">
      <c r="A101" s="137" t="s">
        <v>1185</v>
      </c>
    </row>
    <row r="102" spans="1:1" ht="17.25" x14ac:dyDescent="0.25">
      <c r="A102" s="137" t="s">
        <v>1186</v>
      </c>
    </row>
    <row r="103" spans="1:1" ht="17.25" x14ac:dyDescent="0.25">
      <c r="A103" s="137" t="s">
        <v>1187</v>
      </c>
    </row>
    <row r="104" spans="1:1" ht="34.5" x14ac:dyDescent="0.25">
      <c r="A104" s="137" t="s">
        <v>1188</v>
      </c>
    </row>
    <row r="105" spans="1:1" ht="17.25" x14ac:dyDescent="0.25">
      <c r="A105" s="134" t="s">
        <v>1189</v>
      </c>
    </row>
    <row r="106" spans="1:1" ht="17.25" x14ac:dyDescent="0.25">
      <c r="A106" s="137" t="s">
        <v>1190</v>
      </c>
    </row>
    <row r="107" spans="1:1" ht="17.25" x14ac:dyDescent="0.25">
      <c r="A107" s="137" t="s">
        <v>1191</v>
      </c>
    </row>
    <row r="108" spans="1:1" ht="17.25" x14ac:dyDescent="0.25">
      <c r="A108" s="137" t="s">
        <v>1192</v>
      </c>
    </row>
    <row r="109" spans="1:1" ht="17.25" x14ac:dyDescent="0.25">
      <c r="A109" s="137" t="s">
        <v>1193</v>
      </c>
    </row>
    <row r="110" spans="1:1" ht="17.25" x14ac:dyDescent="0.25">
      <c r="A110" s="137" t="s">
        <v>1194</v>
      </c>
    </row>
    <row r="111" spans="1:1" ht="17.25" x14ac:dyDescent="0.25">
      <c r="A111" s="137" t="s">
        <v>1195</v>
      </c>
    </row>
    <row r="112" spans="1:1" ht="17.25" x14ac:dyDescent="0.25">
      <c r="A112" s="142" t="s">
        <v>1196</v>
      </c>
    </row>
    <row r="113" spans="1:1" ht="17.25" x14ac:dyDescent="0.25">
      <c r="A113" s="137" t="s">
        <v>1197</v>
      </c>
    </row>
    <row r="114" spans="1:1" ht="17.25" x14ac:dyDescent="0.25">
      <c r="A114" s="134" t="s">
        <v>1198</v>
      </c>
    </row>
    <row r="115" spans="1:1" ht="17.25" x14ac:dyDescent="0.25">
      <c r="A115" s="137" t="s">
        <v>1199</v>
      </c>
    </row>
    <row r="116" spans="1:1" ht="17.25" x14ac:dyDescent="0.25">
      <c r="A116" s="137" t="s">
        <v>1200</v>
      </c>
    </row>
    <row r="117" spans="1:1" ht="17.25" x14ac:dyDescent="0.25">
      <c r="A117" s="134" t="s">
        <v>1201</v>
      </c>
    </row>
    <row r="118" spans="1:1" ht="17.25" x14ac:dyDescent="0.25">
      <c r="A118" s="137" t="s">
        <v>1202</v>
      </c>
    </row>
    <row r="119" spans="1:1" ht="17.25" x14ac:dyDescent="0.25">
      <c r="A119" s="137" t="s">
        <v>1203</v>
      </c>
    </row>
    <row r="120" spans="1:1" ht="17.25" x14ac:dyDescent="0.25">
      <c r="A120" s="137" t="s">
        <v>1204</v>
      </c>
    </row>
    <row r="121" spans="1:1" ht="17.25" x14ac:dyDescent="0.25">
      <c r="A121" s="142" t="s">
        <v>1205</v>
      </c>
    </row>
    <row r="122" spans="1:1" ht="17.25" x14ac:dyDescent="0.25">
      <c r="A122" s="134" t="s">
        <v>1206</v>
      </c>
    </row>
    <row r="123" spans="1:1" ht="17.25" x14ac:dyDescent="0.25">
      <c r="A123" s="134" t="s">
        <v>1207</v>
      </c>
    </row>
    <row r="124" spans="1:1" ht="17.25" x14ac:dyDescent="0.25">
      <c r="A124" s="137" t="s">
        <v>1208</v>
      </c>
    </row>
    <row r="125" spans="1:1" ht="17.25" x14ac:dyDescent="0.25">
      <c r="A125" s="137" t="s">
        <v>1209</v>
      </c>
    </row>
    <row r="126" spans="1:1" ht="17.25" x14ac:dyDescent="0.25">
      <c r="A126" s="137" t="s">
        <v>1210</v>
      </c>
    </row>
    <row r="127" spans="1:1" ht="17.25" x14ac:dyDescent="0.25">
      <c r="A127" s="137" t="s">
        <v>1211</v>
      </c>
    </row>
    <row r="128" spans="1:1" ht="17.25" x14ac:dyDescent="0.25">
      <c r="A128" s="137" t="s">
        <v>1212</v>
      </c>
    </row>
    <row r="129" spans="1:1" ht="17.25" x14ac:dyDescent="0.25">
      <c r="A129" s="142" t="s">
        <v>1213</v>
      </c>
    </row>
    <row r="130" spans="1:1" ht="34.5" x14ac:dyDescent="0.25">
      <c r="A130" s="137" t="s">
        <v>1214</v>
      </c>
    </row>
    <row r="131" spans="1:1" ht="69" x14ac:dyDescent="0.25">
      <c r="A131" s="137" t="s">
        <v>1215</v>
      </c>
    </row>
    <row r="132" spans="1:1" ht="34.5" x14ac:dyDescent="0.25">
      <c r="A132" s="137" t="s">
        <v>1216</v>
      </c>
    </row>
    <row r="133" spans="1:1" ht="17.25" x14ac:dyDescent="0.25">
      <c r="A133" s="142" t="s">
        <v>1217</v>
      </c>
    </row>
    <row r="134" spans="1:1" ht="34.5" x14ac:dyDescent="0.25">
      <c r="A134" s="134" t="s">
        <v>1218</v>
      </c>
    </row>
    <row r="135" spans="1:1" ht="17.25" x14ac:dyDescent="0.25">
      <c r="A135" s="134"/>
    </row>
    <row r="136" spans="1:1" ht="18.75" x14ac:dyDescent="0.25">
      <c r="A136" s="135" t="s">
        <v>1219</v>
      </c>
    </row>
    <row r="137" spans="1:1" ht="17.25" x14ac:dyDescent="0.25">
      <c r="A137" s="137" t="s">
        <v>1220</v>
      </c>
    </row>
    <row r="138" spans="1:1" ht="34.5" x14ac:dyDescent="0.25">
      <c r="A138" s="139" t="s">
        <v>1221</v>
      </c>
    </row>
    <row r="139" spans="1:1" ht="34.5" x14ac:dyDescent="0.25">
      <c r="A139" s="139" t="s">
        <v>1222</v>
      </c>
    </row>
    <row r="140" spans="1:1" ht="17.25" x14ac:dyDescent="0.25">
      <c r="A140" s="138" t="s">
        <v>1223</v>
      </c>
    </row>
    <row r="141" spans="1:1" ht="17.25" x14ac:dyDescent="0.25">
      <c r="A141" s="143" t="s">
        <v>1224</v>
      </c>
    </row>
    <row r="142" spans="1:1" ht="34.5" x14ac:dyDescent="0.3">
      <c r="A142" s="140" t="s">
        <v>1225</v>
      </c>
    </row>
    <row r="143" spans="1:1" ht="17.25" x14ac:dyDescent="0.25">
      <c r="A143" s="139" t="s">
        <v>1226</v>
      </c>
    </row>
    <row r="144" spans="1:1" ht="17.25" x14ac:dyDescent="0.25">
      <c r="A144" s="139" t="s">
        <v>1227</v>
      </c>
    </row>
    <row r="145" spans="1:1" ht="17.25" x14ac:dyDescent="0.25">
      <c r="A145" s="143" t="s">
        <v>1228</v>
      </c>
    </row>
    <row r="146" spans="1:1" ht="17.25" x14ac:dyDescent="0.25">
      <c r="A146" s="138" t="s">
        <v>1229</v>
      </c>
    </row>
    <row r="147" spans="1:1" ht="17.25" x14ac:dyDescent="0.25">
      <c r="A147" s="143" t="s">
        <v>1230</v>
      </c>
    </row>
    <row r="148" spans="1:1" ht="17.25" x14ac:dyDescent="0.25">
      <c r="A148" s="139" t="s">
        <v>1231</v>
      </c>
    </row>
    <row r="149" spans="1:1" ht="17.25" x14ac:dyDescent="0.25">
      <c r="A149" s="139" t="s">
        <v>1232</v>
      </c>
    </row>
    <row r="150" spans="1:1" ht="17.25" x14ac:dyDescent="0.25">
      <c r="A150" s="139" t="s">
        <v>1233</v>
      </c>
    </row>
    <row r="151" spans="1:1" ht="34.5" x14ac:dyDescent="0.25">
      <c r="A151" s="143" t="s">
        <v>1234</v>
      </c>
    </row>
    <row r="152" spans="1:1" ht="17.25" x14ac:dyDescent="0.25">
      <c r="A152" s="138" t="s">
        <v>1235</v>
      </c>
    </row>
    <row r="153" spans="1:1" ht="17.25" x14ac:dyDescent="0.25">
      <c r="A153" s="139" t="s">
        <v>1236</v>
      </c>
    </row>
    <row r="154" spans="1:1" ht="17.25" x14ac:dyDescent="0.25">
      <c r="A154" s="139" t="s">
        <v>1237</v>
      </c>
    </row>
    <row r="155" spans="1:1" ht="17.25" x14ac:dyDescent="0.25">
      <c r="A155" s="139" t="s">
        <v>1238</v>
      </c>
    </row>
    <row r="156" spans="1:1" ht="17.25" x14ac:dyDescent="0.25">
      <c r="A156" s="139" t="s">
        <v>1239</v>
      </c>
    </row>
    <row r="157" spans="1:1" ht="34.5" x14ac:dyDescent="0.25">
      <c r="A157" s="139" t="s">
        <v>1240</v>
      </c>
    </row>
    <row r="158" spans="1:1" ht="34.5" x14ac:dyDescent="0.25">
      <c r="A158" s="139" t="s">
        <v>1241</v>
      </c>
    </row>
    <row r="159" spans="1:1" ht="17.25" x14ac:dyDescent="0.25">
      <c r="A159" s="138" t="s">
        <v>1242</v>
      </c>
    </row>
    <row r="160" spans="1:1" ht="34.5" x14ac:dyDescent="0.25">
      <c r="A160" s="139" t="s">
        <v>1243</v>
      </c>
    </row>
    <row r="161" spans="1:1" ht="34.5" x14ac:dyDescent="0.25">
      <c r="A161" s="139" t="s">
        <v>1244</v>
      </c>
    </row>
    <row r="162" spans="1:1" ht="17.25" x14ac:dyDescent="0.25">
      <c r="A162" s="139" t="s">
        <v>1245</v>
      </c>
    </row>
    <row r="163" spans="1:1" ht="17.25" x14ac:dyDescent="0.25">
      <c r="A163" s="138" t="s">
        <v>1246</v>
      </c>
    </row>
    <row r="164" spans="1:1" ht="34.5" x14ac:dyDescent="0.3">
      <c r="A164" s="145" t="s">
        <v>1261</v>
      </c>
    </row>
    <row r="165" spans="1:1" ht="34.5" x14ac:dyDescent="0.25">
      <c r="A165" s="139" t="s">
        <v>1247</v>
      </c>
    </row>
    <row r="166" spans="1:1" ht="17.25" x14ac:dyDescent="0.25">
      <c r="A166" s="138" t="s">
        <v>1248</v>
      </c>
    </row>
    <row r="167" spans="1:1" ht="17.25" x14ac:dyDescent="0.25">
      <c r="A167" s="139" t="s">
        <v>1249</v>
      </c>
    </row>
    <row r="168" spans="1:1" ht="17.25" x14ac:dyDescent="0.25">
      <c r="A168" s="138" t="s">
        <v>1250</v>
      </c>
    </row>
    <row r="169" spans="1:1" ht="17.25" x14ac:dyDescent="0.3">
      <c r="A169" s="140" t="s">
        <v>1251</v>
      </c>
    </row>
    <row r="170" spans="1:1" ht="17.25" x14ac:dyDescent="0.3">
      <c r="A170" s="140"/>
    </row>
    <row r="171" spans="1:1" ht="17.25" x14ac:dyDescent="0.3">
      <c r="A171" s="140"/>
    </row>
    <row r="172" spans="1:1" ht="17.25" x14ac:dyDescent="0.3">
      <c r="A172" s="140"/>
    </row>
    <row r="173" spans="1:1" ht="17.25" x14ac:dyDescent="0.3">
      <c r="A173" s="140"/>
    </row>
    <row r="174" spans="1:1" ht="17.25" x14ac:dyDescent="0.3">
      <c r="A174" s="140"/>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21</vt:i4>
      </vt:variant>
      <vt:variant>
        <vt:lpstr>Navngivne områder</vt:lpstr>
      </vt:variant>
      <vt:variant>
        <vt:i4>19</vt:i4>
      </vt:variant>
    </vt:vector>
  </HeadingPairs>
  <TitlesOfParts>
    <vt:vector size="40" baseType="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Disclaimer</vt:lpstr>
      <vt:lpstr>D. NTT Frontpage</vt:lpstr>
      <vt:lpstr>Contents</vt:lpstr>
      <vt:lpstr>Tabel A - General Issuer Detail</vt:lpstr>
      <vt:lpstr>G1-G4 - Cover pool inform.</vt:lpstr>
      <vt:lpstr>Table 1-3 - Lending</vt:lpstr>
      <vt:lpstr>Table 4 - LTV</vt:lpstr>
      <vt:lpstr>Table 5 - Region</vt:lpstr>
      <vt:lpstr>Table 6-8 - Lending by loan</vt:lpstr>
      <vt:lpstr>Table 9-13 - Lending</vt:lpstr>
      <vt:lpstr>X1-2 Key Concepts</vt:lpstr>
      <vt:lpstr>X3 - General explanation</vt:lpstr>
      <vt:lpstr>E. Optional ECB-ECAIs data</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'Completion Instructions'!Print_Area</vt:lpstr>
      <vt:lpstr>Disclaimer!Print_Area</vt:lpstr>
      <vt:lpstr>'E. Optional ECB-ECAIs data'!Print_Area</vt:lpstr>
      <vt:lpstr>FAQ!Print_Area</vt:lpstr>
      <vt:lpstr>Introduction!Print_Area</vt:lpstr>
      <vt:lpstr>Disclaimer!Print_Titles</vt:lpstr>
      <vt:lpstr>FAQ!Print_Titles</vt:lpstr>
      <vt:lpstr>Disclaimer!privacy_policy</vt:lpstr>
      <vt:lpstr>Contents!Udskriftsområde</vt:lpstr>
      <vt:lpstr>'D. NTT Frontpage'!Udskriftsområde</vt:lpstr>
      <vt:lpstr>'Table 4 - LTV'!Udskriftsområde</vt:lpstr>
      <vt:lpstr>'Table 6-8 - Lending by loan'!Udskriftsområde</vt:lpstr>
      <vt:lpstr>'Table 9-13 - Lending'!Udskriftsområde</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Pernille Lohmann</cp:lastModifiedBy>
  <cp:lastPrinted>2016-05-20T08:25:54Z</cp:lastPrinted>
  <dcterms:created xsi:type="dcterms:W3CDTF">2016-04-21T08:07:20Z</dcterms:created>
  <dcterms:modified xsi:type="dcterms:W3CDTF">2017-11-08T15:51:41Z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nr">
    <vt:lpwstr>D104448</vt:lpwstr>
  </property>
  <property fmtid="{D5CDD505-2E9C-101B-9397-08002B2CF9AE}" pid="3" name="til_navn">
    <vt:lpwstr> </vt:lpwstr>
  </property>
  <property fmtid="{D5CDD505-2E9C-101B-9397-08002B2CF9AE}" pid="4" name="til_adresse">
    <vt:lpwstr> </vt:lpwstr>
  </property>
  <property fmtid="{D5CDD505-2E9C-101B-9397-08002B2CF9AE}" pid="5" name="til_postnr">
    <vt:lpwstr> </vt:lpwstr>
  </property>
  <property fmtid="{D5CDD505-2E9C-101B-9397-08002B2CF9AE}" pid="6" name="til_by">
    <vt:lpwstr> </vt:lpwstr>
  </property>
  <property fmtid="{D5CDD505-2E9C-101B-9397-08002B2CF9AE}" pid="7" name="dato_udsendelse">
    <vt:lpwstr> </vt:lpwstr>
  </property>
  <property fmtid="{D5CDD505-2E9C-101B-9397-08002B2CF9AE}" pid="8" name="underskriver_navn">
    <vt:lpwstr> </vt:lpwstr>
  </property>
  <property fmtid="{D5CDD505-2E9C-101B-9397-08002B2CF9AE}" pid="9" name="underskriver_tlfdirekte">
    <vt:lpwstr> </vt:lpwstr>
  </property>
  <property fmtid="{D5CDD505-2E9C-101B-9397-08002B2CF9AE}" pid="10" name="underskriver_email">
    <vt:lpwstr> </vt:lpwstr>
  </property>
  <property fmtid="{D5CDD505-2E9C-101B-9397-08002B2CF9AE}" pid="11" name="att_navn">
    <vt:lpwstr> </vt:lpwstr>
  </property>
  <property fmtid="{D5CDD505-2E9C-101B-9397-08002B2CF9AE}" pid="12" name="ansvarlig_initialer">
    <vt:lpwstr>lrk</vt:lpwstr>
  </property>
  <property fmtid="{D5CDD505-2E9C-101B-9397-08002B2CF9AE}" pid="13" name="dokumentstatus">
    <vt:lpwstr>Udkast</vt:lpwstr>
  </property>
  <property fmtid="{D5CDD505-2E9C-101B-9397-08002B2CF9AE}" pid="14" name="dokumenttitel">
    <vt:lpwstr>DRAFT - DK Label Template 2017 (HTT + NTT)</vt:lpwstr>
  </property>
  <property fmtid="{D5CDD505-2E9C-101B-9397-08002B2CF9AE}" pid="15" name="referatnr">
    <vt:lpwstr> </vt:lpwstr>
  </property>
  <property fmtid="{D5CDD505-2E9C-101B-9397-08002B2CF9AE}" pid="16" name="ansvarlig_email">
    <vt:lpwstr>lrk@rkr.dk</vt:lpwstr>
  </property>
  <property fmtid="{D5CDD505-2E9C-101B-9397-08002B2CF9AE}" pid="17" name="ansvarlig_navn">
    <vt:lpwstr>Lars Ravn Knudsen</vt:lpwstr>
  </property>
  <property fmtid="{D5CDD505-2E9C-101B-9397-08002B2CF9AE}" pid="18" name="ansvarlig_tlfdirekte">
    <vt:lpwstr>33730169</vt:lpwstr>
  </property>
  <property fmtid="{D5CDD505-2E9C-101B-9397-08002B2CF9AE}" pid="19" name="bilag_nr">
    <vt:lpwstr> </vt:lpwstr>
  </property>
  <property fmtid="{D5CDD505-2E9C-101B-9397-08002B2CF9AE}" pid="20" name="punkt_nr">
    <vt:lpwstr> </vt:lpwstr>
  </property>
  <property fmtid="{D5CDD505-2E9C-101B-9397-08002B2CF9AE}" pid="21" name="Udsendelsesdato">
    <vt:lpwstr> </vt:lpwstr>
  </property>
  <property fmtid="{D5CDD505-2E9C-101B-9397-08002B2CF9AE}" pid="22" name="dokumentsidstrettet">
    <vt:lpwstr>24-11-2016</vt:lpwstr>
  </property>
  <property fmtid="{D5CDD505-2E9C-101B-9397-08002B2CF9AE}" pid="23" name="dokumentversion">
    <vt:lpwstr>6.0</vt:lpwstr>
  </property>
  <property fmtid="{D5CDD505-2E9C-101B-9397-08002B2CF9AE}" pid="24" name="sagsnr">
    <vt:lpwstr>S929</vt:lpwstr>
  </property>
  <property fmtid="{D5CDD505-2E9C-101B-9397-08002B2CF9AE}" pid="25" name="mødedato">
    <vt:lpwstr> </vt:lpwstr>
  </property>
  <property fmtid="{D5CDD505-2E9C-101B-9397-08002B2CF9AE}" pid="26" name="modetype">
    <vt:lpwstr> </vt:lpwstr>
  </property>
</Properties>
</file>