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15600" windowHeight="11640"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Contents!$A$1:$F$54</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M72" i="5" l="1"/>
  <c r="I12" i="15"/>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C40" i="6" l="1"/>
  <c r="D40" i="6"/>
  <c r="E40" i="6"/>
  <c r="M10" i="16" l="1"/>
  <c r="M11" i="16"/>
  <c r="M12" i="16"/>
  <c r="M13" i="16"/>
  <c r="M14" i="16"/>
  <c r="M15" i="16"/>
  <c r="M16" i="16"/>
  <c r="M17" i="16"/>
  <c r="M18" i="16"/>
  <c r="M19" i="16"/>
  <c r="E24" i="6"/>
  <c r="F40" i="6"/>
  <c r="M59" i="16" l="1"/>
  <c r="M58" i="16"/>
  <c r="M57" i="16"/>
  <c r="M56" i="16"/>
  <c r="M55" i="16"/>
  <c r="M54" i="16"/>
  <c r="M53" i="16"/>
  <c r="M52" i="16"/>
  <c r="M51" i="16"/>
  <c r="M50" i="16"/>
  <c r="M49" i="16"/>
  <c r="D60" i="16"/>
  <c r="E60" i="16"/>
  <c r="F60" i="16"/>
  <c r="G60" i="16"/>
  <c r="H60" i="16"/>
  <c r="I60" i="16"/>
  <c r="J60" i="16"/>
  <c r="K60" i="16"/>
  <c r="L60" i="16"/>
  <c r="C60" i="16"/>
  <c r="M39" i="16"/>
  <c r="M38" i="16"/>
  <c r="M37" i="16"/>
  <c r="M36" i="16"/>
  <c r="M35" i="16"/>
  <c r="M34" i="16"/>
  <c r="M33" i="16"/>
  <c r="M32" i="16"/>
  <c r="M31" i="16"/>
  <c r="M30" i="16"/>
  <c r="M29" i="16"/>
  <c r="D40" i="16"/>
  <c r="E40" i="16"/>
  <c r="F40" i="16"/>
  <c r="G40" i="16"/>
  <c r="H40" i="16"/>
  <c r="I40" i="16"/>
  <c r="J40" i="16"/>
  <c r="K40" i="16"/>
  <c r="L40" i="16"/>
  <c r="C40" i="16"/>
  <c r="D20" i="16"/>
  <c r="E20" i="16"/>
  <c r="F20" i="16"/>
  <c r="G20" i="16"/>
  <c r="H20" i="16"/>
  <c r="I20" i="16"/>
  <c r="J20" i="16"/>
  <c r="K20" i="16"/>
  <c r="L20" i="16"/>
  <c r="C2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0" i="16" l="1"/>
  <c r="M29" i="5"/>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<sst xmlns="http://schemas.openxmlformats.org/spreadsheetml/2006/main" count="752" uniqueCount="407">
  <si>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</si>
  <si>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</si>
  <si>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</si>
  <si>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</si>
  <si>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</si>
  <si>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</si>
  <si>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</si>
  <si>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</si>
  <si>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</si>
  <si>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</si>
  <si>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</si>
  <si>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</si>
  <si>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</si>
  <si>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</si>
  <si>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</si>
  <si>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</si>
  <si>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</si>
  <si>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</si>
  <si>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</si>
  <si>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</si>
  <si>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</si>
  <si>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</si>
  <si>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</si>
  <si>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</si>
  <si>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</si>
  <si>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</si>
  <si>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</si>
  <si>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</si>
  <si>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</si>
  <si>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</si>
  <si>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</si>
  <si>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</si>
  <si>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</si>
  <si>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</si>
  <si>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</si>
  <si>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</si>
  <si>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</si>
  <si>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</si>
  <si>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</si>
  <si>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</si>
  <si>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</si>
  <si>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</si>
  <si>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</si>
  <si>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</si>
  <si>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</si>
  <si>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</si>
  <si>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</si>
  <si>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</si>
  <si>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</si>
  <si>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</si>
  <si>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</si>
  <si>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</si>
  <si>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</si>
  <si>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</si>
  <si>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</si>
  <si>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</si>
  <si>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</si>
  <si>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</si>
  <si>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</si>
  <si>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</si>
  <si>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</si>
  <si>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</si>
  <si>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</si>
  <si>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</si>
  <si>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</si>
  <si>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</si>
  <si>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</si>
  <si>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</si>
  <si>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</si>
  <si>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</si>
  <si>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</si>
  <si>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</si>
  <si>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</si>
  <si>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</si>
  <si>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</si>
  <si>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</si>
  <si>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</si>
  <si>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</si>
  <si>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</si>
  <si>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</si>
  <si>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</si>
  <si>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</si>
  <si>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</si>
  <si>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</si>
  <si>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</si>
  <si>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</si>
  <si>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</si>
  <si>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</si>
  <si>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</si>
  <si>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</si>
  <si>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</si>
  <si>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</si>
  <si>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</si>
  <si>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</si>
  <si>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</si>
  <si>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</si>
  <si>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</si>
  <si>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</si>
  <si>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</si>
  <si>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</si>
  <si>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</si>
  <si>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</si>
  <si>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</si>
  <si>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</si>
  <si>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</si>
  <si>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</si>
  <si>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</si>
  <si>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</si>
  <si>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</si>
  <si>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</si>
  <si>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</si>
  <si>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</si>
  <si>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</si>
  <si>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</si>
  <si>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</si>
  <si>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</si>
  <si>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</si>
  <si>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</si>
  <si>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</si>
  <si>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</si>
  <si>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</si>
  <si>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</si>
  <si>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</si>
  <si>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</si>
  <si>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</si>
  <si>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</si>
  <si>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</si>
  <si>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</si>
  <si>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</si>
  <si>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</si>
  <si>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</si>
  <si>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</si>
  <si>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</si>
  <si>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</si>
  <si>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</si>
  <si>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</si>
  <si>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</si>
  <si>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</si>
  <si>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</si>
  <si>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</si>
  <si>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</si>
  <si>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</si>
  <si>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</si>
  <si>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</si>
  <si>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</si>
  <si>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</si>
  <si>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</si>
  <si>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</si>
  <si>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</si>
  <si>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</si>
  <si>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</si>
  <si>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</si>
  <si>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</si>
  <si>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</si>
  <si>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</si>
  <si>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</si>
  <si>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</si>
  <si>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</si>
  <si>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</si>
  <si>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</si>
  <si>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</si>
  <si>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</si>
  <si>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</si>
  <si>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</si>
  <si>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</si>
  <si>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</si>
  <si>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</si>
  <si>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</si>
  <si>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</si>
  <si>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</si>
  <si>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</si>
  <si>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</si>
  <si>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</si>
  <si>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</si>
  <si>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</si>
  <si>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</si>
  <si>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</si>
  <si>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</si>
  <si>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</si>
  <si>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</si>
  <si>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</si>
  <si>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</si>
  <si>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</si>
  <si>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</si>
  <si>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</si>
  <si>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</si>
  <si>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</si>
  <si>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</si>
  <si>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</si>
  <si>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</si>
  <si>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</si>
  <si>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</si>
  <si>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</si>
  <si>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</si>
  <si>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</si>
  <si>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</si>
  <si>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</si>
  <si>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</si>
  <si>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</si>
  <si>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</si>
  <si>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</si>
  <si>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</si>
  <si>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</si>
  <si>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</si>
  <si>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</si>
  <si>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</si>
  <si>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</si>
  <si>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</si>
  <si>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</si>
  <si>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</si>
  <si>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</si>
  <si>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</si>
  <si>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</si>
  <si>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</si>
  <si>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</si>
  <si>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</si>
  <si>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</si>
  <si>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</si>
  <si>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</si>
  <si>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</si>
  <si>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</si>
  <si>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</si>
  <si>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</si>
  <si>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</si>
  <si>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</si>
  <si>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</si>
  <si>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</si>
  <si>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</si>
  <si>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</si>
  <si>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</si>
  <si>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</si>
  <si>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</si>
  <si>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</si>
  <si>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</si>
  <si>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</si>
  <si>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</si>
  <si>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</si>
  <si>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Specialised finance institutes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</si>
  <si>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</si>
  <si>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</si>
  <si>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</si>
  <si>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</si>
  <si>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</si>
  <si>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</si>
  <si>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</si>
  <si>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</si>
  <si>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</si>
  <si>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</si>
  <si>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</si>
  <si>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</si>
  <si>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</si>
  <si>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</si>
  <si>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</si>
  <si>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</si>
  <si>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</si>
  <si>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</si>
  <si>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</si>
  <si>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</si>
  <si>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</si>
  <si>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</si>
  <si>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</si>
  <si>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</si>
  <si>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</si>
  <si>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</si>
  <si>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</si>
  <si>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</si>
  <si>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</si>
  <si>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</si>
  <si>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</si>
  <si>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</si>
  <si>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</si>
  <si>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</si>
  <si>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</si>
  <si>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</si>
  <si>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</si>
  <si>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Q1 2014</t>
  </si>
  <si>
    <t>77.4%</t>
  </si>
  <si>
    <t>22.6%</t>
  </si>
  <si>
    <t>96.3%</t>
  </si>
  <si>
    <t>3.70%</t>
  </si>
  <si>
    <t>87.1%</t>
  </si>
  <si>
    <t>12.9%</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</si>
  <si>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</si>
  <si>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</si>
  <si>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</si>
  <si>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</si>
  <si>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</si>
  <si>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</si>
  <si>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</si>
  <si>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</si>
  <si>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</si>
  <si>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</si>
  <si>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</si>
  <si>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</si>
  <si>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</si>
  <si>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</si>
  <si>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</si>
  <si>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</si>
  <si>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</si>
  <si>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</si>
  <si>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</si>
  <si>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</si>
  <si>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Maturity of issued CBs*</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</si>
  <si>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</si>
  <si>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</si>
  <si>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</si>
  <si>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</si>
  <si>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</si>
  <si>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</si>
  <si>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</si>
  <si>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</si>
  <si>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</si>
  <si>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</si>
  <si>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</si>
  <si>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</si>
  <si>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</si>
  <si>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</si>
  <si>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The loans to urban trade properties, e.g. private rental and cooperative housing properties, and office and business properties, are covered by individual bank guarantees from the loan distributing banks, covering the outermost 25 - 50 % of the fair value of the loan, depending on the property category.</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</si>
  <si>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</si>
  <si>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</si>
  <si>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</si>
  <si>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</si>
  <si>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</si>
  <si>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</si>
  <si>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</si>
  <si>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</si>
  <si>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</si>
  <si>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</si>
  <si>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</si>
  <si>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</si>
  <si>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</si>
  <si>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</si>
  <si>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</si>
  <si>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</si>
  <si>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</si>
  <si>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</si>
  <si>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</si>
  <si>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</si>
  <si>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</si>
  <si>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</si>
  <si>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</si>
  <si>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</si>
  <si>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</si>
  <si>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</si>
  <si>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Q2 2014</t>
  </si>
  <si>
    <t>83.9%</t>
  </si>
  <si>
    <t>16.1%</t>
  </si>
  <si>
    <t>94.7%</t>
  </si>
  <si>
    <t>5.34%</t>
  </si>
  <si>
    <t>79.3%</t>
  </si>
  <si>
    <t>20.7%</t>
  </si>
  <si>
    <t>Realised losses (DKK million)</t>
  </si>
  <si>
    <t>M1</t>
  </si>
  <si>
    <t>M2</t>
  </si>
  <si>
    <t>M3</t>
  </si>
  <si>
    <t>M4a</t>
  </si>
  <si>
    <t>M4b</t>
  </si>
  <si>
    <t>M4c</t>
  </si>
  <si>
    <t>M4d</t>
  </si>
  <si>
    <t>M5</t>
  </si>
  <si>
    <t>M6</t>
  </si>
  <si>
    <t>M7</t>
  </si>
  <si>
    <t>M8</t>
  </si>
  <si>
    <t>M9</t>
  </si>
  <si>
    <t>M10</t>
  </si>
  <si>
    <t>M11</t>
  </si>
  <si>
    <t>M11a</t>
  </si>
  <si>
    <t>M11b</t>
  </si>
  <si>
    <t>M12</t>
  </si>
  <si>
    <t>M12a</t>
  </si>
  <si>
    <t>Q3 2014</t>
  </si>
  <si>
    <t>The guarantors are Danish regional and local banks that at the same time are shareholders of DLR Kredit A/S.</t>
  </si>
  <si>
    <t>DLR Kredit A/S's loans to agricultural properties are covered by a joint guarantee agreement as well as a loss deduction agreement with the loan distributing banks.</t>
  </si>
  <si>
    <t>Proceeds from senior unsecured debt</t>
  </si>
  <si>
    <t>Core tier 1 capital invested in gilt-edged securities</t>
  </si>
  <si>
    <t>Total  capital coverage (rating compliant capital)</t>
  </si>
  <si>
    <t>Customer type</t>
  </si>
  <si>
    <t>Eligibility as covered bond collateral</t>
  </si>
  <si>
    <t>82.4%</t>
  </si>
  <si>
    <t>17.6%</t>
  </si>
  <si>
    <t>93.0%</t>
  </si>
  <si>
    <t>6.99%</t>
  </si>
  <si>
    <t>.</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</si>
  <si>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</si>
  <si>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</si>
  <si>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</si>
  <si>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</si>
  <si>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</si>
  <si>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</si>
  <si>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</si>
  <si>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</si>
  <si>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</si>
  <si>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</si>
  <si>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</si>
  <si>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</si>
  <si>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31 December 2014</t>
  </si>
  <si>
    <t>Q4 2014</t>
  </si>
  <si>
    <t>Total (percentage of nom. value of outstanding CBs)</t>
  </si>
  <si>
    <t>Mandatory (percentage of risk weigted assets, general, by law)</t>
  </si>
  <si>
    <t>77.2%</t>
  </si>
  <si>
    <t>22.8%</t>
  </si>
  <si>
    <t>86.8%</t>
  </si>
  <si>
    <t>13.2%</t>
  </si>
  <si>
    <t>81.4%</t>
  </si>
  <si>
    <t>18.6%</t>
  </si>
  <si>
    <t>Avg. LTV (%)</t>
  </si>
  <si>
    <t>Note: Losses are reported on a company level, as the annualised loss as percentage of total  lending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</si>
</sst>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5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15" fontId="34" fillId="3" borderId="0" xfId="0" quotePrefix="1" applyNumberFormat="1"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165" fontId="9" fillId="3" borderId="1"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165" fontId="46" fillId="3" borderId="2" xfId="1" applyNumberFormat="1" applyFont="1" applyFill="1" applyBorder="1" applyAlignment="1">
      <alignment horizontal="right"/>
    </xf>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10" fontId="46" fillId="3" borderId="2" xfId="2" applyNumberFormat="1" applyFont="1" applyFill="1" applyBorder="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0" borderId="1" xfId="1" applyNumberFormat="1" applyFont="1" applyFill="1" applyBorder="1" applyAlignment="1">
      <alignment horizontal="right"/>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xf numFmtId="43" fontId="2" fillId="0" borderId="2" xfId="1" applyFont="1" applyFill="1" applyBorder="1" applyAlignment="1">
      <alignment horizontal="right"/>
    </xf>
    <xf numFmtId="43" fontId="0" fillId="3" borderId="0" xfId="0" applyNumberFormat="1" applyFill="1"/>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27 February 2015  </a:t>
          </a:r>
          <a:r>
            <a:rPr lang="da-DK" sz="1100" b="1">
              <a:latin typeface="Arial"/>
              <a:cs typeface="Arial"/>
            </a:rPr>
            <a:t>●</a:t>
          </a:r>
          <a:r>
            <a:rPr lang="da-DK" sz="1600" b="1">
              <a:latin typeface="Arial"/>
              <a:cs typeface="Arial"/>
            </a:rPr>
            <a:t>  Data per 31 December 2014</a:t>
          </a:r>
          <a:endParaRPr lang="da-DK" sz="1600" b="1">
            <a:latin typeface="Arial" pitchFamily="34" charset="0"/>
            <a:cs typeface="Arial" pitchFamily="34" charset="0"/>
          </a:endParaRPr>
        </a:p>
      </xdr:txBody>
    </xdr:sp>
    <xdr:clientData/>
  </xdr:twoCellAnchor>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B, Q4 2014</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10976</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9</xdr:col>
      <xdr:colOff>22412</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B1" sqref="B1"/>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3"/>
      <c r="C4" s="110"/>
    </row>
    <row r="5" spans="2:4" ht="191.25" customHeight="1" x14ac:dyDescent="0.25">
      <c r="B5" s="111"/>
      <c r="C5" s="220" t="s">
        <v>286</v>
      </c>
      <c r="D5" s="220"/>
    </row>
    <row r="6" spans="2:4" ht="191.25" customHeight="1" x14ac:dyDescent="0.25">
      <c r="B6" s="111"/>
      <c r="C6" s="112"/>
      <c r="D6" s="112"/>
    </row>
    <row r="7" spans="2:4" ht="124.5" customHeight="1" x14ac:dyDescent="0.25">
      <c r="C7" s="113"/>
    </row>
    <row r="8" spans="2:4" ht="27.75" customHeight="1" x14ac:dyDescent="0.25">
      <c r="B8" s="114"/>
      <c r="C8" s="115"/>
    </row>
    <row r="9" spans="2:4" ht="27.75" customHeight="1" x14ac:dyDescent="0.25">
      <c r="C9" s="115"/>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H43" sqref="H43"/>
    </sheetView>
  </sheetViews>
  <sheetFormatPr defaultRowHeight="15" x14ac:dyDescent="0.25"/>
  <cols>
    <col min="1" max="1" width="4.7109375" style="45" customWidth="1"/>
    <col min="2" max="2" width="71.140625" style="45" customWidth="1"/>
    <col min="3" max="3" width="1.7109375" style="45" customWidth="1"/>
    <col min="4" max="4" width="97.42578125" style="45" customWidth="1"/>
    <col min="5" max="5" width="49.5703125" style="45" customWidth="1"/>
    <col min="6" max="16384" width="9.140625" style="45"/>
  </cols>
  <sheetData>
    <row r="5" spans="2:5" ht="15.75" x14ac:dyDescent="0.25">
      <c r="B5" s="90" t="s">
        <v>139</v>
      </c>
      <c r="C5" s="90"/>
      <c r="D5" s="59"/>
      <c r="E5" s="59"/>
    </row>
    <row r="6" spans="2:5" ht="25.5" customHeight="1" x14ac:dyDescent="0.25">
      <c r="B6" s="91" t="s">
        <v>140</v>
      </c>
      <c r="C6" s="91"/>
      <c r="D6" s="92" t="s">
        <v>141</v>
      </c>
      <c r="E6" s="93" t="s">
        <v>142</v>
      </c>
    </row>
    <row r="7" spans="2:5" x14ac:dyDescent="0.25">
      <c r="B7" s="94"/>
      <c r="C7" s="94"/>
      <c r="D7" s="95"/>
      <c r="E7" s="96"/>
    </row>
    <row r="8" spans="2:5" x14ac:dyDescent="0.25">
      <c r="B8" s="72" t="s">
        <v>143</v>
      </c>
      <c r="C8" s="72"/>
      <c r="D8" s="97"/>
      <c r="E8" s="97"/>
    </row>
    <row r="9" spans="2:5" ht="30" x14ac:dyDescent="0.25">
      <c r="B9" s="10" t="s">
        <v>144</v>
      </c>
      <c r="C9" s="149"/>
      <c r="D9" s="10" t="s">
        <v>145</v>
      </c>
      <c r="E9" s="236"/>
    </row>
    <row r="10" spans="2:5" ht="6" customHeight="1" x14ac:dyDescent="0.25">
      <c r="B10" s="26"/>
      <c r="C10" s="26"/>
      <c r="D10" s="10"/>
      <c r="E10" s="236"/>
    </row>
    <row r="11" spans="2:5" ht="59.25" customHeight="1" x14ac:dyDescent="0.25">
      <c r="B11" s="26"/>
      <c r="C11" s="26"/>
      <c r="D11" s="10" t="s">
        <v>146</v>
      </c>
      <c r="E11" s="236"/>
    </row>
    <row r="12" spans="2:5" ht="30" x14ac:dyDescent="0.25">
      <c r="B12" s="175" t="s">
        <v>147</v>
      </c>
      <c r="C12" s="148"/>
      <c r="D12" s="176" t="s">
        <v>148</v>
      </c>
      <c r="E12" s="236"/>
    </row>
    <row r="13" spans="2:5" ht="15" customHeight="1" x14ac:dyDescent="0.25">
      <c r="B13" s="245" t="s">
        <v>149</v>
      </c>
      <c r="C13" s="148"/>
      <c r="D13" s="98" t="s">
        <v>266</v>
      </c>
      <c r="E13" s="236"/>
    </row>
    <row r="14" spans="2:5" x14ac:dyDescent="0.25">
      <c r="B14" s="245"/>
      <c r="C14" s="148"/>
      <c r="D14" s="98" t="s">
        <v>267</v>
      </c>
      <c r="E14" s="236"/>
    </row>
    <row r="15" spans="2:5" x14ac:dyDescent="0.25">
      <c r="B15" s="99"/>
      <c r="C15" s="99"/>
      <c r="D15" s="98" t="s">
        <v>268</v>
      </c>
      <c r="E15" s="236"/>
    </row>
    <row r="16" spans="2:5" x14ac:dyDescent="0.25">
      <c r="B16" s="99"/>
      <c r="C16" s="99"/>
      <c r="D16" s="98" t="s">
        <v>269</v>
      </c>
      <c r="E16" s="236"/>
    </row>
    <row r="17" spans="2:5" x14ac:dyDescent="0.25">
      <c r="B17" s="99"/>
      <c r="C17" s="99"/>
      <c r="D17" s="98" t="s">
        <v>270</v>
      </c>
      <c r="E17" s="236"/>
    </row>
    <row r="18" spans="2:5" x14ac:dyDescent="0.25">
      <c r="B18" s="99"/>
      <c r="C18" s="99"/>
      <c r="D18" s="98" t="s">
        <v>271</v>
      </c>
      <c r="E18" s="236"/>
    </row>
    <row r="19" spans="2:5" x14ac:dyDescent="0.25">
      <c r="B19" s="99"/>
      <c r="C19" s="99"/>
      <c r="D19" s="98" t="s">
        <v>272</v>
      </c>
      <c r="E19" s="236"/>
    </row>
    <row r="20" spans="2:5" x14ac:dyDescent="0.25">
      <c r="B20" s="99"/>
      <c r="C20" s="99"/>
      <c r="D20" s="98" t="s">
        <v>273</v>
      </c>
      <c r="E20" s="236"/>
    </row>
    <row r="21" spans="2:5" x14ac:dyDescent="0.25">
      <c r="B21" s="99"/>
      <c r="C21" s="99"/>
      <c r="D21" s="98" t="s">
        <v>274</v>
      </c>
      <c r="E21" s="236"/>
    </row>
    <row r="22" spans="2:5" x14ac:dyDescent="0.25">
      <c r="B22" s="99"/>
      <c r="C22" s="99"/>
      <c r="D22" s="98"/>
      <c r="E22" s="10"/>
    </row>
    <row r="23" spans="2:5" x14ac:dyDescent="0.25">
      <c r="B23" s="72" t="s">
        <v>150</v>
      </c>
      <c r="C23" s="72"/>
      <c r="D23" s="53"/>
      <c r="E23" s="53"/>
    </row>
    <row r="24" spans="2:5" ht="30" x14ac:dyDescent="0.25">
      <c r="B24" s="244" t="s">
        <v>151</v>
      </c>
      <c r="C24" s="175"/>
      <c r="D24" s="10" t="s">
        <v>152</v>
      </c>
      <c r="E24" s="236"/>
    </row>
    <row r="25" spans="2:5" x14ac:dyDescent="0.25">
      <c r="B25" s="235"/>
      <c r="C25" s="175"/>
      <c r="D25" s="10"/>
      <c r="E25" s="236"/>
    </row>
    <row r="26" spans="2:5" ht="30" x14ac:dyDescent="0.25">
      <c r="B26" s="235"/>
      <c r="C26" s="175"/>
      <c r="D26" s="10" t="s">
        <v>153</v>
      </c>
      <c r="E26" s="236"/>
    </row>
    <row r="27" spans="2:5" x14ac:dyDescent="0.25">
      <c r="B27" s="235"/>
      <c r="C27" s="175"/>
      <c r="D27" s="11"/>
      <c r="E27" s="236"/>
    </row>
    <row r="28" spans="2:5" x14ac:dyDescent="0.25">
      <c r="B28" s="235" t="s">
        <v>154</v>
      </c>
      <c r="C28" s="175"/>
      <c r="D28" s="10" t="s">
        <v>265</v>
      </c>
      <c r="E28" s="236"/>
    </row>
    <row r="29" spans="2:5" x14ac:dyDescent="0.25">
      <c r="B29" s="235"/>
      <c r="C29" s="175"/>
      <c r="D29" s="10"/>
      <c r="E29" s="236"/>
    </row>
    <row r="30" spans="2:5" x14ac:dyDescent="0.25">
      <c r="B30" s="235" t="s">
        <v>155</v>
      </c>
      <c r="C30" s="175"/>
      <c r="D30" s="10" t="s">
        <v>312</v>
      </c>
      <c r="E30" s="236"/>
    </row>
    <row r="31" spans="2:5" x14ac:dyDescent="0.25">
      <c r="B31" s="235"/>
      <c r="C31" s="175"/>
      <c r="D31" s="10"/>
      <c r="E31" s="236"/>
    </row>
    <row r="32" spans="2:5" ht="30" x14ac:dyDescent="0.25">
      <c r="B32" s="235" t="s">
        <v>156</v>
      </c>
      <c r="C32" s="175"/>
      <c r="D32" s="10" t="s">
        <v>313</v>
      </c>
      <c r="E32" s="236"/>
    </row>
    <row r="33" spans="2:5" x14ac:dyDescent="0.25">
      <c r="B33" s="235"/>
      <c r="C33" s="175"/>
      <c r="D33" s="10"/>
      <c r="E33" s="236"/>
    </row>
    <row r="34" spans="2:5" ht="45" x14ac:dyDescent="0.25">
      <c r="B34" s="17" t="s">
        <v>157</v>
      </c>
      <c r="C34" s="148"/>
      <c r="D34" s="176" t="s">
        <v>314</v>
      </c>
      <c r="E34" s="10"/>
    </row>
    <row r="35" spans="2:5" x14ac:dyDescent="0.25">
      <c r="B35" s="6"/>
      <c r="C35" s="6"/>
      <c r="D35" s="6"/>
      <c r="E35" s="6"/>
    </row>
    <row r="37" spans="2:5" ht="15.75" x14ac:dyDescent="0.25">
      <c r="B37" s="90" t="s">
        <v>208</v>
      </c>
      <c r="C37" s="90"/>
      <c r="D37" s="59"/>
      <c r="E37" s="59"/>
    </row>
    <row r="38" spans="2:5" x14ac:dyDescent="0.25">
      <c r="B38" s="238" t="s">
        <v>209</v>
      </c>
      <c r="C38" s="150"/>
      <c r="D38" s="239" t="s">
        <v>210</v>
      </c>
      <c r="E38" s="239"/>
    </row>
    <row r="39" spans="2:5" x14ac:dyDescent="0.25">
      <c r="B39" s="238"/>
      <c r="C39" s="150"/>
      <c r="D39" s="240" t="s">
        <v>211</v>
      </c>
      <c r="E39" s="240"/>
    </row>
    <row r="40" spans="2:5" x14ac:dyDescent="0.25">
      <c r="B40" s="128"/>
      <c r="C40" s="150"/>
      <c r="D40" s="129"/>
      <c r="E40" s="129"/>
    </row>
    <row r="41" spans="2:5" x14ac:dyDescent="0.25">
      <c r="B41" s="100" t="s">
        <v>212</v>
      </c>
      <c r="C41" s="100"/>
      <c r="D41" s="241"/>
      <c r="E41" s="241"/>
    </row>
    <row r="42" spans="2:5" ht="34.5" customHeight="1" x14ac:dyDescent="0.25">
      <c r="B42" s="104" t="s">
        <v>213</v>
      </c>
      <c r="C42" s="149"/>
      <c r="D42" s="242" t="s">
        <v>372</v>
      </c>
      <c r="E42" s="242"/>
    </row>
    <row r="43" spans="2:5" ht="37.5" customHeight="1" x14ac:dyDescent="0.25">
      <c r="B43" s="105" t="s">
        <v>214</v>
      </c>
      <c r="C43" s="148"/>
      <c r="D43" s="234" t="s">
        <v>317</v>
      </c>
      <c r="E43" s="234"/>
    </row>
    <row r="44" spans="2:5" x14ac:dyDescent="0.25">
      <c r="B44" s="105"/>
      <c r="C44" s="148"/>
      <c r="D44" s="243" t="s">
        <v>371</v>
      </c>
      <c r="E44" s="243"/>
    </row>
    <row r="45" spans="2:5" ht="15" customHeight="1" x14ac:dyDescent="0.25">
      <c r="B45" s="100" t="s">
        <v>158</v>
      </c>
      <c r="C45" s="100"/>
      <c r="D45" s="237" t="s">
        <v>159</v>
      </c>
      <c r="E45" s="237"/>
    </row>
    <row r="46" spans="2:5" ht="36" customHeight="1" x14ac:dyDescent="0.25">
      <c r="B46" s="175" t="s">
        <v>160</v>
      </c>
      <c r="C46" s="148"/>
      <c r="D46" s="234" t="s">
        <v>308</v>
      </c>
      <c r="E46" s="234"/>
    </row>
    <row r="47" spans="2:5" ht="179.25" customHeight="1" x14ac:dyDescent="0.25">
      <c r="C47" s="148"/>
      <c r="D47" s="234" t="s">
        <v>310</v>
      </c>
      <c r="E47" s="234"/>
    </row>
    <row r="48" spans="2:5" ht="15.75" x14ac:dyDescent="0.25">
      <c r="B48" s="101"/>
      <c r="C48" s="101"/>
      <c r="D48" s="206" t="s">
        <v>309</v>
      </c>
      <c r="E48" s="102"/>
    </row>
    <row r="49" spans="2:5" x14ac:dyDescent="0.25">
      <c r="D49" s="45" t="s">
        <v>311</v>
      </c>
    </row>
    <row r="50" spans="2:5" ht="13.5" customHeight="1" x14ac:dyDescent="0.25">
      <c r="E50" s="126" t="s">
        <v>248</v>
      </c>
    </row>
    <row r="51" spans="2:5" ht="69" customHeight="1" x14ac:dyDescent="0.25">
      <c r="B51" s="175" t="s">
        <v>161</v>
      </c>
      <c r="D51" s="232" t="s">
        <v>315</v>
      </c>
      <c r="E51" s="232"/>
    </row>
    <row r="52" spans="2:5" ht="33.75" customHeight="1" x14ac:dyDescent="0.25">
      <c r="D52" s="233" t="s">
        <v>316</v>
      </c>
      <c r="E52" s="233"/>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6" customWidth="1"/>
    <col min="2" max="2" width="71.140625" style="46" customWidth="1"/>
    <col min="3" max="3" width="68.140625" style="46" customWidth="1"/>
    <col min="4" max="4" width="80.28515625" style="46" customWidth="1"/>
    <col min="5" max="16384" width="9.140625" style="46"/>
  </cols>
  <sheetData>
    <row r="1" spans="2:4" s="130" customFormat="1" x14ac:dyDescent="0.25"/>
    <row r="2" spans="2:4" s="130" customFormat="1" x14ac:dyDescent="0.25"/>
    <row r="3" spans="2:4" s="130" customFormat="1" x14ac:dyDescent="0.25"/>
    <row r="4" spans="2:4" s="130" customFormat="1" x14ac:dyDescent="0.25"/>
    <row r="5" spans="2:4" s="130" customFormat="1" ht="15.75" x14ac:dyDescent="0.25">
      <c r="B5" s="131" t="s">
        <v>193</v>
      </c>
    </row>
    <row r="6" spans="2:4" s="130" customFormat="1" x14ac:dyDescent="0.25">
      <c r="B6" s="207" t="s">
        <v>194</v>
      </c>
      <c r="C6" s="249" t="s">
        <v>141</v>
      </c>
      <c r="D6" s="249"/>
    </row>
    <row r="7" spans="2:4" s="130" customFormat="1" x14ac:dyDescent="0.25">
      <c r="B7" s="207" t="s">
        <v>195</v>
      </c>
      <c r="C7" s="249"/>
      <c r="D7" s="249"/>
    </row>
    <row r="8" spans="2:4" s="130" customFormat="1" x14ac:dyDescent="0.25">
      <c r="B8" s="137" t="s">
        <v>54</v>
      </c>
      <c r="C8" s="247" t="s">
        <v>221</v>
      </c>
      <c r="D8" s="247"/>
    </row>
    <row r="9" spans="2:4" s="130" customFormat="1" x14ac:dyDescent="0.25">
      <c r="B9" s="137" t="s">
        <v>122</v>
      </c>
      <c r="C9" s="246" t="s">
        <v>318</v>
      </c>
      <c r="D9" s="246"/>
    </row>
    <row r="10" spans="2:4" s="130" customFormat="1" x14ac:dyDescent="0.25">
      <c r="B10" s="137" t="s">
        <v>56</v>
      </c>
      <c r="C10" s="247" t="s">
        <v>222</v>
      </c>
      <c r="D10" s="247"/>
    </row>
    <row r="11" spans="2:4" s="130" customFormat="1" x14ac:dyDescent="0.25">
      <c r="B11" s="137" t="s">
        <v>57</v>
      </c>
      <c r="C11" s="247" t="s">
        <v>223</v>
      </c>
      <c r="D11" s="247"/>
    </row>
    <row r="12" spans="2:4" s="130" customFormat="1" x14ac:dyDescent="0.25">
      <c r="B12" s="137" t="s">
        <v>123</v>
      </c>
      <c r="C12" s="247" t="s">
        <v>224</v>
      </c>
      <c r="D12" s="247"/>
    </row>
    <row r="13" spans="2:4" s="130" customFormat="1" x14ac:dyDescent="0.25">
      <c r="B13" s="137" t="s">
        <v>58</v>
      </c>
      <c r="C13" s="247" t="s">
        <v>225</v>
      </c>
      <c r="D13" s="247"/>
    </row>
    <row r="14" spans="2:4" s="130" customFormat="1" x14ac:dyDescent="0.25">
      <c r="B14" s="137" t="s">
        <v>196</v>
      </c>
      <c r="C14" s="247" t="s">
        <v>319</v>
      </c>
      <c r="D14" s="247"/>
    </row>
    <row r="15" spans="2:4" s="130" customFormat="1" x14ac:dyDescent="0.25">
      <c r="B15" s="137" t="s">
        <v>124</v>
      </c>
      <c r="C15" s="247" t="s">
        <v>226</v>
      </c>
      <c r="D15" s="247"/>
    </row>
    <row r="16" spans="2:4" s="130" customFormat="1" x14ac:dyDescent="0.25">
      <c r="B16" s="136" t="s">
        <v>125</v>
      </c>
      <c r="C16" s="247" t="s">
        <v>227</v>
      </c>
      <c r="D16" s="247"/>
    </row>
    <row r="17" spans="2:4" s="130" customFormat="1" ht="30" customHeight="1" x14ac:dyDescent="0.25">
      <c r="B17" s="208" t="s">
        <v>126</v>
      </c>
      <c r="C17" s="248" t="s">
        <v>228</v>
      </c>
      <c r="D17" s="248"/>
    </row>
    <row r="18" spans="2:4" s="130" customFormat="1" x14ac:dyDescent="0.25">
      <c r="B18" s="135" t="s">
        <v>127</v>
      </c>
      <c r="C18" s="246" t="s">
        <v>320</v>
      </c>
      <c r="D18" s="246"/>
    </row>
    <row r="19" spans="2:4" s="130" customFormat="1" x14ac:dyDescent="0.25">
      <c r="B19" s="137" t="s">
        <v>61</v>
      </c>
      <c r="C19" s="247" t="s">
        <v>229</v>
      </c>
      <c r="D19" s="247"/>
    </row>
    <row r="20" spans="2:4" s="130" customFormat="1" x14ac:dyDescent="0.25">
      <c r="B20" s="137" t="s">
        <v>129</v>
      </c>
      <c r="C20" s="247" t="s">
        <v>230</v>
      </c>
      <c r="D20" s="247"/>
    </row>
    <row r="21" spans="2:4" s="130" customFormat="1" ht="30" x14ac:dyDescent="0.25">
      <c r="B21" s="137" t="s">
        <v>130</v>
      </c>
      <c r="C21" s="247" t="s">
        <v>321</v>
      </c>
      <c r="D21" s="247"/>
    </row>
    <row r="22" spans="2:4" s="130" customFormat="1" x14ac:dyDescent="0.25">
      <c r="B22" s="132"/>
      <c r="C22" s="133"/>
      <c r="D22" s="134"/>
    </row>
    <row r="23" spans="2:4" s="130" customFormat="1" x14ac:dyDescent="0.25">
      <c r="B23" s="207" t="s">
        <v>194</v>
      </c>
      <c r="C23" s="250" t="s">
        <v>141</v>
      </c>
      <c r="D23" s="250"/>
    </row>
    <row r="24" spans="2:4" s="130" customFormat="1" x14ac:dyDescent="0.25">
      <c r="B24" s="207" t="s">
        <v>197</v>
      </c>
      <c r="C24" s="250"/>
      <c r="D24" s="250"/>
    </row>
    <row r="25" spans="2:4" s="130" customFormat="1" x14ac:dyDescent="0.25">
      <c r="B25" s="138" t="s">
        <v>131</v>
      </c>
      <c r="C25" s="248" t="s">
        <v>231</v>
      </c>
      <c r="D25" s="248"/>
    </row>
    <row r="26" spans="2:4" s="130" customFormat="1" ht="36" customHeight="1" x14ac:dyDescent="0.25">
      <c r="B26" s="137" t="s">
        <v>132</v>
      </c>
      <c r="C26" s="251" t="s">
        <v>252</v>
      </c>
      <c r="D26" s="251"/>
    </row>
    <row r="27" spans="2:4" s="130" customFormat="1" x14ac:dyDescent="0.25">
      <c r="B27" s="138" t="s">
        <v>65</v>
      </c>
      <c r="C27" s="248" t="s">
        <v>322</v>
      </c>
      <c r="D27" s="248"/>
    </row>
    <row r="28" spans="2:4" s="130" customFormat="1" x14ac:dyDescent="0.25">
      <c r="B28" s="138" t="s">
        <v>198</v>
      </c>
      <c r="C28" s="248" t="s">
        <v>238</v>
      </c>
      <c r="D28" s="248"/>
    </row>
    <row r="29" spans="2:4" s="130" customFormat="1" x14ac:dyDescent="0.25">
      <c r="B29" s="138" t="s">
        <v>199</v>
      </c>
      <c r="C29" s="246" t="s">
        <v>323</v>
      </c>
      <c r="D29" s="246"/>
    </row>
    <row r="30" spans="2:4" s="130" customFormat="1" x14ac:dyDescent="0.25">
      <c r="B30" s="138" t="s">
        <v>68</v>
      </c>
      <c r="C30" s="251" t="s">
        <v>239</v>
      </c>
      <c r="D30" s="251"/>
    </row>
    <row r="31" spans="2:4" s="130" customFormat="1" x14ac:dyDescent="0.25">
      <c r="B31" s="138" t="s">
        <v>133</v>
      </c>
      <c r="C31" s="248" t="s">
        <v>232</v>
      </c>
      <c r="D31" s="248"/>
    </row>
    <row r="32" spans="2:4" s="130" customFormat="1" x14ac:dyDescent="0.25">
      <c r="B32" s="138" t="s">
        <v>69</v>
      </c>
      <c r="C32" s="248" t="s">
        <v>233</v>
      </c>
      <c r="D32" s="248"/>
    </row>
    <row r="33" spans="2:4" s="130" customFormat="1" x14ac:dyDescent="0.25">
      <c r="B33" s="135"/>
      <c r="C33" s="136"/>
      <c r="D33" s="137"/>
    </row>
    <row r="34" spans="2:4" s="130" customFormat="1" x14ac:dyDescent="0.25">
      <c r="B34" s="207" t="s">
        <v>194</v>
      </c>
      <c r="C34" s="249" t="s">
        <v>141</v>
      </c>
      <c r="D34" s="249"/>
    </row>
    <row r="35" spans="2:4" s="130" customFormat="1" x14ac:dyDescent="0.25">
      <c r="B35" s="207" t="s">
        <v>200</v>
      </c>
      <c r="C35" s="249"/>
      <c r="D35" s="249"/>
    </row>
    <row r="36" spans="2:4" s="130" customFormat="1" ht="52.5" customHeight="1" x14ac:dyDescent="0.25">
      <c r="B36" s="209" t="s">
        <v>93</v>
      </c>
      <c r="C36" s="248" t="s">
        <v>234</v>
      </c>
      <c r="D36" s="248"/>
    </row>
    <row r="37" spans="2:4" s="130" customFormat="1" ht="169.5" customHeight="1" x14ac:dyDescent="0.25">
      <c r="B37" s="209" t="s">
        <v>95</v>
      </c>
      <c r="C37" s="248" t="s">
        <v>235</v>
      </c>
      <c r="D37" s="248"/>
    </row>
    <row r="38" spans="2:4" s="130" customFormat="1" x14ac:dyDescent="0.25">
      <c r="B38" s="138"/>
      <c r="C38" s="137"/>
      <c r="D38" s="137"/>
    </row>
    <row r="39" spans="2:4" s="130" customFormat="1" x14ac:dyDescent="0.25">
      <c r="B39" s="207" t="s">
        <v>194</v>
      </c>
      <c r="C39" s="249" t="s">
        <v>141</v>
      </c>
      <c r="D39" s="249"/>
    </row>
    <row r="40" spans="2:4" s="130" customFormat="1" x14ac:dyDescent="0.25">
      <c r="B40" s="207" t="s">
        <v>201</v>
      </c>
      <c r="C40" s="249"/>
      <c r="D40" s="249"/>
    </row>
    <row r="41" spans="2:4" s="130" customFormat="1" ht="75" customHeight="1" x14ac:dyDescent="0.25">
      <c r="B41" s="132" t="s">
        <v>98</v>
      </c>
      <c r="C41" s="248" t="s">
        <v>324</v>
      </c>
      <c r="D41" s="248"/>
    </row>
    <row r="42" spans="2:4" s="130" customFormat="1" ht="32.25" customHeight="1" x14ac:dyDescent="0.25">
      <c r="B42" s="209" t="s">
        <v>99</v>
      </c>
      <c r="C42" s="248" t="s">
        <v>217</v>
      </c>
      <c r="D42" s="248"/>
    </row>
    <row r="43" spans="2:4" s="130" customFormat="1" x14ac:dyDescent="0.25">
      <c r="B43" s="209" t="s">
        <v>100</v>
      </c>
      <c r="C43" s="248" t="s">
        <v>216</v>
      </c>
      <c r="D43" s="248"/>
    </row>
    <row r="44" spans="2:4" s="130" customFormat="1" x14ac:dyDescent="0.25">
      <c r="B44" s="139"/>
      <c r="C44" s="140"/>
      <c r="D44" s="137"/>
    </row>
    <row r="45" spans="2:4" s="130" customFormat="1" x14ac:dyDescent="0.25">
      <c r="B45" s="207" t="s">
        <v>194</v>
      </c>
      <c r="C45" s="249" t="s">
        <v>141</v>
      </c>
      <c r="D45" s="249"/>
    </row>
    <row r="46" spans="2:4" s="130" customFormat="1" x14ac:dyDescent="0.25">
      <c r="B46" s="207" t="s">
        <v>202</v>
      </c>
      <c r="C46" s="249"/>
      <c r="D46" s="249"/>
    </row>
    <row r="47" spans="2:4" s="130" customFormat="1" x14ac:dyDescent="0.25">
      <c r="B47" s="136" t="s">
        <v>1</v>
      </c>
      <c r="C47" s="252" t="s">
        <v>327</v>
      </c>
      <c r="D47" s="252"/>
    </row>
    <row r="48" spans="2:4" s="130" customFormat="1" x14ac:dyDescent="0.25">
      <c r="B48" s="139" t="s">
        <v>2</v>
      </c>
      <c r="C48" s="252" t="s">
        <v>326</v>
      </c>
      <c r="D48" s="252"/>
    </row>
    <row r="49" spans="2:4" s="130" customFormat="1" ht="15.75" customHeight="1" x14ac:dyDescent="0.25">
      <c r="B49" s="139" t="s">
        <v>3</v>
      </c>
      <c r="C49" s="252" t="s">
        <v>328</v>
      </c>
      <c r="D49" s="252"/>
    </row>
    <row r="50" spans="2:4" s="130" customFormat="1" ht="14.25" customHeight="1" x14ac:dyDescent="0.25">
      <c r="B50" s="139" t="s">
        <v>4</v>
      </c>
      <c r="C50" s="252" t="s">
        <v>325</v>
      </c>
      <c r="D50" s="252"/>
    </row>
    <row r="51" spans="2:4" s="130" customFormat="1" x14ac:dyDescent="0.25">
      <c r="B51" s="139" t="s">
        <v>5</v>
      </c>
      <c r="C51" s="252" t="s">
        <v>329</v>
      </c>
      <c r="D51" s="252"/>
    </row>
    <row r="52" spans="2:4" s="130" customFormat="1" x14ac:dyDescent="0.25">
      <c r="B52" s="139" t="s">
        <v>6</v>
      </c>
      <c r="C52" s="252" t="s">
        <v>330</v>
      </c>
      <c r="D52" s="252"/>
    </row>
    <row r="53" spans="2:4" s="130" customFormat="1" x14ac:dyDescent="0.25">
      <c r="B53" s="139" t="s">
        <v>7</v>
      </c>
      <c r="C53" s="252" t="s">
        <v>331</v>
      </c>
      <c r="D53" s="252"/>
    </row>
    <row r="54" spans="2:4" s="130" customFormat="1" x14ac:dyDescent="0.25">
      <c r="B54" s="139" t="s">
        <v>52</v>
      </c>
      <c r="C54" s="252" t="s">
        <v>332</v>
      </c>
      <c r="D54" s="252"/>
    </row>
    <row r="55" spans="2:4" s="130" customFormat="1" x14ac:dyDescent="0.25">
      <c r="B55" s="139" t="s">
        <v>8</v>
      </c>
      <c r="C55" s="252" t="s">
        <v>333</v>
      </c>
      <c r="D55" s="252"/>
    </row>
    <row r="56" spans="2:4" s="130" customFormat="1" x14ac:dyDescent="0.25">
      <c r="B56" s="130" t="s">
        <v>9</v>
      </c>
      <c r="C56" s="252" t="s">
        <v>334</v>
      </c>
      <c r="D56" s="252"/>
    </row>
    <row r="57" spans="2:4" s="130" customFormat="1" x14ac:dyDescent="0.25"/>
    <row r="58" spans="2:4" s="130" customFormat="1" x14ac:dyDescent="0.25">
      <c r="B58" s="207" t="s">
        <v>194</v>
      </c>
      <c r="C58" s="141" t="s">
        <v>141</v>
      </c>
      <c r="D58" s="210"/>
    </row>
    <row r="59" spans="2:4" s="130" customFormat="1" x14ac:dyDescent="0.25">
      <c r="B59" s="207" t="s">
        <v>203</v>
      </c>
      <c r="C59" s="141"/>
      <c r="D59" s="210"/>
    </row>
    <row r="60" spans="2:4" s="130" customFormat="1" ht="53.25" customHeight="1" x14ac:dyDescent="0.25">
      <c r="B60" s="209" t="s">
        <v>36</v>
      </c>
      <c r="C60" s="252" t="s">
        <v>336</v>
      </c>
      <c r="D60" s="252"/>
    </row>
    <row r="61" spans="2:4" s="130" customFormat="1" ht="64.5" customHeight="1" x14ac:dyDescent="0.25">
      <c r="B61" s="209" t="s">
        <v>37</v>
      </c>
      <c r="C61" s="252" t="s">
        <v>337</v>
      </c>
      <c r="D61" s="252"/>
    </row>
    <row r="62" spans="2:4" s="130" customFormat="1" ht="101.25" customHeight="1" x14ac:dyDescent="0.25">
      <c r="B62" s="209" t="s">
        <v>236</v>
      </c>
      <c r="C62" s="252" t="s">
        <v>338</v>
      </c>
      <c r="D62" s="252"/>
    </row>
    <row r="63" spans="2:4" s="130" customFormat="1" ht="49.5" customHeight="1" x14ac:dyDescent="0.25">
      <c r="B63" s="209" t="s">
        <v>38</v>
      </c>
      <c r="C63" s="252" t="s">
        <v>339</v>
      </c>
      <c r="D63" s="252"/>
    </row>
    <row r="64" spans="2:4" s="130" customFormat="1" ht="15" customHeight="1" x14ac:dyDescent="0.25">
      <c r="B64" s="209" t="s">
        <v>39</v>
      </c>
      <c r="C64" s="252" t="s">
        <v>218</v>
      </c>
      <c r="D64" s="252"/>
    </row>
    <row r="65" spans="1:4" s="130" customFormat="1" x14ac:dyDescent="0.25">
      <c r="B65" s="209" t="s">
        <v>40</v>
      </c>
      <c r="C65" s="252" t="s">
        <v>219</v>
      </c>
      <c r="D65" s="252"/>
    </row>
    <row r="66" spans="1:4" s="130" customFormat="1" x14ac:dyDescent="0.25">
      <c r="B66" s="209" t="s">
        <v>9</v>
      </c>
      <c r="C66" s="252" t="s">
        <v>215</v>
      </c>
      <c r="D66" s="252"/>
    </row>
    <row r="67" spans="1:4" s="130" customFormat="1" x14ac:dyDescent="0.25"/>
    <row r="68" spans="1:4" s="130" customFormat="1" x14ac:dyDescent="0.25">
      <c r="B68" s="207" t="s">
        <v>194</v>
      </c>
      <c r="C68" s="249" t="s">
        <v>141</v>
      </c>
      <c r="D68" s="249"/>
    </row>
    <row r="69" spans="1:4" s="130" customFormat="1" x14ac:dyDescent="0.25">
      <c r="B69" s="207" t="s">
        <v>204</v>
      </c>
      <c r="C69" s="249"/>
      <c r="D69" s="249"/>
    </row>
    <row r="70" spans="1:4" s="130" customFormat="1" x14ac:dyDescent="0.25">
      <c r="B70" s="139" t="s">
        <v>205</v>
      </c>
      <c r="C70" s="252" t="s">
        <v>243</v>
      </c>
      <c r="D70" s="252"/>
    </row>
    <row r="71" spans="1:4" s="130" customFormat="1" x14ac:dyDescent="0.25">
      <c r="B71" s="139"/>
      <c r="C71" s="137"/>
      <c r="D71" s="137"/>
    </row>
    <row r="72" spans="1:4" s="130" customFormat="1" x14ac:dyDescent="0.25">
      <c r="B72" s="142"/>
      <c r="C72" s="143"/>
      <c r="D72" s="143"/>
    </row>
    <row r="73" spans="1:4" s="130" customFormat="1" x14ac:dyDescent="0.25">
      <c r="B73" s="142"/>
      <c r="C73" s="143"/>
      <c r="D73" s="144" t="s">
        <v>162</v>
      </c>
    </row>
    <row r="74" spans="1:4" s="130" customFormat="1" x14ac:dyDescent="0.25">
      <c r="B74" s="139"/>
      <c r="C74" s="143"/>
      <c r="D74" s="143"/>
    </row>
    <row r="75" spans="1:4" x14ac:dyDescent="0.25">
      <c r="A75" s="45"/>
      <c r="B75" s="6"/>
      <c r="C75" s="6"/>
      <c r="D75" s="6"/>
    </row>
    <row r="76" spans="1:4" x14ac:dyDescent="0.25">
      <c r="A76" s="45"/>
      <c r="B76" s="45"/>
      <c r="C76" s="45"/>
      <c r="D76" s="45"/>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85" zoomScaleNormal="85" workbookViewId="0">
      <selection activeCell="D8" sqref="D8"/>
    </sheetView>
  </sheetViews>
  <sheetFormatPr defaultColWidth="15.85546875" defaultRowHeight="15.75" x14ac:dyDescent="0.25"/>
  <cols>
    <col min="1" max="1" width="3.42578125" style="3" customWidth="1"/>
    <col min="2" max="2" width="33.7109375" style="120" bestFit="1" customWidth="1"/>
    <col min="3" max="3" width="1.5703125" style="121" customWidth="1"/>
    <col min="4" max="4" width="71" style="120" customWidth="1"/>
    <col min="5" max="6" width="23.5703125" style="120" customWidth="1"/>
    <col min="7" max="7" width="1.85546875" style="120" customWidth="1"/>
    <col min="8" max="8" width="15.85546875" style="120"/>
    <col min="9" max="9" width="6.140625" style="120" customWidth="1"/>
    <col min="10" max="16384" width="15.85546875" style="120"/>
  </cols>
  <sheetData>
    <row r="1" spans="2:6" s="3" customFormat="1" ht="12" customHeight="1" x14ac:dyDescent="0.25">
      <c r="C1" s="116"/>
    </row>
    <row r="2" spans="2:6" s="3" customFormat="1" ht="12" customHeight="1" x14ac:dyDescent="0.25">
      <c r="C2" s="116"/>
    </row>
    <row r="3" spans="2:6" s="3" customFormat="1" ht="12" customHeight="1" x14ac:dyDescent="0.25">
      <c r="C3" s="116"/>
    </row>
    <row r="4" spans="2:6" s="3" customFormat="1" ht="15.75" customHeight="1" x14ac:dyDescent="0.25">
      <c r="C4" s="116"/>
    </row>
    <row r="5" spans="2:6" s="3" customFormat="1" ht="24" customHeight="1" x14ac:dyDescent="0.4">
      <c r="B5" s="221" t="s">
        <v>176</v>
      </c>
      <c r="C5" s="221"/>
      <c r="D5" s="221"/>
    </row>
    <row r="6" spans="2:6" s="3" customFormat="1" ht="6" customHeight="1" x14ac:dyDescent="0.25">
      <c r="C6" s="116"/>
    </row>
    <row r="7" spans="2:6" s="3" customFormat="1" ht="15.75" customHeight="1" x14ac:dyDescent="0.25">
      <c r="B7" s="117" t="s">
        <v>174</v>
      </c>
      <c r="C7" s="118"/>
      <c r="D7" s="119" t="s">
        <v>395</v>
      </c>
    </row>
    <row r="8" spans="2:6" ht="11.25" customHeight="1" x14ac:dyDescent="0.25"/>
    <row r="10" spans="2:6" x14ac:dyDescent="0.25">
      <c r="B10" s="145" t="s">
        <v>237</v>
      </c>
      <c r="C10" s="122"/>
      <c r="D10" s="123"/>
      <c r="E10" s="123"/>
      <c r="F10" s="123"/>
    </row>
    <row r="11" spans="2:6" x14ac:dyDescent="0.25">
      <c r="B11" s="125" t="s">
        <v>177</v>
      </c>
      <c r="C11" s="125"/>
      <c r="D11" s="125"/>
      <c r="E11" s="123"/>
      <c r="F11" s="123"/>
    </row>
    <row r="12" spans="2:6" x14ac:dyDescent="0.25">
      <c r="B12" s="124" t="s">
        <v>175</v>
      </c>
      <c r="C12" s="122"/>
      <c r="D12" s="127" t="s">
        <v>177</v>
      </c>
      <c r="E12" s="123"/>
      <c r="F12" s="123"/>
    </row>
    <row r="13" spans="2:6" x14ac:dyDescent="0.25">
      <c r="B13" s="124"/>
      <c r="C13" s="122"/>
      <c r="D13" s="123"/>
      <c r="E13" s="123"/>
      <c r="F13" s="123"/>
    </row>
    <row r="14" spans="2:6" x14ac:dyDescent="0.25">
      <c r="B14" s="125" t="s">
        <v>179</v>
      </c>
      <c r="C14" s="125"/>
      <c r="D14" s="123"/>
      <c r="E14" s="123"/>
      <c r="F14" s="123"/>
    </row>
    <row r="15" spans="2:6" x14ac:dyDescent="0.25">
      <c r="B15" s="124" t="s">
        <v>178</v>
      </c>
      <c r="C15" s="122"/>
      <c r="D15" s="127" t="s">
        <v>182</v>
      </c>
      <c r="E15" s="123"/>
      <c r="F15" s="123"/>
    </row>
    <row r="16" spans="2:6" x14ac:dyDescent="0.25">
      <c r="B16" s="124" t="s">
        <v>180</v>
      </c>
      <c r="C16" s="122"/>
      <c r="D16" s="127" t="s">
        <v>181</v>
      </c>
      <c r="E16" s="123"/>
      <c r="F16" s="123"/>
    </row>
    <row r="17" spans="2:6" x14ac:dyDescent="0.25">
      <c r="B17" s="124" t="s">
        <v>183</v>
      </c>
      <c r="C17" s="122"/>
      <c r="D17" s="127" t="s">
        <v>185</v>
      </c>
      <c r="E17" s="123"/>
      <c r="F17" s="123"/>
    </row>
    <row r="18" spans="2:6" x14ac:dyDescent="0.25">
      <c r="B18" s="124" t="s">
        <v>184</v>
      </c>
      <c r="C18" s="122"/>
      <c r="D18" s="127" t="s">
        <v>186</v>
      </c>
      <c r="E18" s="123"/>
      <c r="F18" s="123"/>
    </row>
    <row r="19" spans="2:6" x14ac:dyDescent="0.25">
      <c r="B19" s="124"/>
      <c r="C19" s="122"/>
      <c r="D19" s="123"/>
      <c r="E19" s="123"/>
      <c r="F19" s="123"/>
    </row>
    <row r="20" spans="2:6" x14ac:dyDescent="0.25">
      <c r="B20" s="124" t="s">
        <v>352</v>
      </c>
      <c r="C20" s="122"/>
      <c r="D20" s="127" t="s">
        <v>0</v>
      </c>
      <c r="E20" s="123"/>
      <c r="F20" s="123"/>
    </row>
    <row r="21" spans="2:6" x14ac:dyDescent="0.25">
      <c r="B21" s="124" t="s">
        <v>353</v>
      </c>
      <c r="C21" s="122"/>
      <c r="D21" s="127" t="s">
        <v>113</v>
      </c>
      <c r="E21" s="123"/>
      <c r="F21" s="123"/>
    </row>
    <row r="22" spans="2:6" x14ac:dyDescent="0.25">
      <c r="B22" s="124" t="s">
        <v>354</v>
      </c>
      <c r="C22" s="122"/>
      <c r="D22" s="127" t="s">
        <v>114</v>
      </c>
      <c r="E22" s="123"/>
      <c r="F22" s="123"/>
    </row>
    <row r="23" spans="2:6" x14ac:dyDescent="0.25">
      <c r="B23" s="124" t="s">
        <v>355</v>
      </c>
      <c r="C23" s="122"/>
      <c r="D23" s="127" t="s">
        <v>115</v>
      </c>
      <c r="E23" s="123"/>
      <c r="F23" s="123"/>
    </row>
    <row r="24" spans="2:6" x14ac:dyDescent="0.25">
      <c r="B24" s="124" t="s">
        <v>356</v>
      </c>
      <c r="C24" s="122"/>
      <c r="D24" s="127" t="s">
        <v>187</v>
      </c>
      <c r="E24" s="123"/>
      <c r="F24" s="123"/>
    </row>
    <row r="25" spans="2:6" x14ac:dyDescent="0.25">
      <c r="B25" s="124" t="s">
        <v>357</v>
      </c>
      <c r="C25" s="122"/>
      <c r="D25" s="127" t="s">
        <v>172</v>
      </c>
      <c r="E25" s="123"/>
      <c r="F25" s="123"/>
    </row>
    <row r="26" spans="2:6" x14ac:dyDescent="0.25">
      <c r="B26" s="124" t="s">
        <v>358</v>
      </c>
      <c r="C26" s="122"/>
      <c r="D26" s="127" t="s">
        <v>188</v>
      </c>
      <c r="E26" s="123"/>
      <c r="F26" s="123"/>
    </row>
    <row r="27" spans="2:6" x14ac:dyDescent="0.25">
      <c r="B27" s="124" t="s">
        <v>359</v>
      </c>
      <c r="C27" s="122"/>
      <c r="D27" s="127" t="s">
        <v>116</v>
      </c>
      <c r="E27" s="123"/>
      <c r="F27" s="123"/>
    </row>
    <row r="28" spans="2:6" x14ac:dyDescent="0.25">
      <c r="B28" s="124" t="s">
        <v>360</v>
      </c>
      <c r="C28" s="122"/>
      <c r="D28" s="127" t="s">
        <v>117</v>
      </c>
      <c r="E28" s="123"/>
      <c r="F28" s="123"/>
    </row>
    <row r="29" spans="2:6" x14ac:dyDescent="0.25">
      <c r="B29" s="124" t="s">
        <v>361</v>
      </c>
      <c r="C29" s="122"/>
      <c r="D29" s="127" t="s">
        <v>118</v>
      </c>
      <c r="E29" s="123"/>
      <c r="F29" s="123"/>
    </row>
    <row r="30" spans="2:6" x14ac:dyDescent="0.25">
      <c r="B30" s="124" t="s">
        <v>362</v>
      </c>
      <c r="C30" s="122"/>
      <c r="D30" s="127" t="s">
        <v>119</v>
      </c>
      <c r="E30" s="123"/>
      <c r="F30" s="123"/>
    </row>
    <row r="31" spans="2:6" x14ac:dyDescent="0.25">
      <c r="B31" s="124" t="s">
        <v>363</v>
      </c>
      <c r="C31" s="122"/>
      <c r="D31" s="127" t="s">
        <v>189</v>
      </c>
      <c r="E31" s="123"/>
      <c r="F31" s="123"/>
    </row>
    <row r="32" spans="2:6" x14ac:dyDescent="0.25">
      <c r="B32" s="124" t="s">
        <v>364</v>
      </c>
      <c r="C32" s="122"/>
      <c r="D32" s="127" t="s">
        <v>121</v>
      </c>
      <c r="E32" s="123"/>
      <c r="F32" s="123"/>
    </row>
    <row r="33" spans="2:6" x14ac:dyDescent="0.25">
      <c r="B33" s="124" t="s">
        <v>365</v>
      </c>
      <c r="C33" s="122"/>
      <c r="D33" s="127" t="s">
        <v>190</v>
      </c>
      <c r="E33" s="123"/>
      <c r="F33" s="123"/>
    </row>
    <row r="34" spans="2:6" x14ac:dyDescent="0.25">
      <c r="B34" s="124" t="s">
        <v>366</v>
      </c>
      <c r="C34" s="122"/>
      <c r="D34" s="127" t="s">
        <v>191</v>
      </c>
      <c r="E34" s="123"/>
      <c r="F34" s="123"/>
    </row>
    <row r="35" spans="2:6" x14ac:dyDescent="0.25">
      <c r="B35" s="124" t="s">
        <v>367</v>
      </c>
      <c r="C35" s="122"/>
      <c r="D35" s="127" t="s">
        <v>173</v>
      </c>
      <c r="E35" s="123"/>
      <c r="F35" s="123"/>
    </row>
    <row r="36" spans="2:6" x14ac:dyDescent="0.25">
      <c r="B36" s="124" t="s">
        <v>368</v>
      </c>
      <c r="C36" s="122"/>
      <c r="D36" s="127" t="s">
        <v>170</v>
      </c>
      <c r="E36" s="123"/>
      <c r="F36" s="123"/>
    </row>
    <row r="37" spans="2:6" x14ac:dyDescent="0.25">
      <c r="B37" s="124" t="s">
        <v>369</v>
      </c>
      <c r="C37" s="122"/>
      <c r="D37" s="127" t="s">
        <v>171</v>
      </c>
      <c r="E37" s="123"/>
      <c r="F37" s="123"/>
    </row>
    <row r="38" spans="2:6" x14ac:dyDescent="0.25">
      <c r="E38" s="121"/>
    </row>
    <row r="39" spans="2:6" x14ac:dyDescent="0.25">
      <c r="E39" s="121"/>
    </row>
    <row r="40" spans="2:6" x14ac:dyDescent="0.25">
      <c r="B40" s="145" t="s">
        <v>192</v>
      </c>
      <c r="C40" s="122"/>
      <c r="D40" s="123"/>
      <c r="E40" s="121"/>
    </row>
    <row r="41" spans="2:6" x14ac:dyDescent="0.25">
      <c r="B41" s="124" t="s">
        <v>207</v>
      </c>
      <c r="C41" s="122"/>
      <c r="D41" s="127" t="s">
        <v>140</v>
      </c>
      <c r="E41" s="121"/>
    </row>
    <row r="42" spans="2:6" x14ac:dyDescent="0.25">
      <c r="B42" s="124" t="s">
        <v>206</v>
      </c>
      <c r="C42" s="122"/>
      <c r="D42" s="127" t="s">
        <v>194</v>
      </c>
    </row>
    <row r="43" spans="2:6" x14ac:dyDescent="0.25">
      <c r="B43" s="123"/>
      <c r="C43" s="122"/>
      <c r="D43" s="123"/>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7" location="'G1-G4 - Cover pool inform.'!B61" display="Legal ALM (balance principle) adherence"/>
    <hyperlink ref="D18" location="'G1-G4 - Cover pool inform.'!B70" display="Additional characteristics of ALM business model for issued CBs"/>
    <hyperlink ref="D20" location="'Table 1-3 - Lending'!B7" display="Number of loans by property category"/>
    <hyperlink ref="D21" location="'Table 1-3 - Lending'!B16" display="Lending by property category, DKKbn"/>
    <hyperlink ref="D22" location="'Table 1-3 - Lending'!B23" display="Lending, by loan size, DKKbn"/>
    <hyperlink ref="D23" location="'Table 4 - LTV'!B7" display="Lending, by-loan to-value (LTV), current property value, DKKbn"/>
    <hyperlink ref="D24" location="'Table 4 - LTV'!B29" display="Lending, by-loan to-value (LTV), current property value, Per cent"/>
    <hyperlink ref="D25" location="'Table 4 - LTV'!B51" display="Lending, by-loan to-value (LTV), current property value, DKKbn (&quot;Sidste krone&quot;)"/>
    <hyperlink ref="D26" location="'Table 4 - LTV'!B73" display="Lending, by-loan to-value (LTV), current property value, Per cent (&quot;Sidste krone&quot;)"/>
    <hyperlink ref="D27" location="'Table 5 - Lending by region'!B7" display="Lending by region, DKKbn"/>
    <hyperlink ref="D28" location="'Table 6-8 - Lending by loantype'!B6" display="Lending by loan type - IO Loans, DKKbn"/>
    <hyperlink ref="D29" location="'Table 6-8 - Lending by loantype'!B23" display="Lending by loan type - Repayment Loans / Amortizing Loans, DKKbn"/>
    <hyperlink ref="D30" location="'Table 6-8 - Lending by loantype'!B40" display="Lending by loan type - All loans, DKKbn"/>
    <hyperlink ref="D31" location="'Table 9-11 - Lending'!B6" display="Lending by Seasoning, DKKbn (Seasoning defined by duration of customer relationship)"/>
    <hyperlink ref="D32" location="'Table 9-11 - Lending'!B20" display="Lending by remaining maturity, DKKbn"/>
    <hyperlink ref="D33" location="'Table 9-11 - Lending'!B35" display="90 day Non-performing loans by property type, as percentage of instalments payments, %"/>
    <hyperlink ref="D34" location="'Table 9-11 - Lending'!B45" display="90 day Non-performing loans by property type, as percentage of lending, %"/>
    <hyperlink ref="D35" location="'Table 9-11 - Lending'!B55" display="90 day Non-performing loans by property type, as percentage of lending, by continous LTV bracket, %"/>
    <hyperlink ref="D36" location="'Table 9-11 - Lending'!B67" display="Realised losses (DKKm)"/>
    <hyperlink ref="D37"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25" sqref="C25"/>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249</v>
      </c>
      <c r="C4" s="222"/>
      <c r="D4" s="222"/>
    </row>
    <row r="5" spans="2:6" ht="15.75" x14ac:dyDescent="0.25">
      <c r="B5" s="43"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291</v>
      </c>
      <c r="C9" s="62" t="s">
        <v>396</v>
      </c>
      <c r="D9" s="62" t="s">
        <v>370</v>
      </c>
      <c r="E9" s="62" t="s">
        <v>344</v>
      </c>
      <c r="F9" s="62" t="s">
        <v>275</v>
      </c>
    </row>
    <row r="10" spans="2:6" x14ac:dyDescent="0.25">
      <c r="B10" s="10" t="s">
        <v>54</v>
      </c>
      <c r="C10" s="78">
        <v>157.6</v>
      </c>
      <c r="D10" s="78">
        <v>146.69999999999999</v>
      </c>
      <c r="E10" s="78">
        <v>141.4</v>
      </c>
      <c r="F10" s="78">
        <v>141.4</v>
      </c>
    </row>
    <row r="11" spans="2:6" x14ac:dyDescent="0.25">
      <c r="B11" s="10" t="s">
        <v>292</v>
      </c>
      <c r="C11" s="78">
        <v>133.19999999999999</v>
      </c>
      <c r="D11" s="78">
        <v>133.6</v>
      </c>
      <c r="E11" s="78">
        <v>134.1</v>
      </c>
      <c r="F11" s="78">
        <v>134.19999999999999</v>
      </c>
    </row>
    <row r="12" spans="2:6" x14ac:dyDescent="0.25">
      <c r="B12" s="13" t="s">
        <v>55</v>
      </c>
      <c r="C12" s="79">
        <v>133.19999999999999</v>
      </c>
      <c r="D12" s="79">
        <v>133.6</v>
      </c>
      <c r="E12" s="79">
        <v>134.1</v>
      </c>
      <c r="F12" s="79">
        <v>134.19999999999999</v>
      </c>
    </row>
    <row r="13" spans="2:6" x14ac:dyDescent="0.25">
      <c r="B13" s="14" t="s">
        <v>56</v>
      </c>
      <c r="C13" s="80">
        <v>0.123</v>
      </c>
      <c r="D13" s="80">
        <v>0.128</v>
      </c>
      <c r="E13" s="80">
        <v>0.128</v>
      </c>
      <c r="F13" s="80">
        <v>0.13600000000000001</v>
      </c>
    </row>
    <row r="14" spans="2:6" x14ac:dyDescent="0.25">
      <c r="B14" s="10" t="s">
        <v>57</v>
      </c>
      <c r="C14" s="81">
        <v>0.123</v>
      </c>
      <c r="D14" s="81">
        <v>0.128</v>
      </c>
      <c r="E14" s="81">
        <v>0.128</v>
      </c>
      <c r="F14" s="81">
        <v>0.13600000000000001</v>
      </c>
    </row>
    <row r="15" spans="2:6" x14ac:dyDescent="0.25">
      <c r="B15" s="10" t="s">
        <v>123</v>
      </c>
      <c r="C15" s="78">
        <v>138.5</v>
      </c>
      <c r="D15" s="78">
        <v>155.4</v>
      </c>
      <c r="E15" s="78">
        <v>136.69999999999999</v>
      </c>
      <c r="F15" s="78">
        <v>151.69999999999999</v>
      </c>
    </row>
    <row r="16" spans="2:6" x14ac:dyDescent="0.25">
      <c r="B16" s="10" t="s">
        <v>58</v>
      </c>
      <c r="C16" s="78">
        <v>0</v>
      </c>
      <c r="D16" s="78">
        <v>0</v>
      </c>
      <c r="E16" s="78">
        <v>0</v>
      </c>
      <c r="F16" s="78">
        <v>0</v>
      </c>
    </row>
    <row r="17" spans="2:6" x14ac:dyDescent="0.25">
      <c r="B17" s="152" t="s">
        <v>293</v>
      </c>
      <c r="C17" s="78">
        <v>6</v>
      </c>
      <c r="D17" s="78">
        <v>6</v>
      </c>
      <c r="E17" s="78">
        <v>6</v>
      </c>
      <c r="F17" s="78">
        <v>6</v>
      </c>
    </row>
    <row r="18" spans="2:6" x14ac:dyDescent="0.25">
      <c r="B18" s="15" t="s">
        <v>124</v>
      </c>
      <c r="C18" s="77">
        <v>18.2</v>
      </c>
      <c r="D18" s="77">
        <v>18.3</v>
      </c>
      <c r="E18" s="77">
        <v>18.5</v>
      </c>
      <c r="F18" s="77">
        <v>18.600000000000001</v>
      </c>
    </row>
    <row r="19" spans="2:6" x14ac:dyDescent="0.25">
      <c r="B19" s="16" t="s">
        <v>125</v>
      </c>
      <c r="C19" s="77">
        <v>0</v>
      </c>
      <c r="D19" s="77">
        <v>0</v>
      </c>
      <c r="E19" s="77">
        <v>0</v>
      </c>
      <c r="F19" s="77">
        <v>0</v>
      </c>
    </row>
    <row r="20" spans="2:6" x14ac:dyDescent="0.25">
      <c r="B20" s="10" t="s">
        <v>126</v>
      </c>
      <c r="C20" s="78">
        <v>0</v>
      </c>
      <c r="D20" s="78">
        <v>0</v>
      </c>
      <c r="E20" s="78">
        <v>0</v>
      </c>
      <c r="F20" s="78">
        <v>0</v>
      </c>
    </row>
    <row r="21" spans="2:6" s="6" customFormat="1" ht="9.75" customHeight="1" x14ac:dyDescent="0.25">
      <c r="B21" s="4"/>
      <c r="C21" s="5"/>
      <c r="D21" s="5"/>
      <c r="E21" s="5"/>
      <c r="F21" s="5"/>
    </row>
    <row r="22" spans="2:6" s="6" customFormat="1" ht="15.75" x14ac:dyDescent="0.25">
      <c r="B22" s="76"/>
      <c r="C22" s="5"/>
      <c r="D22" s="5"/>
      <c r="E22" s="5"/>
      <c r="F22" s="5"/>
    </row>
    <row r="23" spans="2:6" x14ac:dyDescent="0.25">
      <c r="B23" s="20" t="s">
        <v>59</v>
      </c>
      <c r="C23" s="2"/>
      <c r="D23" s="2"/>
      <c r="E23" s="2"/>
      <c r="F23" s="2"/>
    </row>
    <row r="24" spans="2:6" x14ac:dyDescent="0.25">
      <c r="B24" s="17" t="s">
        <v>127</v>
      </c>
      <c r="C24" s="87">
        <v>133.6</v>
      </c>
      <c r="D24" s="87">
        <v>133.72672916161</v>
      </c>
      <c r="E24" s="87">
        <f>SUM(E28:E30)</f>
        <v>134.20772203141001</v>
      </c>
      <c r="F24" s="87">
        <v>134.20911392405</v>
      </c>
    </row>
    <row r="25" spans="2:6" x14ac:dyDescent="0.25">
      <c r="B25" s="20" t="s">
        <v>60</v>
      </c>
      <c r="C25" s="2"/>
      <c r="D25" s="2"/>
      <c r="E25" s="2"/>
      <c r="F25" s="2"/>
    </row>
    <row r="26" spans="2:6" ht="3" customHeight="1" x14ac:dyDescent="0.25">
      <c r="B26" s="19"/>
      <c r="C26" s="2"/>
      <c r="D26" s="2"/>
      <c r="E26" s="2"/>
      <c r="F26" s="2"/>
    </row>
    <row r="27" spans="2:6" x14ac:dyDescent="0.25">
      <c r="B27" s="13" t="s">
        <v>61</v>
      </c>
      <c r="C27" s="12"/>
      <c r="D27" s="12"/>
      <c r="E27" s="12"/>
      <c r="F27" s="12"/>
    </row>
    <row r="28" spans="2:6" x14ac:dyDescent="0.25">
      <c r="B28" s="18" t="s">
        <v>103</v>
      </c>
      <c r="C28" s="21">
        <v>9.4401594739999997E-2</v>
      </c>
      <c r="D28" s="21">
        <v>8.4696141109999998E-2</v>
      </c>
      <c r="E28" s="21">
        <v>8.5425490670000007E-2</v>
      </c>
      <c r="F28" s="21">
        <v>6.4422626029999999E-2</v>
      </c>
    </row>
    <row r="29" spans="2:6" x14ac:dyDescent="0.25">
      <c r="B29" s="18" t="s">
        <v>104</v>
      </c>
      <c r="C29" s="21">
        <v>0.37941183825000002</v>
      </c>
      <c r="D29" s="21">
        <v>0.47398767978</v>
      </c>
      <c r="E29" s="21">
        <v>0.49121776845999998</v>
      </c>
      <c r="F29" s="21">
        <v>0.62631191600000002</v>
      </c>
    </row>
    <row r="30" spans="2:6" x14ac:dyDescent="0.25">
      <c r="B30" s="18" t="s">
        <v>105</v>
      </c>
      <c r="C30" s="21">
        <v>133.11224607156001</v>
      </c>
      <c r="D30" s="21">
        <v>133.16804534072</v>
      </c>
      <c r="E30" s="21">
        <v>133.63107877228001</v>
      </c>
      <c r="F30" s="21">
        <v>133.51837938202999</v>
      </c>
    </row>
    <row r="31" spans="2:6" x14ac:dyDescent="0.25">
      <c r="B31" s="13" t="s">
        <v>62</v>
      </c>
      <c r="C31" s="22"/>
      <c r="D31" s="22"/>
      <c r="E31" s="22"/>
      <c r="F31" s="22"/>
    </row>
    <row r="32" spans="2:6" x14ac:dyDescent="0.25">
      <c r="B32" s="18" t="s">
        <v>106</v>
      </c>
      <c r="C32" s="21">
        <v>111.7933805</v>
      </c>
      <c r="D32" s="21">
        <v>101.05724744353</v>
      </c>
      <c r="E32" s="21">
        <v>101.01903520732</v>
      </c>
      <c r="F32" s="21">
        <v>100.51939752345</v>
      </c>
    </row>
    <row r="33" spans="2:9" x14ac:dyDescent="0.25">
      <c r="B33" s="18" t="s">
        <v>107</v>
      </c>
      <c r="C33" s="21">
        <v>21.792678970000001</v>
      </c>
      <c r="D33" s="21">
        <v>32.66948171808</v>
      </c>
      <c r="E33" s="21">
        <v>33.188686824100003</v>
      </c>
      <c r="F33" s="21">
        <v>33.689716400610003</v>
      </c>
    </row>
    <row r="34" spans="2:9" x14ac:dyDescent="0.25">
      <c r="B34" s="18" t="s">
        <v>108</v>
      </c>
      <c r="C34" s="23">
        <v>0</v>
      </c>
      <c r="D34" s="23">
        <v>0</v>
      </c>
      <c r="E34" s="23">
        <v>0</v>
      </c>
      <c r="F34" s="23">
        <v>0</v>
      </c>
    </row>
    <row r="35" spans="2:9" x14ac:dyDescent="0.25">
      <c r="B35" s="18" t="s">
        <v>109</v>
      </c>
      <c r="C35" s="23">
        <v>0</v>
      </c>
      <c r="D35" s="23">
        <v>0</v>
      </c>
      <c r="E35" s="23">
        <v>0</v>
      </c>
      <c r="F35" s="23">
        <v>0</v>
      </c>
    </row>
    <row r="36" spans="2:9" x14ac:dyDescent="0.25">
      <c r="B36" s="13" t="s">
        <v>376</v>
      </c>
      <c r="C36" s="22"/>
      <c r="D36" s="22"/>
      <c r="E36" s="22"/>
      <c r="F36" s="22"/>
    </row>
    <row r="37" spans="2:9" ht="30" x14ac:dyDescent="0.25">
      <c r="B37" s="18" t="s">
        <v>128</v>
      </c>
      <c r="C37" s="21">
        <v>23.694847581440001</v>
      </c>
      <c r="D37" s="21">
        <v>24.096012290099999</v>
      </c>
      <c r="E37" s="21">
        <v>24.214082495540001</v>
      </c>
      <c r="F37" s="21">
        <v>24.159915842450001</v>
      </c>
    </row>
    <row r="38" spans="2:9" ht="30" x14ac:dyDescent="0.25">
      <c r="B38" s="18" t="s">
        <v>110</v>
      </c>
      <c r="C38" s="21">
        <v>109.25891972757999</v>
      </c>
      <c r="D38" s="21">
        <v>108.97252092028</v>
      </c>
      <c r="E38" s="21">
        <v>109.30132742947001</v>
      </c>
      <c r="F38" s="21">
        <v>109.35455929664001</v>
      </c>
      <c r="I38" s="153"/>
    </row>
    <row r="39" spans="2:9" x14ac:dyDescent="0.25">
      <c r="B39" s="18" t="s">
        <v>111</v>
      </c>
      <c r="C39" s="21">
        <v>0.63229219553000005</v>
      </c>
      <c r="D39" s="21">
        <v>0.65819595122999996</v>
      </c>
      <c r="E39" s="21">
        <v>0.69231210639999996</v>
      </c>
      <c r="F39" s="21">
        <v>0.69463878495999998</v>
      </c>
    </row>
    <row r="40" spans="2:9" x14ac:dyDescent="0.25">
      <c r="B40" s="13" t="s">
        <v>377</v>
      </c>
      <c r="C40" s="153">
        <f t="shared" ref="C40:D40" si="0">SUM(C37:C39)</f>
        <v>133.58605950455001</v>
      </c>
      <c r="D40" s="153">
        <f t="shared" si="0"/>
        <v>133.72672916161</v>
      </c>
      <c r="E40" s="153">
        <f>SUM(E37:E39)</f>
        <v>134.20772203141001</v>
      </c>
      <c r="F40" s="153">
        <f>SUM(F37:F39)</f>
        <v>134.20911392405</v>
      </c>
    </row>
    <row r="41" spans="2:9" x14ac:dyDescent="0.25">
      <c r="B41" s="10" t="s">
        <v>129</v>
      </c>
      <c r="C41" s="154">
        <v>1.7489464671799999</v>
      </c>
      <c r="D41" s="154">
        <v>1.7745960334399999</v>
      </c>
      <c r="E41" s="154">
        <v>1.71491352437</v>
      </c>
      <c r="F41" s="154">
        <v>1.74229071755</v>
      </c>
    </row>
    <row r="42" spans="2:9" ht="30" x14ac:dyDescent="0.25">
      <c r="B42" s="12" t="s">
        <v>294</v>
      </c>
      <c r="C42" s="155">
        <v>0.5</v>
      </c>
      <c r="D42" s="155">
        <v>0.4</v>
      </c>
      <c r="E42" s="155">
        <v>0.4</v>
      </c>
      <c r="F42" s="155">
        <v>0.4</v>
      </c>
    </row>
    <row r="46" spans="2:9" x14ac:dyDescent="0.25">
      <c r="F46" s="126" t="s">
        <v>248</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I79"/>
  <sheetViews>
    <sheetView zoomScale="85" zoomScaleNormal="85" workbookViewId="0">
      <selection activeCell="O37" sqref="O37"/>
    </sheetView>
  </sheetViews>
  <sheetFormatPr defaultRowHeight="15" x14ac:dyDescent="0.25"/>
  <cols>
    <col min="1" max="1" width="3.28515625" style="3" customWidth="1"/>
    <col min="2" max="2" width="57.140625" style="3" customWidth="1"/>
    <col min="3" max="3" width="21.5703125" style="3" customWidth="1"/>
    <col min="4" max="4" width="19.42578125" style="3" customWidth="1"/>
    <col min="5" max="5" width="17.7109375" style="3" customWidth="1"/>
    <col min="6" max="8" width="10.7109375" style="3" customWidth="1"/>
    <col min="9" max="9" width="10.85546875" style="3" customWidth="1"/>
    <col min="10" max="10" width="3.140625" style="3" customWidth="1"/>
    <col min="11" max="11" width="9.140625" style="3"/>
    <col min="12" max="12" width="8.85546875" style="3" customWidth="1"/>
    <col min="13" max="16384" width="9.140625" style="3"/>
  </cols>
  <sheetData>
    <row r="3" spans="2:9" ht="12" customHeight="1" x14ac:dyDescent="0.25"/>
    <row r="4" spans="2:9" ht="18" x14ac:dyDescent="0.25">
      <c r="B4" s="224" t="s">
        <v>287</v>
      </c>
      <c r="C4" s="225"/>
      <c r="D4" s="225"/>
      <c r="E4" s="225"/>
      <c r="F4" s="7"/>
      <c r="G4" s="7"/>
      <c r="H4" s="7"/>
      <c r="I4" s="7"/>
    </row>
    <row r="5" spans="2:9" ht="4.5" customHeight="1" x14ac:dyDescent="0.25">
      <c r="B5" s="228"/>
      <c r="C5" s="228"/>
      <c r="D5" s="228"/>
      <c r="E5" s="228"/>
      <c r="F5" s="228"/>
      <c r="G5" s="228"/>
      <c r="H5" s="228"/>
      <c r="I5" s="228"/>
    </row>
    <row r="6" spans="2:9" ht="5.25" customHeight="1" x14ac:dyDescent="0.25">
      <c r="B6" s="24"/>
      <c r="C6" s="24"/>
      <c r="D6" s="24"/>
      <c r="E6" s="24"/>
      <c r="F6" s="24"/>
      <c r="G6" s="24"/>
      <c r="H6" s="24"/>
      <c r="I6" s="24"/>
    </row>
    <row r="7" spans="2:9" x14ac:dyDescent="0.25">
      <c r="B7" s="29" t="s">
        <v>64</v>
      </c>
      <c r="C7" s="28"/>
      <c r="D7" s="28"/>
      <c r="E7" s="28"/>
      <c r="F7" s="62" t="s">
        <v>396</v>
      </c>
      <c r="G7" s="62" t="s">
        <v>370</v>
      </c>
      <c r="H7" s="62" t="s">
        <v>344</v>
      </c>
      <c r="I7" s="62" t="s">
        <v>275</v>
      </c>
    </row>
    <row r="8" spans="2:9" x14ac:dyDescent="0.25">
      <c r="B8" s="26" t="s">
        <v>131</v>
      </c>
      <c r="C8" s="6"/>
      <c r="D8" s="6"/>
      <c r="E8" s="6"/>
      <c r="F8" s="78">
        <v>158.80000000000001</v>
      </c>
      <c r="G8" s="78">
        <v>142.4</v>
      </c>
      <c r="H8" s="78">
        <v>134.9</v>
      </c>
      <c r="I8" s="78">
        <v>150.80000000000001</v>
      </c>
    </row>
    <row r="9" spans="2:9" x14ac:dyDescent="0.25">
      <c r="B9" s="26" t="s">
        <v>296</v>
      </c>
      <c r="C9" s="6"/>
      <c r="D9" s="6"/>
      <c r="E9" s="6"/>
      <c r="F9" s="83">
        <v>3.3</v>
      </c>
      <c r="G9" s="83">
        <v>2.2999999999999998</v>
      </c>
      <c r="H9" s="83">
        <v>0.9</v>
      </c>
      <c r="I9" s="83">
        <v>1.8</v>
      </c>
    </row>
    <row r="10" spans="2:9" x14ac:dyDescent="0.25">
      <c r="B10" s="26" t="s">
        <v>340</v>
      </c>
      <c r="C10" s="6"/>
      <c r="D10" s="6"/>
      <c r="E10" s="6"/>
      <c r="F10" s="83">
        <v>21.2</v>
      </c>
      <c r="G10" s="83">
        <v>20.6</v>
      </c>
      <c r="H10" s="83">
        <v>19</v>
      </c>
      <c r="I10" s="83">
        <v>20.6</v>
      </c>
    </row>
    <row r="11" spans="2:9" x14ac:dyDescent="0.25">
      <c r="B11" s="26" t="s">
        <v>297</v>
      </c>
      <c r="C11" s="26" t="s">
        <v>397</v>
      </c>
      <c r="D11" s="26"/>
      <c r="E11" s="26"/>
      <c r="F11" s="85">
        <v>0.159</v>
      </c>
      <c r="G11" s="85">
        <v>0.154</v>
      </c>
      <c r="H11" s="85">
        <v>0.16600000000000001</v>
      </c>
      <c r="I11" s="85">
        <v>0.17399999999999999</v>
      </c>
    </row>
    <row r="12" spans="2:9" x14ac:dyDescent="0.25">
      <c r="B12" s="30"/>
      <c r="C12" s="31" t="s">
        <v>398</v>
      </c>
      <c r="D12" s="31"/>
      <c r="E12" s="31"/>
      <c r="F12" s="84">
        <v>0.08</v>
      </c>
      <c r="G12" s="84">
        <v>0.08</v>
      </c>
      <c r="H12" s="84">
        <v>0.08</v>
      </c>
      <c r="I12" s="84">
        <v>0.08</v>
      </c>
    </row>
    <row r="13" spans="2:9" x14ac:dyDescent="0.25">
      <c r="B13" s="26" t="s">
        <v>66</v>
      </c>
      <c r="C13" s="6"/>
      <c r="D13" s="6"/>
      <c r="E13" s="6"/>
      <c r="F13" s="82">
        <v>160.6</v>
      </c>
      <c r="G13" s="82">
        <v>133.80000000000001</v>
      </c>
      <c r="H13" s="82">
        <v>114.1</v>
      </c>
      <c r="I13" s="82">
        <v>128.1</v>
      </c>
    </row>
    <row r="14" spans="2:9" x14ac:dyDescent="0.25">
      <c r="B14" s="6"/>
      <c r="C14" s="26" t="s">
        <v>67</v>
      </c>
      <c r="D14" s="26"/>
      <c r="E14" s="26"/>
      <c r="F14" s="82">
        <v>46.4</v>
      </c>
      <c r="G14" s="82">
        <v>18.899999999999999</v>
      </c>
      <c r="H14" s="82">
        <v>0</v>
      </c>
      <c r="I14" s="82">
        <v>16.100000000000001</v>
      </c>
    </row>
    <row r="15" spans="2:9" x14ac:dyDescent="0.25">
      <c r="B15" s="26" t="s">
        <v>166</v>
      </c>
      <c r="C15" s="6"/>
      <c r="D15" s="6"/>
      <c r="E15" s="6"/>
      <c r="F15" s="82">
        <v>6</v>
      </c>
      <c r="G15" s="82">
        <v>6</v>
      </c>
      <c r="H15" s="82">
        <v>6</v>
      </c>
      <c r="I15" s="82">
        <v>6</v>
      </c>
    </row>
    <row r="16" spans="2:9" ht="17.25" x14ac:dyDescent="0.25">
      <c r="B16" s="26" t="s">
        <v>373</v>
      </c>
      <c r="C16" s="6"/>
      <c r="D16" s="6"/>
      <c r="E16" s="6"/>
      <c r="F16" s="158">
        <v>0</v>
      </c>
      <c r="G16" s="158">
        <v>0</v>
      </c>
      <c r="H16" s="158">
        <v>0</v>
      </c>
      <c r="I16" s="158">
        <v>0</v>
      </c>
    </row>
    <row r="17" spans="1:9" x14ac:dyDescent="0.25">
      <c r="B17" s="26" t="s">
        <v>68</v>
      </c>
      <c r="C17" s="6"/>
      <c r="D17" s="6"/>
      <c r="E17" s="6"/>
      <c r="F17" s="158">
        <v>0</v>
      </c>
      <c r="G17" s="158">
        <v>0</v>
      </c>
      <c r="H17" s="158">
        <v>0</v>
      </c>
      <c r="I17" s="158">
        <v>0</v>
      </c>
    </row>
    <row r="18" spans="1:9" x14ac:dyDescent="0.25">
      <c r="A18" s="160"/>
      <c r="B18" s="157" t="s">
        <v>133</v>
      </c>
      <c r="C18" s="106"/>
      <c r="D18" s="106"/>
      <c r="E18" s="106"/>
      <c r="F18" s="159">
        <v>1.6</v>
      </c>
      <c r="G18" s="159">
        <v>1.6</v>
      </c>
      <c r="H18" s="159">
        <v>1.6</v>
      </c>
      <c r="I18" s="159">
        <v>2.6</v>
      </c>
    </row>
    <row r="19" spans="1:9" x14ac:dyDescent="0.25">
      <c r="B19" s="157" t="s">
        <v>374</v>
      </c>
      <c r="C19" s="106"/>
      <c r="D19" s="106"/>
      <c r="E19" s="106"/>
      <c r="F19" s="159">
        <v>10</v>
      </c>
      <c r="G19" s="159">
        <v>9.5</v>
      </c>
      <c r="H19" s="159">
        <v>9.5</v>
      </c>
      <c r="I19" s="159">
        <v>9.4</v>
      </c>
    </row>
    <row r="20" spans="1:9" x14ac:dyDescent="0.25">
      <c r="A20" s="160"/>
      <c r="B20" s="157" t="s">
        <v>375</v>
      </c>
      <c r="C20" s="106"/>
      <c r="D20" s="106"/>
      <c r="E20" s="106"/>
      <c r="F20" s="159">
        <v>21.2</v>
      </c>
      <c r="G20" s="159">
        <v>20.6</v>
      </c>
      <c r="H20" s="159">
        <v>19</v>
      </c>
      <c r="I20" s="159">
        <v>20.6</v>
      </c>
    </row>
    <row r="21" spans="1:9" x14ac:dyDescent="0.25">
      <c r="B21" s="198"/>
      <c r="C21" s="106"/>
      <c r="D21" s="106"/>
      <c r="E21" s="106"/>
      <c r="F21" s="200"/>
      <c r="G21" s="200"/>
      <c r="H21" s="200"/>
      <c r="I21" s="200"/>
    </row>
    <row r="22" spans="1:9" x14ac:dyDescent="0.25">
      <c r="B22" s="199" t="s">
        <v>295</v>
      </c>
      <c r="C22" s="156"/>
      <c r="D22" s="107"/>
      <c r="E22" s="107"/>
      <c r="F22" s="202" t="s">
        <v>301</v>
      </c>
      <c r="G22" s="202" t="s">
        <v>301</v>
      </c>
      <c r="H22" s="201" t="s">
        <v>301</v>
      </c>
      <c r="I22" s="202" t="s">
        <v>301</v>
      </c>
    </row>
    <row r="23" spans="1:9" x14ac:dyDescent="0.25">
      <c r="B23" s="191"/>
      <c r="C23" s="188"/>
      <c r="D23" s="106"/>
      <c r="E23" s="106"/>
      <c r="F23" s="189"/>
      <c r="G23" s="190"/>
      <c r="H23" s="190"/>
      <c r="I23" s="190"/>
    </row>
    <row r="24" spans="1:9" ht="21" customHeight="1" x14ac:dyDescent="0.25"/>
    <row r="25" spans="1:9" ht="18" x14ac:dyDescent="0.25">
      <c r="B25" s="224" t="s">
        <v>289</v>
      </c>
      <c r="C25" s="225"/>
      <c r="D25" s="225"/>
      <c r="E25" s="225"/>
      <c r="F25" s="7"/>
      <c r="G25" s="7"/>
      <c r="H25" s="7"/>
      <c r="I25" s="7"/>
    </row>
    <row r="26" spans="1:9" ht="5.25" customHeight="1" x14ac:dyDescent="0.25">
      <c r="B26" s="24"/>
      <c r="C26" s="24"/>
      <c r="D26" s="24"/>
      <c r="E26" s="24"/>
      <c r="F26" s="151"/>
      <c r="G26" s="151"/>
      <c r="H26" s="24"/>
      <c r="I26" s="24"/>
    </row>
    <row r="27" spans="1:9" x14ac:dyDescent="0.25">
      <c r="B27" s="29" t="s">
        <v>64</v>
      </c>
      <c r="C27" s="28"/>
      <c r="D27" s="28"/>
      <c r="E27" s="28"/>
      <c r="F27" s="62" t="s">
        <v>396</v>
      </c>
      <c r="G27" s="62" t="s">
        <v>370</v>
      </c>
      <c r="H27" s="62" t="s">
        <v>344</v>
      </c>
      <c r="I27" s="62" t="s">
        <v>275</v>
      </c>
    </row>
    <row r="28" spans="1:9" x14ac:dyDescent="0.25">
      <c r="B28" s="26" t="s">
        <v>66</v>
      </c>
      <c r="C28" s="6"/>
      <c r="D28" s="6"/>
      <c r="E28" s="6"/>
      <c r="F28" s="86">
        <v>133.4</v>
      </c>
      <c r="G28" s="86">
        <v>133.76117794754001</v>
      </c>
      <c r="H28" s="86">
        <v>114.07969091509</v>
      </c>
      <c r="I28" s="86">
        <v>128.09013460156001</v>
      </c>
    </row>
    <row r="29" spans="1:9" x14ac:dyDescent="0.25">
      <c r="B29" s="26" t="s">
        <v>134</v>
      </c>
      <c r="C29" s="6"/>
      <c r="D29" s="6"/>
      <c r="E29" s="6"/>
      <c r="F29" s="218">
        <v>135</v>
      </c>
      <c r="G29" s="86">
        <v>135.6</v>
      </c>
      <c r="H29" s="86">
        <v>115.6</v>
      </c>
      <c r="I29" s="86">
        <v>129.56475778805</v>
      </c>
    </row>
    <row r="30" spans="1:9" x14ac:dyDescent="0.25">
      <c r="B30" s="26" t="s">
        <v>302</v>
      </c>
      <c r="C30" s="26" t="s">
        <v>70</v>
      </c>
      <c r="D30" s="26"/>
      <c r="E30" s="26"/>
      <c r="F30" s="86">
        <v>46.442105618669999</v>
      </c>
      <c r="G30" s="86">
        <v>18.875996036130001</v>
      </c>
      <c r="H30" s="86">
        <v>8.6699999999999992E-9</v>
      </c>
      <c r="I30" s="86">
        <v>16.072745335579999</v>
      </c>
    </row>
    <row r="31" spans="1:9" x14ac:dyDescent="0.25">
      <c r="B31" s="6"/>
      <c r="C31" s="26" t="s">
        <v>165</v>
      </c>
      <c r="D31" s="26"/>
      <c r="E31" s="26"/>
      <c r="F31" s="86">
        <v>21.489477030700002</v>
      </c>
      <c r="G31" s="86">
        <v>59.995203248309998</v>
      </c>
      <c r="H31" s="86">
        <v>78.967688168509994</v>
      </c>
      <c r="I31" s="86">
        <v>65.605236789079996</v>
      </c>
    </row>
    <row r="32" spans="1:9" x14ac:dyDescent="0.25">
      <c r="B32" s="6"/>
      <c r="C32" s="27" t="s">
        <v>164</v>
      </c>
      <c r="D32" s="27"/>
      <c r="E32" s="27"/>
      <c r="F32" s="86">
        <v>21.54055444702</v>
      </c>
      <c r="G32" s="180">
        <v>7.8801059665500004</v>
      </c>
      <c r="H32" s="180">
        <v>0</v>
      </c>
      <c r="I32" s="180">
        <v>13.44285087487</v>
      </c>
    </row>
    <row r="33" spans="2:9" x14ac:dyDescent="0.25">
      <c r="B33" s="6"/>
      <c r="C33" s="27" t="s">
        <v>282</v>
      </c>
      <c r="D33" s="27"/>
      <c r="E33" s="27"/>
      <c r="F33" s="86">
        <v>10.05346406558</v>
      </c>
      <c r="G33" s="180">
        <v>11.86629947654</v>
      </c>
      <c r="H33" s="180">
        <v>10.38394497072</v>
      </c>
      <c r="I33" s="180">
        <v>6.9853737234600004</v>
      </c>
    </row>
    <row r="34" spans="2:9" x14ac:dyDescent="0.25">
      <c r="B34" s="6"/>
      <c r="C34" s="27" t="s">
        <v>283</v>
      </c>
      <c r="D34" s="27"/>
      <c r="E34" s="27"/>
      <c r="F34" s="218">
        <v>20.529195732070001</v>
      </c>
      <c r="G34" s="180">
        <v>10.6297733147</v>
      </c>
      <c r="H34" s="180">
        <v>5.6562385022299999</v>
      </c>
      <c r="I34" s="180">
        <v>7.5613196718999998</v>
      </c>
    </row>
    <row r="35" spans="2:9" x14ac:dyDescent="0.25">
      <c r="B35" s="6"/>
      <c r="C35" s="27" t="s">
        <v>284</v>
      </c>
      <c r="D35" s="27"/>
      <c r="E35" s="27"/>
      <c r="F35" s="86">
        <v>18.907427216190001</v>
      </c>
      <c r="G35" s="180">
        <v>5.5043401155799998</v>
      </c>
      <c r="H35" s="180">
        <v>2.84554964245</v>
      </c>
      <c r="I35" s="180">
        <v>2.8510148871299998</v>
      </c>
    </row>
    <row r="36" spans="2:9" x14ac:dyDescent="0.25">
      <c r="B36" s="6"/>
      <c r="C36" s="27" t="s">
        <v>285</v>
      </c>
      <c r="D36" s="27"/>
      <c r="E36" s="27"/>
      <c r="F36" s="86">
        <v>6.12730536709</v>
      </c>
      <c r="G36" s="180">
        <v>4.7690279823899999</v>
      </c>
      <c r="H36" s="180">
        <v>3.9453202139600001</v>
      </c>
      <c r="I36" s="180">
        <v>3.8122630924499998</v>
      </c>
    </row>
    <row r="37" spans="2:9" x14ac:dyDescent="0.25">
      <c r="B37" s="6"/>
      <c r="C37" s="26" t="s">
        <v>71</v>
      </c>
      <c r="D37" s="26"/>
      <c r="E37" s="26"/>
      <c r="F37" s="86">
        <v>4.1206521999999999E-3</v>
      </c>
      <c r="G37" s="33">
        <v>2.7112970900000002E-3</v>
      </c>
      <c r="H37" s="33">
        <v>0</v>
      </c>
      <c r="I37" s="33">
        <v>0</v>
      </c>
    </row>
    <row r="38" spans="2:9" x14ac:dyDescent="0.25">
      <c r="B38" s="6"/>
      <c r="C38" s="26" t="s">
        <v>72</v>
      </c>
      <c r="D38" s="26"/>
      <c r="E38" s="26"/>
      <c r="F38" s="86">
        <v>4.4079006207999996</v>
      </c>
      <c r="G38" s="33">
        <v>4.9490247578200002</v>
      </c>
      <c r="H38" s="33">
        <v>0.70409266063999998</v>
      </c>
      <c r="I38" s="33">
        <v>0.79564000047000005</v>
      </c>
    </row>
    <row r="39" spans="2:9" x14ac:dyDescent="0.25">
      <c r="B39" s="6"/>
      <c r="C39" s="26" t="s">
        <v>73</v>
      </c>
      <c r="D39" s="26"/>
      <c r="E39" s="26"/>
      <c r="F39" s="86">
        <v>11.08743312435</v>
      </c>
      <c r="G39" s="33">
        <v>9.2886957524299998</v>
      </c>
      <c r="H39" s="33">
        <v>11.576856747900001</v>
      </c>
      <c r="I39" s="33">
        <v>10.963690226620001</v>
      </c>
    </row>
    <row r="40" spans="2:9" x14ac:dyDescent="0.25">
      <c r="B40" s="26" t="s">
        <v>74</v>
      </c>
      <c r="C40" s="26" t="s">
        <v>250</v>
      </c>
      <c r="D40" s="26"/>
      <c r="E40" s="26"/>
      <c r="F40" s="181" t="s">
        <v>399</v>
      </c>
      <c r="G40" s="181" t="s">
        <v>378</v>
      </c>
      <c r="H40" s="181" t="s">
        <v>345</v>
      </c>
      <c r="I40" s="181" t="s">
        <v>280</v>
      </c>
    </row>
    <row r="41" spans="2:9" x14ac:dyDescent="0.25">
      <c r="B41" s="6"/>
      <c r="C41" s="161" t="s">
        <v>251</v>
      </c>
      <c r="D41" s="26"/>
      <c r="E41" s="26"/>
      <c r="F41" s="181" t="s">
        <v>400</v>
      </c>
      <c r="G41" s="181" t="s">
        <v>379</v>
      </c>
      <c r="H41" s="181" t="s">
        <v>346</v>
      </c>
      <c r="I41" s="181" t="s">
        <v>281</v>
      </c>
    </row>
    <row r="42" spans="2:9" x14ac:dyDescent="0.25">
      <c r="B42" s="6"/>
      <c r="C42" s="26" t="s">
        <v>75</v>
      </c>
      <c r="D42" s="26"/>
      <c r="E42" s="26"/>
      <c r="F42" s="182">
        <v>0</v>
      </c>
      <c r="G42" s="182">
        <v>0</v>
      </c>
      <c r="H42" s="182">
        <v>0</v>
      </c>
      <c r="I42" s="182">
        <v>0</v>
      </c>
    </row>
    <row r="43" spans="2:9" x14ac:dyDescent="0.25">
      <c r="B43" s="26" t="s">
        <v>76</v>
      </c>
      <c r="C43" s="26" t="s">
        <v>135</v>
      </c>
      <c r="D43" s="26"/>
      <c r="E43" s="26"/>
      <c r="F43" s="183" t="s">
        <v>401</v>
      </c>
      <c r="G43" s="183" t="s">
        <v>380</v>
      </c>
      <c r="H43" s="183" t="s">
        <v>347</v>
      </c>
      <c r="I43" s="183" t="s">
        <v>278</v>
      </c>
    </row>
    <row r="44" spans="2:9" x14ac:dyDescent="0.25">
      <c r="B44" s="6"/>
      <c r="C44" s="26" t="s">
        <v>136</v>
      </c>
      <c r="D44" s="26"/>
      <c r="E44" s="26"/>
      <c r="F44" s="183" t="s">
        <v>402</v>
      </c>
      <c r="G44" s="183" t="s">
        <v>381</v>
      </c>
      <c r="H44" s="183" t="s">
        <v>348</v>
      </c>
      <c r="I44" s="183" t="s">
        <v>279</v>
      </c>
    </row>
    <row r="45" spans="2:9" x14ac:dyDescent="0.25">
      <c r="B45" s="6"/>
      <c r="C45" s="26" t="s">
        <v>77</v>
      </c>
      <c r="D45" s="26"/>
      <c r="E45" s="26"/>
      <c r="F45" s="182">
        <v>0</v>
      </c>
      <c r="G45" s="182">
        <v>0</v>
      </c>
      <c r="H45" s="182">
        <v>0</v>
      </c>
      <c r="I45" s="182">
        <v>0</v>
      </c>
    </row>
    <row r="46" spans="2:9" x14ac:dyDescent="0.25">
      <c r="B46" s="26" t="s">
        <v>78</v>
      </c>
      <c r="C46" s="26" t="s">
        <v>79</v>
      </c>
      <c r="D46" s="26"/>
      <c r="E46" s="26"/>
      <c r="F46" s="181" t="s">
        <v>403</v>
      </c>
      <c r="G46" s="181" t="s">
        <v>378</v>
      </c>
      <c r="H46" s="181" t="s">
        <v>349</v>
      </c>
      <c r="I46" s="181" t="s">
        <v>276</v>
      </c>
    </row>
    <row r="47" spans="2:9" x14ac:dyDescent="0.25">
      <c r="B47" s="6"/>
      <c r="C47" s="26" t="s">
        <v>80</v>
      </c>
      <c r="D47" s="26"/>
      <c r="E47" s="26"/>
      <c r="F47" s="181" t="s">
        <v>404</v>
      </c>
      <c r="G47" s="181" t="s">
        <v>379</v>
      </c>
      <c r="H47" s="181" t="s">
        <v>350</v>
      </c>
      <c r="I47" s="181" t="s">
        <v>277</v>
      </c>
    </row>
    <row r="48" spans="2:9" x14ac:dyDescent="0.25">
      <c r="B48" s="6"/>
      <c r="C48" s="26" t="s">
        <v>81</v>
      </c>
      <c r="D48" s="26"/>
      <c r="E48" s="26"/>
      <c r="F48" s="34">
        <v>0</v>
      </c>
      <c r="G48" s="34">
        <v>0</v>
      </c>
      <c r="H48" s="34">
        <v>0</v>
      </c>
      <c r="I48" s="34">
        <v>0</v>
      </c>
    </row>
    <row r="49" spans="2:9" x14ac:dyDescent="0.25">
      <c r="B49" s="6"/>
      <c r="C49" s="26" t="s">
        <v>82</v>
      </c>
      <c r="D49" s="26"/>
      <c r="E49" s="26"/>
      <c r="F49" s="34">
        <v>0</v>
      </c>
      <c r="G49" s="34">
        <v>0</v>
      </c>
      <c r="H49" s="34">
        <v>0</v>
      </c>
      <c r="I49" s="34">
        <v>0</v>
      </c>
    </row>
    <row r="50" spans="2:9" x14ac:dyDescent="0.25">
      <c r="B50" s="6"/>
      <c r="C50" s="26" t="s">
        <v>83</v>
      </c>
      <c r="D50" s="26"/>
      <c r="E50" s="26"/>
      <c r="F50" s="34">
        <v>0</v>
      </c>
      <c r="G50" s="34">
        <v>0</v>
      </c>
      <c r="H50" s="34">
        <v>0</v>
      </c>
      <c r="I50" s="34">
        <v>0</v>
      </c>
    </row>
    <row r="51" spans="2:9" x14ac:dyDescent="0.25">
      <c r="B51" s="6"/>
      <c r="C51" s="26" t="s">
        <v>220</v>
      </c>
      <c r="D51" s="26"/>
      <c r="E51" s="26"/>
      <c r="F51" s="34">
        <v>0</v>
      </c>
      <c r="G51" s="34">
        <v>0</v>
      </c>
      <c r="H51" s="34">
        <v>0</v>
      </c>
      <c r="I51" s="34">
        <v>0</v>
      </c>
    </row>
    <row r="52" spans="2:9" x14ac:dyDescent="0.25">
      <c r="B52" s="6"/>
      <c r="C52" s="26" t="s">
        <v>9</v>
      </c>
      <c r="D52" s="26"/>
      <c r="E52" s="26"/>
      <c r="F52" s="34">
        <v>0</v>
      </c>
      <c r="G52" s="34">
        <v>0</v>
      </c>
      <c r="H52" s="34">
        <v>0</v>
      </c>
      <c r="I52" s="34">
        <v>0</v>
      </c>
    </row>
    <row r="53" spans="2:9" x14ac:dyDescent="0.25">
      <c r="B53" s="26" t="s">
        <v>84</v>
      </c>
      <c r="C53" s="6"/>
      <c r="D53" s="6"/>
      <c r="E53" s="6"/>
      <c r="F53" s="88">
        <v>1</v>
      </c>
      <c r="G53" s="88">
        <v>1</v>
      </c>
      <c r="H53" s="88">
        <v>1</v>
      </c>
      <c r="I53" s="88">
        <v>1</v>
      </c>
    </row>
    <row r="54" spans="2:9" x14ac:dyDescent="0.25">
      <c r="B54" s="26" t="s">
        <v>85</v>
      </c>
      <c r="C54" s="6"/>
      <c r="D54" s="6"/>
      <c r="E54" s="6"/>
      <c r="F54" s="88">
        <v>1</v>
      </c>
      <c r="G54" s="88">
        <v>1</v>
      </c>
      <c r="H54" s="88">
        <v>1</v>
      </c>
      <c r="I54" s="88">
        <v>1</v>
      </c>
    </row>
    <row r="55" spans="2:9" x14ac:dyDescent="0.25">
      <c r="B55" s="26" t="s">
        <v>86</v>
      </c>
      <c r="C55" s="6"/>
      <c r="D55" s="6"/>
      <c r="E55" s="6"/>
      <c r="F55" s="88">
        <v>1</v>
      </c>
      <c r="G55" s="88">
        <v>1</v>
      </c>
      <c r="H55" s="88">
        <v>1</v>
      </c>
      <c r="I55" s="88">
        <v>1</v>
      </c>
    </row>
    <row r="56" spans="2:9" x14ac:dyDescent="0.25">
      <c r="B56" s="26" t="s">
        <v>87</v>
      </c>
      <c r="C56" s="26" t="s">
        <v>88</v>
      </c>
      <c r="D56" s="26"/>
      <c r="E56" s="26"/>
      <c r="F56" s="37" t="s">
        <v>63</v>
      </c>
      <c r="G56" s="38" t="s">
        <v>63</v>
      </c>
      <c r="H56" s="38" t="s">
        <v>63</v>
      </c>
      <c r="I56" s="37" t="s">
        <v>63</v>
      </c>
    </row>
    <row r="57" spans="2:9" x14ac:dyDescent="0.25">
      <c r="B57" s="6"/>
      <c r="C57" s="26" t="s">
        <v>89</v>
      </c>
      <c r="D57" s="26"/>
      <c r="E57" s="26"/>
      <c r="F57" s="37" t="s">
        <v>90</v>
      </c>
      <c r="G57" s="38" t="s">
        <v>90</v>
      </c>
      <c r="H57" s="38" t="s">
        <v>90</v>
      </c>
      <c r="I57" s="37" t="s">
        <v>90</v>
      </c>
    </row>
    <row r="58" spans="2:9" x14ac:dyDescent="0.25">
      <c r="B58" s="30"/>
      <c r="C58" s="31" t="s">
        <v>91</v>
      </c>
      <c r="D58" s="31"/>
      <c r="E58" s="31"/>
      <c r="F58" s="184" t="s">
        <v>63</v>
      </c>
      <c r="G58" s="185" t="s">
        <v>63</v>
      </c>
      <c r="H58" s="185" t="s">
        <v>63</v>
      </c>
      <c r="I58" s="184" t="s">
        <v>63</v>
      </c>
    </row>
    <row r="59" spans="2:9" x14ac:dyDescent="0.25">
      <c r="B59" s="191"/>
      <c r="C59" s="26"/>
      <c r="D59" s="26"/>
      <c r="E59" s="26"/>
      <c r="F59" s="37"/>
      <c r="G59" s="38"/>
      <c r="H59" s="38"/>
      <c r="I59" s="37"/>
    </row>
    <row r="60" spans="2:9" x14ac:dyDescent="0.25">
      <c r="B60" s="6"/>
      <c r="C60" s="6"/>
      <c r="D60" s="6"/>
      <c r="E60" s="6"/>
      <c r="F60" s="6"/>
      <c r="G60" s="6"/>
      <c r="H60" s="6"/>
      <c r="I60" s="6"/>
    </row>
    <row r="61" spans="2:9" ht="18" x14ac:dyDescent="0.25">
      <c r="B61" s="227" t="s">
        <v>102</v>
      </c>
      <c r="C61" s="227"/>
      <c r="D61" s="227"/>
      <c r="E61" s="227"/>
      <c r="F61" s="227"/>
      <c r="G61" s="6"/>
      <c r="H61" s="6"/>
      <c r="I61" s="6"/>
    </row>
    <row r="62" spans="2:9" ht="18" x14ac:dyDescent="0.25">
      <c r="B62" s="40"/>
      <c r="C62" s="229" t="s">
        <v>92</v>
      </c>
      <c r="D62" s="229"/>
      <c r="E62" s="229"/>
      <c r="F62" s="229"/>
      <c r="G62" s="6"/>
      <c r="H62" s="6"/>
      <c r="I62" s="6"/>
    </row>
    <row r="63" spans="2:9" x14ac:dyDescent="0.25">
      <c r="B63" s="27" t="s">
        <v>93</v>
      </c>
      <c r="C63" s="226"/>
      <c r="D63" s="226"/>
      <c r="E63" s="226"/>
      <c r="F63" s="226"/>
      <c r="G63" s="6"/>
      <c r="H63" s="6"/>
      <c r="I63" s="6"/>
    </row>
    <row r="64" spans="2:9" ht="9.75" customHeight="1" x14ac:dyDescent="0.25">
      <c r="B64" s="27"/>
      <c r="C64" s="36"/>
      <c r="D64" s="36"/>
      <c r="E64" s="36"/>
      <c r="F64" s="36"/>
      <c r="G64" s="6"/>
      <c r="H64" s="6"/>
      <c r="I64" s="6"/>
    </row>
    <row r="65" spans="2:9" x14ac:dyDescent="0.25">
      <c r="B65" s="32" t="s">
        <v>95</v>
      </c>
      <c r="C65" s="223" t="s">
        <v>94</v>
      </c>
      <c r="D65" s="223"/>
      <c r="E65" s="223"/>
      <c r="F65" s="223"/>
      <c r="G65" s="6"/>
      <c r="H65" s="6"/>
      <c r="I65" s="6"/>
    </row>
    <row r="66" spans="2:9" s="39" customFormat="1" x14ac:dyDescent="0.2">
      <c r="B66" s="192" t="s">
        <v>335</v>
      </c>
    </row>
    <row r="67" spans="2:9" x14ac:dyDescent="0.25">
      <c r="B67" s="27"/>
      <c r="C67" s="6"/>
      <c r="D67" s="6"/>
      <c r="E67" s="6"/>
      <c r="F67" s="6"/>
      <c r="G67" s="6"/>
      <c r="H67" s="6"/>
      <c r="I67" s="6"/>
    </row>
    <row r="68" spans="2:9" x14ac:dyDescent="0.25">
      <c r="B68" s="27"/>
      <c r="C68" s="6"/>
      <c r="D68" s="6"/>
      <c r="E68" s="6"/>
      <c r="F68" s="6"/>
      <c r="G68" s="6"/>
      <c r="H68" s="6"/>
      <c r="I68" s="6"/>
    </row>
    <row r="69" spans="2:9" ht="15.75" x14ac:dyDescent="0.25">
      <c r="B69" s="35"/>
      <c r="G69" s="6"/>
      <c r="H69" s="6"/>
      <c r="I69" s="6"/>
    </row>
    <row r="70" spans="2:9" ht="18" x14ac:dyDescent="0.25">
      <c r="B70" s="227" t="s">
        <v>101</v>
      </c>
      <c r="C70" s="227"/>
      <c r="D70" s="227"/>
      <c r="E70" s="227"/>
      <c r="F70" s="227"/>
      <c r="G70" s="6"/>
      <c r="H70" s="6"/>
      <c r="I70" s="6"/>
    </row>
    <row r="71" spans="2:9" ht="18" x14ac:dyDescent="0.25">
      <c r="B71" s="40"/>
      <c r="C71" s="229" t="s">
        <v>92</v>
      </c>
      <c r="D71" s="229"/>
      <c r="E71" s="229"/>
      <c r="F71" s="229"/>
      <c r="G71" s="6"/>
      <c r="H71" s="6"/>
      <c r="I71" s="6"/>
    </row>
    <row r="72" spans="2:9" x14ac:dyDescent="0.25">
      <c r="B72" s="42"/>
      <c r="C72" s="230" t="s">
        <v>96</v>
      </c>
      <c r="D72" s="230"/>
      <c r="E72" s="230" t="s">
        <v>97</v>
      </c>
      <c r="F72" s="230"/>
      <c r="G72" s="6"/>
      <c r="H72" s="6"/>
      <c r="I72" s="6"/>
    </row>
    <row r="73" spans="2:9" ht="30" x14ac:dyDescent="0.25">
      <c r="B73" s="11" t="s">
        <v>98</v>
      </c>
      <c r="C73" s="226" t="s">
        <v>94</v>
      </c>
      <c r="D73" s="226"/>
      <c r="E73" s="226"/>
      <c r="F73" s="226"/>
      <c r="G73" s="6"/>
      <c r="H73" s="6"/>
      <c r="I73" s="6"/>
    </row>
    <row r="74" spans="2:9" x14ac:dyDescent="0.25">
      <c r="B74" s="27" t="s">
        <v>99</v>
      </c>
      <c r="C74" s="226" t="s">
        <v>94</v>
      </c>
      <c r="D74" s="226"/>
      <c r="E74" s="226"/>
      <c r="F74" s="226"/>
      <c r="G74" s="6"/>
      <c r="H74" s="6"/>
      <c r="I74" s="6"/>
    </row>
    <row r="75" spans="2:9" x14ac:dyDescent="0.25">
      <c r="B75" s="32" t="s">
        <v>100</v>
      </c>
      <c r="C75" s="223"/>
      <c r="D75" s="223"/>
      <c r="E75" s="223" t="s">
        <v>94</v>
      </c>
      <c r="F75" s="223"/>
      <c r="G75" s="6"/>
      <c r="H75" s="6"/>
      <c r="I75" s="6"/>
    </row>
    <row r="76" spans="2:9" x14ac:dyDescent="0.25">
      <c r="B76" s="89"/>
      <c r="C76" s="6"/>
      <c r="D76" s="6"/>
      <c r="E76" s="6"/>
      <c r="F76" s="6"/>
      <c r="G76" s="6"/>
      <c r="H76" s="6"/>
      <c r="I76" s="6"/>
    </row>
    <row r="77" spans="2:9" x14ac:dyDescent="0.25">
      <c r="B77" s="6"/>
      <c r="C77" s="6"/>
      <c r="D77" s="6"/>
      <c r="E77" s="6"/>
      <c r="F77" s="6"/>
      <c r="G77" s="6"/>
      <c r="H77" s="6"/>
      <c r="I77" s="6"/>
    </row>
    <row r="78" spans="2:9" x14ac:dyDescent="0.25">
      <c r="B78" s="6"/>
      <c r="C78" s="6"/>
      <c r="D78" s="6"/>
      <c r="E78" s="6"/>
      <c r="F78" s="6"/>
      <c r="G78" s="6"/>
      <c r="H78" s="6"/>
      <c r="I78" s="6"/>
    </row>
    <row r="79" spans="2:9" x14ac:dyDescent="0.25">
      <c r="I79" s="126" t="s">
        <v>248</v>
      </c>
    </row>
  </sheetData>
  <mergeCells count="17">
    <mergeCell ref="C75:D75"/>
    <mergeCell ref="E73:F73"/>
    <mergeCell ref="E74:F74"/>
    <mergeCell ref="E75:F75"/>
    <mergeCell ref="C72:D72"/>
    <mergeCell ref="E72:F72"/>
    <mergeCell ref="C65:F65"/>
    <mergeCell ref="B4:E4"/>
    <mergeCell ref="B25:E25"/>
    <mergeCell ref="C73:D73"/>
    <mergeCell ref="C74:D74"/>
    <mergeCell ref="B61:F61"/>
    <mergeCell ref="B70:F70"/>
    <mergeCell ref="B5:I5"/>
    <mergeCell ref="C71:F71"/>
    <mergeCell ref="C62:F62"/>
    <mergeCell ref="C63:F63"/>
  </mergeCells>
  <hyperlinks>
    <hyperlink ref="I79"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H30" sqref="H30"/>
    </sheetView>
  </sheetViews>
  <sheetFormatPr defaultRowHeight="15" x14ac:dyDescent="0.25"/>
  <cols>
    <col min="1" max="1" width="4.7109375" style="46" customWidth="1"/>
    <col min="2" max="2" width="7.7109375" style="46" customWidth="1"/>
    <col min="3" max="13" width="15.7109375" style="46" customWidth="1"/>
    <col min="14" max="16384" width="9.140625" style="46"/>
  </cols>
  <sheetData>
    <row r="4" spans="2:13" ht="18" x14ac:dyDescent="0.25">
      <c r="B4" s="41" t="s">
        <v>288</v>
      </c>
      <c r="K4" s="47" t="s">
        <v>30</v>
      </c>
      <c r="L4" s="48">
        <v>42004</v>
      </c>
    </row>
    <row r="5" spans="2:13" x14ac:dyDescent="0.25">
      <c r="B5" s="49" t="s">
        <v>112</v>
      </c>
    </row>
    <row r="7" spans="2:13" ht="15.75" x14ac:dyDescent="0.25">
      <c r="B7" s="44" t="s">
        <v>257</v>
      </c>
      <c r="C7" s="45"/>
      <c r="D7" s="45"/>
      <c r="E7" s="45"/>
      <c r="F7" s="45"/>
      <c r="G7" s="45"/>
      <c r="H7" s="45"/>
      <c r="I7" s="45"/>
      <c r="J7" s="45"/>
      <c r="K7" s="45"/>
      <c r="L7" s="45"/>
      <c r="M7" s="45"/>
    </row>
    <row r="8" spans="2:13" ht="3.75" customHeight="1" x14ac:dyDescent="0.25">
      <c r="B8" s="44"/>
      <c r="C8" s="45"/>
      <c r="D8" s="45"/>
      <c r="E8" s="45"/>
      <c r="F8" s="45"/>
      <c r="G8" s="45"/>
      <c r="H8" s="45"/>
      <c r="I8" s="45"/>
      <c r="J8" s="45"/>
      <c r="K8" s="45"/>
      <c r="L8" s="45"/>
      <c r="M8" s="45"/>
    </row>
    <row r="9" spans="2:13" x14ac:dyDescent="0.25">
      <c r="B9" s="58" t="s">
        <v>0</v>
      </c>
      <c r="C9" s="1"/>
      <c r="D9" s="1"/>
      <c r="E9" s="1"/>
      <c r="F9" s="1"/>
      <c r="G9" s="1"/>
      <c r="H9" s="1"/>
      <c r="I9" s="1"/>
      <c r="J9" s="1"/>
      <c r="K9" s="1"/>
      <c r="L9" s="1"/>
      <c r="M9" s="1"/>
    </row>
    <row r="10" spans="2:13" ht="45" x14ac:dyDescent="0.25">
      <c r="B10" s="50"/>
      <c r="C10" s="51" t="s">
        <v>1</v>
      </c>
      <c r="D10" s="51" t="s">
        <v>2</v>
      </c>
      <c r="E10" s="51" t="s">
        <v>3</v>
      </c>
      <c r="F10" s="51" t="s">
        <v>4</v>
      </c>
      <c r="G10" s="51" t="s">
        <v>5</v>
      </c>
      <c r="H10" s="51" t="s">
        <v>6</v>
      </c>
      <c r="I10" s="51" t="s">
        <v>7</v>
      </c>
      <c r="J10" s="51" t="s">
        <v>52</v>
      </c>
      <c r="K10" s="51" t="s">
        <v>8</v>
      </c>
      <c r="L10" s="51" t="s">
        <v>9</v>
      </c>
      <c r="M10" s="52" t="s">
        <v>10</v>
      </c>
    </row>
    <row r="11" spans="2:13" x14ac:dyDescent="0.25">
      <c r="B11" s="53" t="s">
        <v>10</v>
      </c>
      <c r="C11" s="162">
        <v>5304</v>
      </c>
      <c r="D11" s="162">
        <v>0</v>
      </c>
      <c r="E11" s="162">
        <v>96</v>
      </c>
      <c r="F11" s="162">
        <v>486</v>
      </c>
      <c r="G11" s="162">
        <v>5692</v>
      </c>
      <c r="H11" s="162">
        <v>233</v>
      </c>
      <c r="I11" s="162">
        <v>8284</v>
      </c>
      <c r="J11" s="162">
        <v>27392</v>
      </c>
      <c r="K11" s="162">
        <v>7</v>
      </c>
      <c r="L11" s="162">
        <v>16</v>
      </c>
      <c r="M11" s="54">
        <f>SUM(C11:L11)</f>
        <v>47510</v>
      </c>
    </row>
    <row r="12" spans="2:13" x14ac:dyDescent="0.25">
      <c r="B12" s="163" t="s">
        <v>163</v>
      </c>
      <c r="C12" s="164">
        <f>+C11/$M$11</f>
        <v>0.11163965480951378</v>
      </c>
      <c r="D12" s="164">
        <f t="shared" ref="D12:M12" si="0">+D11/$M$11</f>
        <v>0</v>
      </c>
      <c r="E12" s="164">
        <f t="shared" si="0"/>
        <v>2.0206272363712903E-3</v>
      </c>
      <c r="F12" s="164">
        <f t="shared" si="0"/>
        <v>1.0229425384129657E-2</v>
      </c>
      <c r="G12" s="164">
        <f t="shared" si="0"/>
        <v>0.11980635655651442</v>
      </c>
      <c r="H12" s="164">
        <f t="shared" si="0"/>
        <v>4.9042306882761521E-3</v>
      </c>
      <c r="I12" s="164">
        <f t="shared" si="0"/>
        <v>0.17436329193853925</v>
      </c>
      <c r="J12" s="164">
        <f t="shared" si="0"/>
        <v>0.5765523047779415</v>
      </c>
      <c r="K12" s="164">
        <f t="shared" si="0"/>
        <v>1.4733740265207324E-4</v>
      </c>
      <c r="L12" s="164">
        <f t="shared" si="0"/>
        <v>3.3677120606188173E-4</v>
      </c>
      <c r="M12" s="164">
        <f t="shared" si="0"/>
        <v>1</v>
      </c>
    </row>
    <row r="13" spans="2:13" x14ac:dyDescent="0.25">
      <c r="B13" s="45"/>
      <c r="C13" s="45"/>
      <c r="D13" s="45"/>
      <c r="E13" s="45"/>
      <c r="F13" s="45"/>
      <c r="G13" s="45"/>
      <c r="H13" s="45"/>
      <c r="I13" s="45"/>
      <c r="J13" s="45"/>
      <c r="K13" s="45"/>
      <c r="L13" s="45"/>
      <c r="M13" s="45"/>
    </row>
    <row r="14" spans="2:13" ht="15.75" x14ac:dyDescent="0.25">
      <c r="B14" s="44" t="s">
        <v>258</v>
      </c>
      <c r="C14" s="45"/>
      <c r="D14" s="45"/>
      <c r="E14" s="45"/>
      <c r="F14" s="45"/>
      <c r="G14" s="45"/>
      <c r="H14" s="45"/>
      <c r="I14" s="45"/>
      <c r="J14" s="45"/>
      <c r="K14" s="45"/>
      <c r="L14" s="45"/>
      <c r="M14" s="45"/>
    </row>
    <row r="15" spans="2:13" ht="3.75" customHeight="1" x14ac:dyDescent="0.25">
      <c r="B15" s="44"/>
      <c r="C15" s="45"/>
      <c r="D15" s="45"/>
      <c r="E15" s="45"/>
      <c r="F15" s="45"/>
      <c r="G15" s="45"/>
      <c r="H15" s="45"/>
      <c r="I15" s="45"/>
      <c r="J15" s="45"/>
      <c r="K15" s="45"/>
      <c r="L15" s="45"/>
      <c r="M15" s="45"/>
    </row>
    <row r="16" spans="2:13" x14ac:dyDescent="0.25">
      <c r="B16" s="58" t="s">
        <v>113</v>
      </c>
      <c r="C16" s="1"/>
      <c r="D16" s="1"/>
      <c r="E16" s="1"/>
      <c r="F16" s="1"/>
      <c r="G16" s="1"/>
      <c r="H16" s="1"/>
      <c r="I16" s="1"/>
      <c r="J16" s="1"/>
      <c r="K16" s="1"/>
      <c r="L16" s="1"/>
      <c r="M16" s="1"/>
    </row>
    <row r="17" spans="2:14" ht="45" x14ac:dyDescent="0.25">
      <c r="B17" s="50"/>
      <c r="C17" s="51" t="s">
        <v>1</v>
      </c>
      <c r="D17" s="51" t="s">
        <v>2</v>
      </c>
      <c r="E17" s="51" t="s">
        <v>3</v>
      </c>
      <c r="F17" s="51" t="s">
        <v>4</v>
      </c>
      <c r="G17" s="51" t="s">
        <v>5</v>
      </c>
      <c r="H17" s="51" t="s">
        <v>6</v>
      </c>
      <c r="I17" s="51" t="s">
        <v>7</v>
      </c>
      <c r="J17" s="51" t="s">
        <v>52</v>
      </c>
      <c r="K17" s="51" t="s">
        <v>8</v>
      </c>
      <c r="L17" s="51" t="s">
        <v>9</v>
      </c>
      <c r="M17" s="52" t="s">
        <v>10</v>
      </c>
    </row>
    <row r="18" spans="2:14" x14ac:dyDescent="0.25">
      <c r="B18" s="53" t="s">
        <v>10</v>
      </c>
      <c r="C18" s="55">
        <v>5.97097392459</v>
      </c>
      <c r="D18" s="55">
        <v>0</v>
      </c>
      <c r="E18" s="55">
        <v>0.58980723487999998</v>
      </c>
      <c r="F18" s="55">
        <v>2.54487332784</v>
      </c>
      <c r="G18" s="55">
        <v>12.756025704680001</v>
      </c>
      <c r="H18" s="55">
        <v>1.7582035140300001</v>
      </c>
      <c r="I18" s="55">
        <v>19.655440616380002</v>
      </c>
      <c r="J18" s="55">
        <v>72.577675762520002</v>
      </c>
      <c r="K18" s="55">
        <v>1.274812573E-2</v>
      </c>
      <c r="L18" s="55">
        <v>3.0189467939999999E-2</v>
      </c>
      <c r="M18" s="56">
        <f>SUM(C18:L18)</f>
        <v>115.89593767859002</v>
      </c>
    </row>
    <row r="19" spans="2:14" x14ac:dyDescent="0.25">
      <c r="B19" s="163" t="s">
        <v>163</v>
      </c>
      <c r="C19" s="164">
        <f>+C18/$M$18</f>
        <v>5.1520131284921174E-2</v>
      </c>
      <c r="D19" s="164">
        <f t="shared" ref="D19:M19" si="1">+D18/$M$18</f>
        <v>0</v>
      </c>
      <c r="E19" s="164">
        <f t="shared" si="1"/>
        <v>5.0891105132234308E-3</v>
      </c>
      <c r="F19" s="164">
        <f t="shared" si="1"/>
        <v>2.1958261685561444E-2</v>
      </c>
      <c r="G19" s="164">
        <f t="shared" si="1"/>
        <v>0.11006447646211572</v>
      </c>
      <c r="H19" s="164">
        <f t="shared" si="1"/>
        <v>1.5170536165865984E-2</v>
      </c>
      <c r="I19" s="164">
        <f t="shared" si="1"/>
        <v>0.16959559592925266</v>
      </c>
      <c r="J19" s="164">
        <f t="shared" si="1"/>
        <v>0.62623140393235377</v>
      </c>
      <c r="K19" s="164">
        <f t="shared" si="1"/>
        <v>1.0999631208260219E-4</v>
      </c>
      <c r="L19" s="164">
        <f t="shared" si="1"/>
        <v>2.6048771462312467E-4</v>
      </c>
      <c r="M19" s="164">
        <f t="shared" si="1"/>
        <v>1</v>
      </c>
    </row>
    <row r="20" spans="2:14" x14ac:dyDescent="0.25">
      <c r="B20" s="45"/>
      <c r="C20" s="45"/>
      <c r="D20" s="45"/>
      <c r="E20" s="45"/>
      <c r="F20" s="45"/>
      <c r="G20" s="45"/>
      <c r="H20" s="45"/>
      <c r="I20" s="45"/>
      <c r="J20" s="45"/>
      <c r="K20" s="45"/>
      <c r="L20" s="45"/>
      <c r="M20" s="45"/>
    </row>
    <row r="21" spans="2:14" ht="15.75" x14ac:dyDescent="0.25">
      <c r="B21" s="44" t="s">
        <v>259</v>
      </c>
      <c r="C21" s="45"/>
      <c r="D21" s="45"/>
      <c r="E21" s="45"/>
      <c r="F21" s="45"/>
      <c r="G21" s="45"/>
      <c r="H21" s="45"/>
      <c r="I21" s="45"/>
      <c r="J21" s="45"/>
      <c r="K21" s="45"/>
      <c r="L21" s="45"/>
      <c r="M21" s="45"/>
    </row>
    <row r="22" spans="2:14" ht="3.75" customHeight="1" x14ac:dyDescent="0.25">
      <c r="B22" s="44"/>
      <c r="C22" s="45"/>
      <c r="D22" s="45"/>
      <c r="E22" s="45"/>
      <c r="F22" s="45"/>
      <c r="G22" s="45"/>
      <c r="H22" s="45"/>
      <c r="I22" s="45"/>
      <c r="J22" s="45"/>
      <c r="K22" s="45"/>
      <c r="L22" s="45"/>
      <c r="M22" s="45"/>
    </row>
    <row r="23" spans="2:14" x14ac:dyDescent="0.25">
      <c r="B23" s="58" t="s">
        <v>114</v>
      </c>
      <c r="C23" s="1"/>
      <c r="D23" s="1"/>
      <c r="E23" s="1"/>
      <c r="F23" s="1"/>
      <c r="G23" s="1"/>
      <c r="H23" s="1"/>
      <c r="I23" s="1"/>
      <c r="J23" s="1"/>
      <c r="K23" s="1"/>
      <c r="L23" s="1"/>
      <c r="M23" s="1"/>
    </row>
    <row r="24" spans="2:14" x14ac:dyDescent="0.25">
      <c r="B24" s="45"/>
      <c r="C24" s="57"/>
      <c r="D24" s="45"/>
      <c r="E24" s="45"/>
      <c r="F24" s="45"/>
      <c r="G24" s="45"/>
      <c r="H24" s="45"/>
      <c r="I24" s="45"/>
      <c r="J24" s="45"/>
      <c r="K24" s="45"/>
      <c r="L24" s="45"/>
      <c r="M24" s="45"/>
    </row>
    <row r="25" spans="2:14" x14ac:dyDescent="0.25">
      <c r="B25" s="50"/>
      <c r="C25" s="51" t="s">
        <v>11</v>
      </c>
      <c r="D25" s="51" t="s">
        <v>12</v>
      </c>
      <c r="E25" s="51" t="s">
        <v>13</v>
      </c>
      <c r="F25" s="51" t="s">
        <v>14</v>
      </c>
      <c r="G25" s="51" t="s">
        <v>15</v>
      </c>
      <c r="H25" s="51" t="s">
        <v>16</v>
      </c>
      <c r="I25" s="52" t="s">
        <v>10</v>
      </c>
    </row>
    <row r="26" spans="2:14" x14ac:dyDescent="0.25">
      <c r="B26" s="53" t="s">
        <v>10</v>
      </c>
      <c r="C26" s="55">
        <v>30.21264852833</v>
      </c>
      <c r="D26" s="55">
        <v>35.785059749730003</v>
      </c>
      <c r="E26" s="55">
        <v>40.38499255216</v>
      </c>
      <c r="F26" s="55">
        <v>7.5856170265399996</v>
      </c>
      <c r="G26" s="55">
        <v>1.3561410816099999</v>
      </c>
      <c r="H26" s="55">
        <v>0.57147874022</v>
      </c>
      <c r="I26" s="56">
        <f>SUM(C26:H26)</f>
        <v>115.89593767859</v>
      </c>
    </row>
    <row r="27" spans="2:14" x14ac:dyDescent="0.25">
      <c r="B27" s="163" t="s">
        <v>163</v>
      </c>
      <c r="C27" s="164">
        <f>+C26/$I$26</f>
        <v>0.2606877267097803</v>
      </c>
      <c r="D27" s="164">
        <f t="shared" ref="D27:I27" si="2">+D26/$I$26</f>
        <v>0.30876888755990234</v>
      </c>
      <c r="E27" s="164">
        <f t="shared" si="2"/>
        <v>0.34845908632413186</v>
      </c>
      <c r="F27" s="164">
        <f t="shared" si="2"/>
        <v>6.5451966466477163E-2</v>
      </c>
      <c r="G27" s="164">
        <f t="shared" si="2"/>
        <v>1.1701368561950263E-2</v>
      </c>
      <c r="H27" s="164">
        <f t="shared" si="2"/>
        <v>4.9309643777580995E-3</v>
      </c>
      <c r="I27" s="165">
        <f t="shared" si="2"/>
        <v>1</v>
      </c>
    </row>
    <row r="30" spans="2:14" x14ac:dyDescent="0.25">
      <c r="N30" s="126" t="s">
        <v>248</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topLeftCell="A34" zoomScale="70" zoomScaleNormal="70" workbookViewId="0">
      <selection activeCell="N67" sqref="N67"/>
    </sheetView>
  </sheetViews>
  <sheetFormatPr defaultRowHeight="15" x14ac:dyDescent="0.25"/>
  <cols>
    <col min="1" max="1" width="4.7109375" style="46" customWidth="1"/>
    <col min="2" max="2" width="31" style="46" customWidth="1"/>
    <col min="3" max="3" width="21.5703125" style="46" customWidth="1"/>
    <col min="4" max="12" width="15.7109375" style="46" customWidth="1"/>
    <col min="13" max="13" width="3.42578125" style="46" customWidth="1"/>
    <col min="14" max="16384" width="9.140625" style="46"/>
  </cols>
  <sheetData>
    <row r="4" spans="2:14" x14ac:dyDescent="0.25">
      <c r="B4" s="45"/>
      <c r="C4" s="45"/>
      <c r="D4" s="45"/>
      <c r="E4" s="45"/>
      <c r="F4" s="45"/>
      <c r="G4" s="45"/>
      <c r="H4" s="45"/>
      <c r="I4" s="45"/>
      <c r="J4" s="47" t="s">
        <v>30</v>
      </c>
      <c r="K4" s="48">
        <f>'Table 1-3 - Lending'!L4</f>
        <v>42004</v>
      </c>
      <c r="L4" s="45"/>
    </row>
    <row r="5" spans="2:14" ht="15.75" x14ac:dyDescent="0.25">
      <c r="B5" s="44" t="s">
        <v>260</v>
      </c>
      <c r="C5" s="45"/>
      <c r="D5" s="45"/>
      <c r="E5" s="45"/>
      <c r="F5" s="45"/>
      <c r="G5" s="45"/>
      <c r="H5" s="45"/>
      <c r="I5" s="45"/>
      <c r="J5" s="45"/>
      <c r="K5" s="45"/>
      <c r="L5" s="45"/>
    </row>
    <row r="6" spans="2:14" ht="3.75" customHeight="1" x14ac:dyDescent="0.25">
      <c r="B6" s="44"/>
      <c r="C6" s="45"/>
      <c r="D6" s="45"/>
      <c r="E6" s="45"/>
      <c r="F6" s="45"/>
      <c r="G6" s="45"/>
      <c r="H6" s="45"/>
      <c r="I6" s="45"/>
      <c r="J6" s="45"/>
      <c r="K6" s="45"/>
      <c r="L6" s="45"/>
    </row>
    <row r="7" spans="2:14" x14ac:dyDescent="0.25">
      <c r="B7" s="146" t="s">
        <v>298</v>
      </c>
      <c r="C7" s="146"/>
      <c r="D7" s="63"/>
      <c r="E7" s="147"/>
      <c r="F7" s="147"/>
      <c r="G7" s="147"/>
      <c r="H7" s="147"/>
      <c r="I7" s="147"/>
      <c r="J7" s="147"/>
      <c r="K7" s="59"/>
      <c r="L7" s="59"/>
      <c r="M7" s="59"/>
      <c r="N7" s="59"/>
    </row>
    <row r="8" spans="2:14" x14ac:dyDescent="0.25">
      <c r="B8" s="50"/>
      <c r="C8" s="231" t="s">
        <v>300</v>
      </c>
      <c r="D8" s="231"/>
      <c r="E8" s="231"/>
      <c r="F8" s="231"/>
      <c r="G8" s="231"/>
      <c r="H8" s="231"/>
      <c r="I8" s="231"/>
      <c r="J8" s="231"/>
      <c r="K8" s="231"/>
      <c r="L8" s="231"/>
      <c r="N8" s="45"/>
    </row>
    <row r="9" spans="2:14" x14ac:dyDescent="0.25">
      <c r="B9" s="50"/>
      <c r="C9" s="68" t="s">
        <v>17</v>
      </c>
      <c r="D9" s="68" t="s">
        <v>18</v>
      </c>
      <c r="E9" s="68" t="s">
        <v>19</v>
      </c>
      <c r="F9" s="68" t="s">
        <v>20</v>
      </c>
      <c r="G9" s="68" t="s">
        <v>21</v>
      </c>
      <c r="H9" s="68" t="s">
        <v>22</v>
      </c>
      <c r="I9" s="68" t="s">
        <v>23</v>
      </c>
      <c r="J9" s="68" t="s">
        <v>24</v>
      </c>
      <c r="K9" s="68" t="s">
        <v>25</v>
      </c>
      <c r="L9" s="68" t="s">
        <v>26</v>
      </c>
      <c r="N9" s="215"/>
    </row>
    <row r="10" spans="2:14" x14ac:dyDescent="0.25">
      <c r="C10" s="65"/>
      <c r="D10" s="65"/>
      <c r="E10" s="65"/>
      <c r="F10" s="65"/>
      <c r="G10" s="65"/>
      <c r="H10" s="65"/>
      <c r="I10" s="65"/>
      <c r="J10" s="65"/>
      <c r="K10" s="65"/>
      <c r="L10" s="65"/>
    </row>
    <row r="11" spans="2:14" x14ac:dyDescent="0.25">
      <c r="B11" s="60" t="s">
        <v>1</v>
      </c>
      <c r="C11" s="194">
        <v>1.9432926017500001</v>
      </c>
      <c r="D11" s="194">
        <v>1.75613795775</v>
      </c>
      <c r="E11" s="194">
        <v>1.38925028383</v>
      </c>
      <c r="F11" s="194">
        <v>0.46660380289999998</v>
      </c>
      <c r="G11" s="194">
        <v>0.24577518295</v>
      </c>
      <c r="H11" s="194">
        <v>4.7182795899999998E-2</v>
      </c>
      <c r="I11" s="194">
        <v>2.969707869E-2</v>
      </c>
      <c r="J11" s="194">
        <v>1.9583669679999999E-2</v>
      </c>
      <c r="K11" s="194">
        <v>1.3468917659999999E-2</v>
      </c>
      <c r="L11" s="179">
        <v>5.9981555999999998E-2</v>
      </c>
      <c r="N11" s="211"/>
    </row>
    <row r="12" spans="2:14" x14ac:dyDescent="0.25">
      <c r="B12" s="60" t="s">
        <v>2</v>
      </c>
      <c r="C12" s="66">
        <v>0</v>
      </c>
      <c r="D12" s="66">
        <v>0</v>
      </c>
      <c r="E12" s="66">
        <v>0</v>
      </c>
      <c r="F12" s="66">
        <v>0</v>
      </c>
      <c r="G12" s="66">
        <v>0</v>
      </c>
      <c r="H12" s="66">
        <v>0</v>
      </c>
      <c r="I12" s="66">
        <v>0</v>
      </c>
      <c r="J12" s="66">
        <v>0</v>
      </c>
      <c r="K12" s="66">
        <v>0</v>
      </c>
      <c r="L12" s="66">
        <v>0</v>
      </c>
      <c r="N12" s="66"/>
    </row>
    <row r="13" spans="2:14" x14ac:dyDescent="0.25">
      <c r="B13" s="60" t="s">
        <v>3</v>
      </c>
      <c r="C13" s="66">
        <v>0.16185205885000001</v>
      </c>
      <c r="D13" s="66">
        <v>0.14316841451000001</v>
      </c>
      <c r="E13" s="66">
        <v>0.13392403782000001</v>
      </c>
      <c r="F13" s="66">
        <v>5.9609935209999999E-2</v>
      </c>
      <c r="G13" s="66">
        <v>4.9720927650000003E-2</v>
      </c>
      <c r="H13" s="66">
        <v>1.1437728649999999E-2</v>
      </c>
      <c r="I13" s="66">
        <v>9.8749896700000006E-3</v>
      </c>
      <c r="J13" s="66">
        <v>7.4963622400000002E-3</v>
      </c>
      <c r="K13" s="66">
        <v>4.9552671499999996E-3</v>
      </c>
      <c r="L13" s="66">
        <v>7.7675110000000004E-3</v>
      </c>
      <c r="N13" s="211"/>
    </row>
    <row r="14" spans="2:14" x14ac:dyDescent="0.25">
      <c r="B14" s="60" t="s">
        <v>4</v>
      </c>
      <c r="C14" s="66">
        <v>0.84042731874999999</v>
      </c>
      <c r="D14" s="66">
        <v>0.70837229702000004</v>
      </c>
      <c r="E14" s="66">
        <v>0.48976191262000002</v>
      </c>
      <c r="F14" s="66">
        <v>0.18603249529999999</v>
      </c>
      <c r="G14" s="66">
        <v>0.15010646501</v>
      </c>
      <c r="H14" s="66">
        <v>5.2305698120000001E-2</v>
      </c>
      <c r="I14" s="66">
        <v>3.7175544630000001E-2</v>
      </c>
      <c r="J14" s="66">
        <v>2.7675919529999999E-2</v>
      </c>
      <c r="K14" s="66">
        <v>1.6197183899999999E-2</v>
      </c>
      <c r="L14" s="66">
        <v>3.6818479000000001E-2</v>
      </c>
      <c r="N14" s="211"/>
    </row>
    <row r="15" spans="2:14" x14ac:dyDescent="0.25">
      <c r="B15" s="60" t="s">
        <v>5</v>
      </c>
      <c r="C15" s="66">
        <v>3.6100187102199999</v>
      </c>
      <c r="D15" s="66">
        <v>3.3928167918200001</v>
      </c>
      <c r="E15" s="66">
        <v>2.9203786048000002</v>
      </c>
      <c r="F15" s="66">
        <v>1.2262889484699999</v>
      </c>
      <c r="G15" s="66">
        <v>0.85512309043000001</v>
      </c>
      <c r="H15" s="66">
        <v>0.21357861814000001</v>
      </c>
      <c r="I15" s="66">
        <v>0.15107316921</v>
      </c>
      <c r="J15" s="66">
        <v>9.7114196920000007E-2</v>
      </c>
      <c r="K15" s="66">
        <v>6.3593151210000004E-2</v>
      </c>
      <c r="L15" s="66">
        <v>0.22604023100000001</v>
      </c>
      <c r="N15" s="211"/>
    </row>
    <row r="16" spans="2:14" ht="30" x14ac:dyDescent="0.25">
      <c r="B16" s="60" t="s">
        <v>6</v>
      </c>
      <c r="C16" s="66">
        <v>0.55545219577000005</v>
      </c>
      <c r="D16" s="66">
        <v>0.52360094407000002</v>
      </c>
      <c r="E16" s="66">
        <v>0.44004257879999997</v>
      </c>
      <c r="F16" s="66">
        <v>0.12306069246</v>
      </c>
      <c r="G16" s="66">
        <v>5.8543177959999998E-2</v>
      </c>
      <c r="H16" s="66">
        <v>1.6688774659999999E-2</v>
      </c>
      <c r="I16" s="66">
        <v>9.1129182499999992E-3</v>
      </c>
      <c r="J16" s="66">
        <v>4.0090968700000002E-3</v>
      </c>
      <c r="K16" s="66">
        <v>3.8909921500000001E-3</v>
      </c>
      <c r="L16" s="66">
        <v>2.3802139999999999E-2</v>
      </c>
      <c r="N16" s="211"/>
    </row>
    <row r="17" spans="2:14" x14ac:dyDescent="0.25">
      <c r="B17" s="60" t="s">
        <v>7</v>
      </c>
      <c r="C17" s="66">
        <v>6.6064246726100002</v>
      </c>
      <c r="D17" s="66">
        <v>5.8957035688200001</v>
      </c>
      <c r="E17" s="66">
        <v>4.6627060664100002</v>
      </c>
      <c r="F17" s="66">
        <v>1.3527737931199999</v>
      </c>
      <c r="G17" s="66">
        <v>0.56087818849000004</v>
      </c>
      <c r="H17" s="66">
        <v>0.13379343469999999</v>
      </c>
      <c r="I17" s="66">
        <v>8.947334153E-2</v>
      </c>
      <c r="J17" s="66">
        <v>5.8992343090000003E-2</v>
      </c>
      <c r="K17" s="66">
        <v>4.1863705969999998E-2</v>
      </c>
      <c r="L17" s="66">
        <v>0.25283138700000002</v>
      </c>
      <c r="N17" s="211"/>
    </row>
    <row r="18" spans="2:14" x14ac:dyDescent="0.25">
      <c r="B18" s="60" t="s">
        <v>28</v>
      </c>
      <c r="C18" s="66">
        <v>34.257457504770002</v>
      </c>
      <c r="D18" s="66">
        <v>22.175628715879999</v>
      </c>
      <c r="E18" s="66">
        <v>11.445208394690001</v>
      </c>
      <c r="F18" s="66">
        <v>2.39450433286</v>
      </c>
      <c r="G18" s="66">
        <v>1.06479839279</v>
      </c>
      <c r="H18" s="66">
        <v>0.27878622222999999</v>
      </c>
      <c r="I18" s="66">
        <v>0.17633778952000001</v>
      </c>
      <c r="J18" s="66">
        <v>0.11304598484</v>
      </c>
      <c r="K18" s="66">
        <v>6.9261228100000002E-2</v>
      </c>
      <c r="L18" s="66">
        <v>0.60264698999999999</v>
      </c>
      <c r="N18" s="211"/>
    </row>
    <row r="19" spans="2:14" ht="30" x14ac:dyDescent="0.25">
      <c r="B19" s="60" t="s">
        <v>29</v>
      </c>
      <c r="C19" s="66">
        <v>4.1170638999999997E-3</v>
      </c>
      <c r="D19" s="66">
        <v>3.5168718999999998E-3</v>
      </c>
      <c r="E19" s="66">
        <v>3.5168719099999998E-3</v>
      </c>
      <c r="F19" s="66">
        <v>1.2381445799999999E-3</v>
      </c>
      <c r="G19" s="66">
        <v>3.5917345E-4</v>
      </c>
      <c r="H19" s="66">
        <v>0</v>
      </c>
      <c r="I19" s="66">
        <v>0</v>
      </c>
      <c r="J19" s="66">
        <v>0</v>
      </c>
      <c r="K19" s="66">
        <v>0</v>
      </c>
      <c r="L19" s="66">
        <v>0</v>
      </c>
      <c r="N19" s="211"/>
    </row>
    <row r="20" spans="2:14" x14ac:dyDescent="0.25">
      <c r="B20" s="60" t="s">
        <v>9</v>
      </c>
      <c r="C20" s="66">
        <v>1.349283435E-2</v>
      </c>
      <c r="D20" s="66">
        <v>1.0279610220000001E-2</v>
      </c>
      <c r="E20" s="66">
        <v>5.2845070199999998E-3</v>
      </c>
      <c r="F20" s="66">
        <v>9.021996E-4</v>
      </c>
      <c r="G20" s="66">
        <v>1.3020885E-4</v>
      </c>
      <c r="H20" s="66">
        <v>5.5101220000000002E-5</v>
      </c>
      <c r="I20" s="66">
        <v>4.5006680000000003E-5</v>
      </c>
      <c r="J20" s="66">
        <v>0</v>
      </c>
      <c r="K20" s="66">
        <v>0</v>
      </c>
      <c r="L20" s="66">
        <v>0</v>
      </c>
      <c r="N20" s="211"/>
    </row>
    <row r="21" spans="2:14" x14ac:dyDescent="0.25">
      <c r="C21" s="66"/>
      <c r="D21" s="66"/>
      <c r="E21" s="66"/>
      <c r="F21" s="66"/>
      <c r="G21" s="66"/>
      <c r="H21" s="66"/>
      <c r="I21" s="66"/>
      <c r="J21" s="66"/>
      <c r="K21" s="66"/>
      <c r="L21" s="66"/>
      <c r="N21" s="196"/>
    </row>
    <row r="22" spans="2:14" x14ac:dyDescent="0.25">
      <c r="B22" s="53" t="s">
        <v>10</v>
      </c>
      <c r="C22" s="67">
        <f t="shared" ref="C22:L22" si="0">SUM(C11:C20)</f>
        <v>47.992534960969998</v>
      </c>
      <c r="D22" s="67">
        <f t="shared" si="0"/>
        <v>34.609225171989998</v>
      </c>
      <c r="E22" s="67">
        <f t="shared" si="0"/>
        <v>21.490073257900001</v>
      </c>
      <c r="F22" s="67">
        <f t="shared" si="0"/>
        <v>5.8110143444999993</v>
      </c>
      <c r="G22" s="67">
        <f t="shared" si="0"/>
        <v>2.9854348075800003</v>
      </c>
      <c r="H22" s="67">
        <f t="shared" si="0"/>
        <v>0.75382837361999988</v>
      </c>
      <c r="I22" s="67">
        <f t="shared" si="0"/>
        <v>0.50278983818</v>
      </c>
      <c r="J22" s="67">
        <f t="shared" si="0"/>
        <v>0.32791757317000003</v>
      </c>
      <c r="K22" s="67">
        <f t="shared" si="0"/>
        <v>0.21323044614000003</v>
      </c>
      <c r="L22" s="67">
        <f t="shared" si="0"/>
        <v>1.209888294</v>
      </c>
      <c r="N22" s="216"/>
    </row>
    <row r="27" spans="2:14" ht="15.75" x14ac:dyDescent="0.25">
      <c r="B27" s="44" t="s">
        <v>261</v>
      </c>
      <c r="C27" s="45"/>
      <c r="D27" s="45"/>
      <c r="E27" s="45"/>
      <c r="F27" s="45"/>
      <c r="G27" s="45"/>
      <c r="H27" s="45"/>
      <c r="I27" s="45"/>
      <c r="J27" s="45"/>
      <c r="K27" s="45"/>
      <c r="L27" s="45"/>
    </row>
    <row r="28" spans="2:14" ht="3.75" customHeight="1" x14ac:dyDescent="0.25">
      <c r="B28" s="44"/>
      <c r="C28" s="45"/>
      <c r="D28" s="45"/>
      <c r="E28" s="45"/>
      <c r="F28" s="45"/>
      <c r="G28" s="45"/>
      <c r="H28" s="45"/>
      <c r="I28" s="45"/>
      <c r="J28" s="45"/>
      <c r="K28" s="45"/>
      <c r="L28" s="45"/>
    </row>
    <row r="29" spans="2:14" x14ac:dyDescent="0.25">
      <c r="B29" s="146" t="s">
        <v>299</v>
      </c>
      <c r="C29" s="63"/>
      <c r="D29" s="59"/>
      <c r="E29" s="59"/>
      <c r="F29" s="59"/>
      <c r="G29" s="59"/>
      <c r="H29" s="59"/>
      <c r="I29" s="59"/>
      <c r="J29" s="59"/>
      <c r="K29" s="59"/>
      <c r="L29" s="59"/>
      <c r="N29" s="45"/>
    </row>
    <row r="30" spans="2:14" x14ac:dyDescent="0.25">
      <c r="B30" s="50"/>
      <c r="C30" s="231" t="s">
        <v>27</v>
      </c>
      <c r="D30" s="231"/>
      <c r="E30" s="231"/>
      <c r="F30" s="231"/>
      <c r="G30" s="231"/>
      <c r="H30" s="231"/>
      <c r="I30" s="231"/>
      <c r="J30" s="231"/>
      <c r="K30" s="231"/>
      <c r="L30" s="231"/>
      <c r="N30" s="45"/>
    </row>
    <row r="31" spans="2:14" x14ac:dyDescent="0.25">
      <c r="B31" s="50"/>
      <c r="C31" s="68" t="s">
        <v>17</v>
      </c>
      <c r="D31" s="68" t="s">
        <v>18</v>
      </c>
      <c r="E31" s="68" t="s">
        <v>19</v>
      </c>
      <c r="F31" s="68" t="s">
        <v>20</v>
      </c>
      <c r="G31" s="68" t="s">
        <v>21</v>
      </c>
      <c r="H31" s="68" t="s">
        <v>22</v>
      </c>
      <c r="I31" s="68" t="s">
        <v>23</v>
      </c>
      <c r="J31" s="68" t="s">
        <v>24</v>
      </c>
      <c r="K31" s="68" t="s">
        <v>25</v>
      </c>
      <c r="L31" s="68" t="s">
        <v>26</v>
      </c>
      <c r="N31" s="215"/>
    </row>
    <row r="32" spans="2:14" x14ac:dyDescent="0.25">
      <c r="C32" s="65"/>
      <c r="D32" s="65"/>
      <c r="E32" s="65"/>
      <c r="F32" s="65"/>
      <c r="G32" s="65"/>
      <c r="H32" s="65"/>
      <c r="I32" s="65"/>
      <c r="J32" s="65"/>
      <c r="K32" s="65"/>
      <c r="L32" s="65"/>
    </row>
    <row r="33" spans="2:14" x14ac:dyDescent="0.25">
      <c r="B33" s="60" t="s">
        <v>1</v>
      </c>
      <c r="C33" s="166">
        <f>C11/SUM($C11:$L11)</f>
        <v>0.32545655893143283</v>
      </c>
      <c r="D33" s="166">
        <f t="shared" ref="D33:L33" si="1">D11/SUM($C11:$L11)</f>
        <v>0.29411248528579387</v>
      </c>
      <c r="E33" s="166">
        <f t="shared" si="1"/>
        <v>0.23266728667760089</v>
      </c>
      <c r="F33" s="166">
        <f t="shared" si="1"/>
        <v>7.8145343598488543E-2</v>
      </c>
      <c r="G33" s="166">
        <f t="shared" si="1"/>
        <v>4.1161657921003486E-2</v>
      </c>
      <c r="H33" s="166">
        <f t="shared" si="1"/>
        <v>7.9020268901088646E-3</v>
      </c>
      <c r="I33" s="166">
        <f t="shared" si="1"/>
        <v>4.9735737336001938E-3</v>
      </c>
      <c r="J33" s="166">
        <f t="shared" si="1"/>
        <v>3.2798116658103692E-3</v>
      </c>
      <c r="K33" s="166">
        <f t="shared" si="1"/>
        <v>2.2557321476996696E-3</v>
      </c>
      <c r="L33" s="166">
        <f t="shared" si="1"/>
        <v>1.0045523148461211E-2</v>
      </c>
      <c r="M33" s="108"/>
      <c r="N33" s="193"/>
    </row>
    <row r="34" spans="2:14" x14ac:dyDescent="0.25">
      <c r="B34" s="60" t="s">
        <v>2</v>
      </c>
      <c r="C34" s="66">
        <v>0</v>
      </c>
      <c r="D34" s="66">
        <v>0</v>
      </c>
      <c r="E34" s="66">
        <v>0</v>
      </c>
      <c r="F34" s="66">
        <v>0</v>
      </c>
      <c r="G34" s="66">
        <v>0</v>
      </c>
      <c r="H34" s="66">
        <v>0</v>
      </c>
      <c r="I34" s="66">
        <v>0</v>
      </c>
      <c r="J34" s="66">
        <v>0</v>
      </c>
      <c r="K34" s="66">
        <v>0</v>
      </c>
      <c r="L34" s="66">
        <v>0</v>
      </c>
      <c r="M34" s="108"/>
      <c r="N34" s="193"/>
    </row>
    <row r="35" spans="2:14" x14ac:dyDescent="0.25">
      <c r="B35" s="60" t="s">
        <v>3</v>
      </c>
      <c r="C35" s="166">
        <f t="shared" ref="C35:L35" si="2">C13/SUM($C13:$L13)</f>
        <v>0.27441518154221034</v>
      </c>
      <c r="D35" s="166">
        <f t="shared" si="2"/>
        <v>0.24273763792700789</v>
      </c>
      <c r="E35" s="166">
        <f t="shared" si="2"/>
        <v>0.22706408192991082</v>
      </c>
      <c r="F35" s="166">
        <f t="shared" si="2"/>
        <v>0.10106680945919612</v>
      </c>
      <c r="G35" s="166">
        <f t="shared" si="2"/>
        <v>8.430030167343687E-2</v>
      </c>
      <c r="H35" s="166">
        <f t="shared" si="2"/>
        <v>1.939231670095181E-2</v>
      </c>
      <c r="I35" s="166">
        <f t="shared" si="2"/>
        <v>1.6742740884945512E-2</v>
      </c>
      <c r="J35" s="166">
        <f t="shared" si="2"/>
        <v>1.2709851327268245E-2</v>
      </c>
      <c r="K35" s="166">
        <f t="shared" si="2"/>
        <v>8.4015028552563951E-3</v>
      </c>
      <c r="L35" s="166">
        <f t="shared" si="2"/>
        <v>1.3169575699815795E-2</v>
      </c>
      <c r="M35" s="108"/>
      <c r="N35" s="193"/>
    </row>
    <row r="36" spans="2:14" x14ac:dyDescent="0.25">
      <c r="B36" s="60" t="s">
        <v>4</v>
      </c>
      <c r="C36" s="166">
        <f t="shared" ref="C36:L36" si="3">C14/SUM($C14:$L14)</f>
        <v>0.33024328329674529</v>
      </c>
      <c r="D36" s="166">
        <f t="shared" si="3"/>
        <v>0.27835267600806091</v>
      </c>
      <c r="E36" s="166">
        <f t="shared" si="3"/>
        <v>0.19245040998653576</v>
      </c>
      <c r="F36" s="166">
        <f t="shared" si="3"/>
        <v>7.3100886509894089E-2</v>
      </c>
      <c r="G36" s="166">
        <f t="shared" si="3"/>
        <v>5.8983865401591472E-2</v>
      </c>
      <c r="H36" s="166">
        <f t="shared" si="3"/>
        <v>2.0553360292914914E-2</v>
      </c>
      <c r="I36" s="166">
        <f t="shared" si="3"/>
        <v>1.4608013855637042E-2</v>
      </c>
      <c r="J36" s="166">
        <f t="shared" si="3"/>
        <v>1.0875165918496882E-2</v>
      </c>
      <c r="K36" s="166">
        <f t="shared" si="3"/>
        <v>6.3646326957255174E-3</v>
      </c>
      <c r="L36" s="166">
        <f t="shared" si="3"/>
        <v>1.4467706034397954E-2</v>
      </c>
      <c r="M36" s="108"/>
      <c r="N36" s="193"/>
    </row>
    <row r="37" spans="2:14" x14ac:dyDescent="0.25">
      <c r="B37" s="60" t="s">
        <v>5</v>
      </c>
      <c r="C37" s="166">
        <f t="shared" ref="C37:L37" si="4">C15/SUM($C15:$L15)</f>
        <v>0.28300497727616486</v>
      </c>
      <c r="D37" s="166">
        <f t="shared" si="4"/>
        <v>0.26597757965988345</v>
      </c>
      <c r="E37" s="166">
        <f t="shared" si="4"/>
        <v>0.22894110724397188</v>
      </c>
      <c r="F37" s="166">
        <f t="shared" si="4"/>
        <v>9.6134093436489404E-2</v>
      </c>
      <c r="G37" s="166">
        <f t="shared" si="4"/>
        <v>6.7036796815027569E-2</v>
      </c>
      <c r="H37" s="166">
        <f t="shared" si="4"/>
        <v>1.6743351440885429E-2</v>
      </c>
      <c r="I37" s="166">
        <f t="shared" si="4"/>
        <v>1.1843279010791814E-2</v>
      </c>
      <c r="J37" s="166">
        <f t="shared" si="4"/>
        <v>7.6132018415114248E-3</v>
      </c>
      <c r="K37" s="166">
        <f t="shared" si="4"/>
        <v>4.9853421153069292E-3</v>
      </c>
      <c r="L37" s="166">
        <f t="shared" si="4"/>
        <v>1.7720271159967368E-2</v>
      </c>
      <c r="M37" s="108"/>
      <c r="N37" s="193"/>
    </row>
    <row r="38" spans="2:14" ht="30" x14ac:dyDescent="0.25">
      <c r="B38" s="60" t="s">
        <v>6</v>
      </c>
      <c r="C38" s="166">
        <f t="shared" ref="C38:L38" si="5">C16/SUM($C16:$L16)</f>
        <v>0.31592030859797277</v>
      </c>
      <c r="D38" s="166">
        <f t="shared" si="5"/>
        <v>0.29780451511848793</v>
      </c>
      <c r="E38" s="166">
        <f t="shared" si="5"/>
        <v>0.25027966105711114</v>
      </c>
      <c r="F38" s="166">
        <f t="shared" si="5"/>
        <v>6.9992291387649216E-2</v>
      </c>
      <c r="G38" s="166">
        <f t="shared" si="5"/>
        <v>3.3297156781944892E-2</v>
      </c>
      <c r="H38" s="166">
        <f t="shared" si="5"/>
        <v>9.4919470673807092E-3</v>
      </c>
      <c r="I38" s="166">
        <f t="shared" si="5"/>
        <v>5.183085002980539E-3</v>
      </c>
      <c r="J38" s="166">
        <f t="shared" si="5"/>
        <v>2.2802234467968834E-3</v>
      </c>
      <c r="K38" s="166">
        <f t="shared" si="5"/>
        <v>2.2130499260629281E-3</v>
      </c>
      <c r="L38" s="166">
        <f t="shared" si="5"/>
        <v>1.3537761613612986E-2</v>
      </c>
      <c r="M38" s="108"/>
      <c r="N38" s="193"/>
    </row>
    <row r="39" spans="2:14" x14ac:dyDescent="0.25">
      <c r="B39" s="60" t="s">
        <v>7</v>
      </c>
      <c r="C39" s="166">
        <f t="shared" ref="C39:L39" si="6">C17/SUM($C17:$L17)</f>
        <v>0.33611175857519776</v>
      </c>
      <c r="D39" s="166">
        <f t="shared" si="6"/>
        <v>0.29995275701392099</v>
      </c>
      <c r="E39" s="166">
        <f t="shared" si="6"/>
        <v>0.23722216075479116</v>
      </c>
      <c r="F39" s="166">
        <f t="shared" si="6"/>
        <v>6.8824394599563687E-2</v>
      </c>
      <c r="G39" s="166">
        <f t="shared" si="6"/>
        <v>2.8535518623474664E-2</v>
      </c>
      <c r="H39" s="166">
        <f t="shared" si="6"/>
        <v>6.8069415533147624E-3</v>
      </c>
      <c r="I39" s="166">
        <f t="shared" si="6"/>
        <v>4.5520903752871555E-3</v>
      </c>
      <c r="J39" s="166">
        <f t="shared" si="6"/>
        <v>3.0013238871333201E-3</v>
      </c>
      <c r="K39" s="166">
        <f t="shared" si="6"/>
        <v>2.1298787969821387E-3</v>
      </c>
      <c r="L39" s="166">
        <f t="shared" si="6"/>
        <v>1.2863175820334225E-2</v>
      </c>
      <c r="M39" s="108"/>
      <c r="N39" s="193"/>
    </row>
    <row r="40" spans="2:14" x14ac:dyDescent="0.25">
      <c r="B40" s="60" t="s">
        <v>28</v>
      </c>
      <c r="C40" s="166">
        <f t="shared" ref="C40:L40" si="7">C18/SUM($C18:$L18)</f>
        <v>0.47201094885559458</v>
      </c>
      <c r="D40" s="166">
        <f t="shared" si="7"/>
        <v>0.30554338570497958</v>
      </c>
      <c r="E40" s="166">
        <f t="shared" si="7"/>
        <v>0.15769598994541359</v>
      </c>
      <c r="F40" s="166">
        <f t="shared" si="7"/>
        <v>3.2992298451649769E-2</v>
      </c>
      <c r="G40" s="166">
        <f t="shared" si="7"/>
        <v>1.467115589797458E-2</v>
      </c>
      <c r="H40" s="166">
        <f t="shared" si="7"/>
        <v>3.8412117789046766E-3</v>
      </c>
      <c r="I40" s="166">
        <f t="shared" si="7"/>
        <v>2.4296422855912153E-3</v>
      </c>
      <c r="J40" s="166">
        <f t="shared" si="7"/>
        <v>1.5575861857586445E-3</v>
      </c>
      <c r="K40" s="166">
        <f t="shared" si="7"/>
        <v>9.5430485434690345E-4</v>
      </c>
      <c r="L40" s="166">
        <f t="shared" si="7"/>
        <v>8.3034760397866763E-3</v>
      </c>
      <c r="M40" s="108"/>
      <c r="N40" s="193"/>
    </row>
    <row r="41" spans="2:14" ht="30" x14ac:dyDescent="0.25">
      <c r="B41" s="60" t="s">
        <v>29</v>
      </c>
      <c r="C41" s="166">
        <f t="shared" ref="C41:L41" si="8">C19/SUM($C19:$L19)</f>
        <v>0.32295444710604176</v>
      </c>
      <c r="D41" s="166">
        <f t="shared" si="8"/>
        <v>0.2758736438380941</v>
      </c>
      <c r="E41" s="166">
        <f t="shared" si="8"/>
        <v>0.27587364462252317</v>
      </c>
      <c r="F41" s="166">
        <f t="shared" si="8"/>
        <v>9.7123656077148166E-2</v>
      </c>
      <c r="G41" s="166">
        <f t="shared" si="8"/>
        <v>2.817460835619276E-2</v>
      </c>
      <c r="H41" s="166">
        <f t="shared" si="8"/>
        <v>0</v>
      </c>
      <c r="I41" s="166">
        <f t="shared" si="8"/>
        <v>0</v>
      </c>
      <c r="J41" s="166">
        <f t="shared" si="8"/>
        <v>0</v>
      </c>
      <c r="K41" s="166">
        <f t="shared" si="8"/>
        <v>0</v>
      </c>
      <c r="L41" s="166">
        <f t="shared" si="8"/>
        <v>0</v>
      </c>
      <c r="M41" s="108"/>
      <c r="N41" s="193"/>
    </row>
    <row r="42" spans="2:14" x14ac:dyDescent="0.25">
      <c r="B42" s="60" t="s">
        <v>9</v>
      </c>
      <c r="C42" s="166">
        <f t="shared" ref="C42:L44" si="9">C20/SUM($C20:$L20)</f>
        <v>0.44693846134739129</v>
      </c>
      <c r="D42" s="166">
        <f t="shared" ref="D42:L42" si="10">D20/SUM($C20:$L20)</f>
        <v>0.34050319271708235</v>
      </c>
      <c r="E42" s="166">
        <f t="shared" si="10"/>
        <v>0.1750447219044298</v>
      </c>
      <c r="F42" s="166">
        <f t="shared" si="10"/>
        <v>2.9884581000005524E-2</v>
      </c>
      <c r="G42" s="166">
        <f t="shared" si="10"/>
        <v>4.3130554754652623E-3</v>
      </c>
      <c r="H42" s="166">
        <f t="shared" si="10"/>
        <v>1.8251802287311194E-3</v>
      </c>
      <c r="I42" s="166">
        <f t="shared" si="10"/>
        <v>1.4908073268945462E-3</v>
      </c>
      <c r="J42" s="166">
        <f t="shared" si="10"/>
        <v>0</v>
      </c>
      <c r="K42" s="166">
        <f t="shared" si="10"/>
        <v>0</v>
      </c>
      <c r="L42" s="166">
        <f t="shared" si="10"/>
        <v>0</v>
      </c>
      <c r="M42" s="108"/>
      <c r="N42" s="193"/>
    </row>
    <row r="43" spans="2:14" x14ac:dyDescent="0.25">
      <c r="C43" s="166"/>
      <c r="D43" s="166"/>
      <c r="E43" s="166"/>
      <c r="F43" s="166"/>
      <c r="G43" s="166"/>
      <c r="H43" s="166"/>
      <c r="I43" s="166"/>
      <c r="J43" s="166"/>
      <c r="K43" s="166"/>
      <c r="L43" s="166"/>
      <c r="M43" s="108"/>
      <c r="N43" s="3"/>
    </row>
    <row r="44" spans="2:14" x14ac:dyDescent="0.25">
      <c r="B44" s="53" t="s">
        <v>10</v>
      </c>
      <c r="C44" s="167">
        <f t="shared" si="9"/>
        <v>0.41410023660096462</v>
      </c>
      <c r="D44" s="167">
        <f t="shared" si="9"/>
        <v>0.29862328264077703</v>
      </c>
      <c r="E44" s="167">
        <f t="shared" si="9"/>
        <v>0.18542559645798276</v>
      </c>
      <c r="F44" s="167">
        <f t="shared" si="9"/>
        <v>5.0139931489470407E-2</v>
      </c>
      <c r="G44" s="167">
        <f t="shared" si="9"/>
        <v>2.5759615764848247E-2</v>
      </c>
      <c r="H44" s="167">
        <f t="shared" si="9"/>
        <v>6.5043554820854391E-3</v>
      </c>
      <c r="I44" s="167">
        <f t="shared" si="9"/>
        <v>4.3382870090155077E-3</v>
      </c>
      <c r="J44" s="167">
        <f t="shared" si="9"/>
        <v>2.8294138816743722E-3</v>
      </c>
      <c r="K44" s="167">
        <f t="shared" si="9"/>
        <v>1.8398440146767069E-3</v>
      </c>
      <c r="L44" s="167">
        <f t="shared" si="9"/>
        <v>1.0439436658505091E-2</v>
      </c>
      <c r="M44" s="108"/>
      <c r="N44" s="217"/>
    </row>
    <row r="49" spans="2:14" ht="15.75" x14ac:dyDescent="0.25">
      <c r="B49" s="44" t="s">
        <v>262</v>
      </c>
      <c r="C49" s="45"/>
      <c r="D49" s="45"/>
      <c r="E49" s="45"/>
      <c r="F49" s="45"/>
      <c r="G49" s="45"/>
      <c r="H49" s="45"/>
      <c r="I49" s="45"/>
      <c r="J49" s="45"/>
      <c r="K49" s="45"/>
      <c r="L49" s="45"/>
    </row>
    <row r="50" spans="2:14" ht="3.75" customHeight="1" x14ac:dyDescent="0.25">
      <c r="B50" s="44"/>
      <c r="C50" s="45"/>
      <c r="D50" s="45"/>
      <c r="E50" s="45"/>
      <c r="F50" s="45"/>
      <c r="G50" s="45"/>
      <c r="H50" s="45"/>
      <c r="I50" s="45"/>
      <c r="J50" s="45"/>
      <c r="K50" s="45"/>
      <c r="L50" s="45"/>
    </row>
    <row r="51" spans="2:14" x14ac:dyDescent="0.25">
      <c r="B51" s="168" t="s">
        <v>303</v>
      </c>
      <c r="C51" s="63"/>
      <c r="D51" s="63"/>
      <c r="E51" s="59"/>
      <c r="F51" s="59"/>
      <c r="G51" s="59"/>
      <c r="H51" s="59"/>
      <c r="I51" s="59"/>
      <c r="J51" s="59"/>
      <c r="K51" s="59"/>
      <c r="L51" s="59"/>
      <c r="M51" s="59"/>
      <c r="N51" s="59"/>
    </row>
    <row r="52" spans="2:14" x14ac:dyDescent="0.25">
      <c r="B52" s="50"/>
      <c r="C52" s="231" t="s">
        <v>300</v>
      </c>
      <c r="D52" s="231"/>
      <c r="E52" s="231"/>
      <c r="F52" s="231"/>
      <c r="G52" s="231"/>
      <c r="H52" s="231"/>
      <c r="I52" s="231"/>
      <c r="J52" s="231"/>
      <c r="K52" s="231"/>
      <c r="L52" s="231"/>
      <c r="N52" s="50"/>
    </row>
    <row r="53" spans="2:14" ht="30" x14ac:dyDescent="0.25">
      <c r="B53" s="50"/>
      <c r="C53" s="68" t="s">
        <v>17</v>
      </c>
      <c r="D53" s="68" t="s">
        <v>18</v>
      </c>
      <c r="E53" s="68" t="s">
        <v>19</v>
      </c>
      <c r="F53" s="68" t="s">
        <v>20</v>
      </c>
      <c r="G53" s="68" t="s">
        <v>21</v>
      </c>
      <c r="H53" s="68" t="s">
        <v>22</v>
      </c>
      <c r="I53" s="68" t="s">
        <v>23</v>
      </c>
      <c r="J53" s="68" t="s">
        <v>24</v>
      </c>
      <c r="K53" s="68" t="s">
        <v>25</v>
      </c>
      <c r="L53" s="68" t="s">
        <v>26</v>
      </c>
      <c r="N53" s="68" t="s">
        <v>405</v>
      </c>
    </row>
    <row r="54" spans="2:14" x14ac:dyDescent="0.25">
      <c r="C54" s="65"/>
      <c r="D54" s="65"/>
      <c r="E54" s="65"/>
      <c r="F54" s="65"/>
      <c r="G54" s="65"/>
      <c r="H54" s="65"/>
      <c r="I54" s="65"/>
      <c r="J54" s="65"/>
      <c r="K54" s="65"/>
      <c r="L54" s="65"/>
    </row>
    <row r="55" spans="2:14" x14ac:dyDescent="0.25">
      <c r="B55" s="60" t="s">
        <v>1</v>
      </c>
      <c r="C55" s="177">
        <v>6.4451016580000006E-2</v>
      </c>
      <c r="D55" s="177">
        <v>0.42962718710999998</v>
      </c>
      <c r="E55" s="177">
        <v>1.26160049347</v>
      </c>
      <c r="F55" s="177">
        <v>1.2848947024999999</v>
      </c>
      <c r="G55" s="177">
        <v>1.7949791390100001</v>
      </c>
      <c r="H55" s="177">
        <v>0.38658169616999999</v>
      </c>
      <c r="I55" s="177">
        <v>0.22913819167999999</v>
      </c>
      <c r="J55" s="177">
        <v>0.14689585241</v>
      </c>
      <c r="K55" s="177">
        <v>9.6490494539999999E-2</v>
      </c>
      <c r="L55" s="177">
        <v>0.27631515112999999</v>
      </c>
      <c r="N55" s="193">
        <v>68.5</v>
      </c>
    </row>
    <row r="56" spans="2:14" x14ac:dyDescent="0.25">
      <c r="B56" s="60" t="s">
        <v>2</v>
      </c>
      <c r="C56" s="177">
        <v>0</v>
      </c>
      <c r="D56" s="177">
        <v>0</v>
      </c>
      <c r="E56" s="177">
        <v>0</v>
      </c>
      <c r="F56" s="177">
        <v>0</v>
      </c>
      <c r="G56" s="177">
        <v>0</v>
      </c>
      <c r="H56" s="177">
        <v>0</v>
      </c>
      <c r="I56" s="177">
        <v>0</v>
      </c>
      <c r="J56" s="177">
        <v>0</v>
      </c>
      <c r="K56" s="177">
        <v>0</v>
      </c>
      <c r="L56" s="177">
        <v>0</v>
      </c>
      <c r="N56" s="219">
        <v>0</v>
      </c>
    </row>
    <row r="57" spans="2:14" x14ac:dyDescent="0.25">
      <c r="B57" s="60" t="s">
        <v>3</v>
      </c>
      <c r="C57" s="177">
        <v>5.0856952500000002E-3</v>
      </c>
      <c r="D57" s="177">
        <v>2.2242745080000001E-2</v>
      </c>
      <c r="E57" s="177">
        <v>5.2832265699999999E-2</v>
      </c>
      <c r="F57" s="177">
        <v>1.037012186E-2</v>
      </c>
      <c r="G57" s="177">
        <v>0.16391731943000001</v>
      </c>
      <c r="H57" s="177">
        <v>0.12859048306000001</v>
      </c>
      <c r="I57" s="177">
        <v>3.2983467379999999E-2</v>
      </c>
      <c r="J57" s="177">
        <v>6.3580002250000003E-2</v>
      </c>
      <c r="K57" s="177">
        <v>1.2614057539999999E-2</v>
      </c>
      <c r="L57" s="177">
        <v>9.7591077329999998E-2</v>
      </c>
      <c r="N57" s="193">
        <v>81.260000000000005</v>
      </c>
    </row>
    <row r="58" spans="2:14" x14ac:dyDescent="0.25">
      <c r="B58" s="60" t="s">
        <v>4</v>
      </c>
      <c r="C58" s="177">
        <v>5.7595001139999998E-2</v>
      </c>
      <c r="D58" s="177">
        <v>0.26407292584999997</v>
      </c>
      <c r="E58" s="177">
        <v>0.53643406718999997</v>
      </c>
      <c r="F58" s="177">
        <v>0.16300356843</v>
      </c>
      <c r="G58" s="177">
        <v>0.42881058622000001</v>
      </c>
      <c r="H58" s="177">
        <v>0.23221355755</v>
      </c>
      <c r="I58" s="177">
        <v>0.21702572942000001</v>
      </c>
      <c r="J58" s="177">
        <v>0.21281848873</v>
      </c>
      <c r="K58" s="177">
        <v>0.14760989789000001</v>
      </c>
      <c r="L58" s="177">
        <v>0.28528950540999998</v>
      </c>
      <c r="N58" s="193">
        <v>72.72</v>
      </c>
    </row>
    <row r="59" spans="2:14" x14ac:dyDescent="0.25">
      <c r="B59" s="60" t="s">
        <v>5</v>
      </c>
      <c r="C59" s="177">
        <v>7.2974763299999995E-2</v>
      </c>
      <c r="D59" s="177">
        <v>0.60235362324999997</v>
      </c>
      <c r="E59" s="177">
        <v>1.2962988230300001</v>
      </c>
      <c r="F59" s="177">
        <v>1.5910036433900001</v>
      </c>
      <c r="G59" s="177">
        <v>4.20039365374</v>
      </c>
      <c r="H59" s="177">
        <v>1.4629277010899999</v>
      </c>
      <c r="I59" s="177">
        <v>1.0190497757300001</v>
      </c>
      <c r="J59" s="177">
        <v>0.71720061017000003</v>
      </c>
      <c r="K59" s="177">
        <v>0.59890283995000004</v>
      </c>
      <c r="L59" s="177">
        <v>1.19492027102</v>
      </c>
      <c r="N59" s="193">
        <v>77.33</v>
      </c>
    </row>
    <row r="60" spans="2:14" ht="30" x14ac:dyDescent="0.25">
      <c r="B60" s="60" t="s">
        <v>6</v>
      </c>
      <c r="C60" s="177">
        <v>1.6634824860000001E-2</v>
      </c>
      <c r="D60" s="177">
        <v>6.9530840110000006E-2</v>
      </c>
      <c r="E60" s="177">
        <v>0.44128858955</v>
      </c>
      <c r="F60" s="177">
        <v>0.56707853515999995</v>
      </c>
      <c r="G60" s="177">
        <v>0.27972411297999999</v>
      </c>
      <c r="H60" s="177">
        <v>0.11993906848999999</v>
      </c>
      <c r="I60" s="177">
        <v>0.15766706118000001</v>
      </c>
      <c r="J60" s="177">
        <v>4.1454953100000004E-3</v>
      </c>
      <c r="K60" s="177">
        <v>1.81323333E-3</v>
      </c>
      <c r="L60" s="177">
        <v>0.10038175306</v>
      </c>
      <c r="N60" s="193">
        <v>67.2</v>
      </c>
    </row>
    <row r="61" spans="2:14" x14ac:dyDescent="0.25">
      <c r="B61" s="60" t="s">
        <v>7</v>
      </c>
      <c r="C61" s="177">
        <v>0.26805061873000002</v>
      </c>
      <c r="D61" s="177">
        <v>1.58180256492</v>
      </c>
      <c r="E61" s="177">
        <v>4.4552349913600002</v>
      </c>
      <c r="F61" s="177">
        <v>6.3305901714699999</v>
      </c>
      <c r="G61" s="177">
        <v>3.5786796089499999</v>
      </c>
      <c r="H61" s="177">
        <v>1.1570595423900001</v>
      </c>
      <c r="I61" s="177">
        <v>0.64177013128000004</v>
      </c>
      <c r="J61" s="177">
        <v>0.41848901795999999</v>
      </c>
      <c r="K61" s="177">
        <v>0.25638114376999999</v>
      </c>
      <c r="L61" s="177">
        <v>0.96738282554999999</v>
      </c>
      <c r="N61" s="193">
        <v>67</v>
      </c>
    </row>
    <row r="62" spans="2:14" x14ac:dyDescent="0.25">
      <c r="B62" s="60" t="s">
        <v>28</v>
      </c>
      <c r="C62" s="177">
        <v>6.0265029986699998</v>
      </c>
      <c r="D62" s="177">
        <v>17.667600929220001</v>
      </c>
      <c r="E62" s="177">
        <v>23.948964320849999</v>
      </c>
      <c r="F62" s="177">
        <v>11.81628270133</v>
      </c>
      <c r="G62" s="177">
        <v>6.3355367950900003</v>
      </c>
      <c r="H62" s="177">
        <v>2.0613605286799999</v>
      </c>
      <c r="I62" s="177">
        <v>1.4288564479899999</v>
      </c>
      <c r="J62" s="177">
        <v>0.94505459512000001</v>
      </c>
      <c r="K62" s="177">
        <v>0.64428171190000005</v>
      </c>
      <c r="L62" s="177">
        <v>1.70323473367</v>
      </c>
      <c r="N62" s="193">
        <v>51.09</v>
      </c>
    </row>
    <row r="63" spans="2:14" ht="30" x14ac:dyDescent="0.25">
      <c r="B63" s="60" t="s">
        <v>29</v>
      </c>
      <c r="C63" s="177">
        <v>6.0019200000000004E-4</v>
      </c>
      <c r="D63" s="177">
        <v>0</v>
      </c>
      <c r="E63" s="177">
        <v>0</v>
      </c>
      <c r="F63" s="177">
        <v>5.4244532799999998E-3</v>
      </c>
      <c r="G63" s="177">
        <v>6.7234804500000004E-3</v>
      </c>
      <c r="H63" s="177">
        <v>0</v>
      </c>
      <c r="I63" s="177">
        <v>0</v>
      </c>
      <c r="J63" s="177">
        <v>0</v>
      </c>
      <c r="K63" s="177">
        <v>0</v>
      </c>
      <c r="L63" s="177">
        <v>0</v>
      </c>
      <c r="N63" s="193">
        <v>66.989999999999995</v>
      </c>
    </row>
    <row r="64" spans="2:14" x14ac:dyDescent="0.25">
      <c r="B64" s="60" t="s">
        <v>9</v>
      </c>
      <c r="C64" s="177">
        <v>0</v>
      </c>
      <c r="D64" s="177">
        <v>9.7084406199999997E-3</v>
      </c>
      <c r="E64" s="177">
        <v>6.7053756399999996E-3</v>
      </c>
      <c r="F64" s="177">
        <v>9.9730217899999998E-3</v>
      </c>
      <c r="G64" s="177">
        <v>2.8209023999999998E-3</v>
      </c>
      <c r="H64" s="177">
        <v>0</v>
      </c>
      <c r="I64" s="177">
        <v>9.8172748999999994E-4</v>
      </c>
      <c r="J64" s="177">
        <v>0</v>
      </c>
      <c r="K64" s="177">
        <v>0</v>
      </c>
      <c r="L64" s="177">
        <v>0</v>
      </c>
      <c r="N64" s="193">
        <v>51.18</v>
      </c>
    </row>
    <row r="65" spans="2:14" x14ac:dyDescent="0.25">
      <c r="C65" s="177"/>
      <c r="D65" s="177"/>
      <c r="E65" s="177"/>
      <c r="F65" s="177"/>
      <c r="G65" s="177"/>
      <c r="H65" s="177"/>
      <c r="I65" s="177"/>
      <c r="J65" s="177"/>
      <c r="K65" s="177"/>
      <c r="L65" s="177"/>
      <c r="N65" s="193"/>
    </row>
    <row r="66" spans="2:14" x14ac:dyDescent="0.25">
      <c r="B66" s="53" t="s">
        <v>10</v>
      </c>
      <c r="C66" s="178">
        <f>SUM(C55:C64)</f>
        <v>6.5118951105300003</v>
      </c>
      <c r="D66" s="178">
        <f t="shared" ref="D66:L66" si="11">SUM(D55:D64)</f>
        <v>20.64693925616</v>
      </c>
      <c r="E66" s="178">
        <f t="shared" si="11"/>
        <v>31.999358926789998</v>
      </c>
      <c r="F66" s="178">
        <f t="shared" si="11"/>
        <v>21.778620919209999</v>
      </c>
      <c r="G66" s="178">
        <f t="shared" si="11"/>
        <v>16.79158559827</v>
      </c>
      <c r="H66" s="178">
        <f t="shared" si="11"/>
        <v>5.5486725774299996</v>
      </c>
      <c r="I66" s="178">
        <f t="shared" si="11"/>
        <v>3.7274725321500002</v>
      </c>
      <c r="J66" s="178">
        <f t="shared" si="11"/>
        <v>2.5081840619500002</v>
      </c>
      <c r="K66" s="178">
        <f t="shared" si="11"/>
        <v>1.7580933789200004</v>
      </c>
      <c r="L66" s="178">
        <f t="shared" si="11"/>
        <v>4.6251153171699997</v>
      </c>
      <c r="N66" s="67">
        <v>58.45</v>
      </c>
    </row>
    <row r="71" spans="2:14" ht="15.75" x14ac:dyDescent="0.25">
      <c r="B71" s="44" t="s">
        <v>383</v>
      </c>
      <c r="C71" s="45"/>
      <c r="D71" s="45"/>
      <c r="E71" s="45"/>
      <c r="F71" s="45"/>
      <c r="G71" s="45"/>
      <c r="H71" s="45"/>
      <c r="I71" s="45"/>
      <c r="J71" s="45"/>
      <c r="K71" s="45"/>
      <c r="L71" s="45"/>
    </row>
    <row r="72" spans="2:14" ht="3.75" customHeight="1" x14ac:dyDescent="0.25">
      <c r="B72" s="44"/>
      <c r="C72" s="45"/>
      <c r="D72" s="45"/>
      <c r="E72" s="45"/>
      <c r="F72" s="45"/>
      <c r="G72" s="45"/>
      <c r="H72" s="45"/>
      <c r="I72" s="45"/>
      <c r="J72" s="45"/>
      <c r="K72" s="45"/>
      <c r="L72" s="45"/>
    </row>
    <row r="73" spans="2:14" x14ac:dyDescent="0.25">
      <c r="B73" s="168" t="s">
        <v>304</v>
      </c>
      <c r="C73" s="63"/>
      <c r="D73" s="63"/>
      <c r="E73" s="59"/>
      <c r="F73" s="59"/>
      <c r="G73" s="59"/>
      <c r="H73" s="59"/>
      <c r="I73" s="59"/>
      <c r="J73" s="59"/>
      <c r="K73" s="59"/>
      <c r="L73" s="59"/>
      <c r="N73" s="59"/>
    </row>
    <row r="74" spans="2:14" x14ac:dyDescent="0.25">
      <c r="B74" s="50"/>
      <c r="C74" s="231" t="s">
        <v>27</v>
      </c>
      <c r="D74" s="231"/>
      <c r="E74" s="231"/>
      <c r="F74" s="231"/>
      <c r="G74" s="231"/>
      <c r="H74" s="231"/>
      <c r="I74" s="231"/>
      <c r="J74" s="231"/>
      <c r="K74" s="231"/>
      <c r="L74" s="231"/>
      <c r="N74" s="50"/>
    </row>
    <row r="75" spans="2:14" ht="30" x14ac:dyDescent="0.25">
      <c r="B75" s="50"/>
      <c r="C75" s="68" t="s">
        <v>17</v>
      </c>
      <c r="D75" s="68" t="s">
        <v>18</v>
      </c>
      <c r="E75" s="68" t="s">
        <v>19</v>
      </c>
      <c r="F75" s="68" t="s">
        <v>20</v>
      </c>
      <c r="G75" s="68" t="s">
        <v>21</v>
      </c>
      <c r="H75" s="68" t="s">
        <v>22</v>
      </c>
      <c r="I75" s="68" t="s">
        <v>23</v>
      </c>
      <c r="J75" s="68" t="s">
        <v>24</v>
      </c>
      <c r="K75" s="68" t="s">
        <v>25</v>
      </c>
      <c r="L75" s="68" t="s">
        <v>26</v>
      </c>
      <c r="N75" s="68" t="s">
        <v>405</v>
      </c>
    </row>
    <row r="76" spans="2:14" x14ac:dyDescent="0.25">
      <c r="C76" s="65"/>
      <c r="D76" s="65"/>
      <c r="E76" s="65"/>
      <c r="F76" s="65"/>
      <c r="G76" s="65"/>
      <c r="H76" s="65"/>
      <c r="I76" s="65"/>
      <c r="J76" s="65"/>
      <c r="K76" s="65"/>
      <c r="L76" s="65"/>
    </row>
    <row r="77" spans="2:14" x14ac:dyDescent="0.25">
      <c r="B77" s="60" t="s">
        <v>1</v>
      </c>
      <c r="C77" s="166">
        <f>C55/SUM($C55:$L55)</f>
        <v>1.0794054268846538E-2</v>
      </c>
      <c r="D77" s="166">
        <f t="shared" ref="D77:L77" si="12">D55/SUM($C55:$L55)</f>
        <v>7.1952614855671296E-2</v>
      </c>
      <c r="E77" s="166">
        <f t="shared" si="12"/>
        <v>0.2112888968200469</v>
      </c>
      <c r="F77" s="166">
        <f t="shared" si="12"/>
        <v>0.21519013794488739</v>
      </c>
      <c r="G77" s="166">
        <f t="shared" si="12"/>
        <v>0.30061748077894124</v>
      </c>
      <c r="H77" s="166">
        <f t="shared" si="12"/>
        <v>6.4743490936597467E-2</v>
      </c>
      <c r="I77" s="166">
        <f t="shared" si="12"/>
        <v>3.837534622885664E-2</v>
      </c>
      <c r="J77" s="166">
        <f t="shared" si="12"/>
        <v>2.4601656993476259E-2</v>
      </c>
      <c r="K77" s="166">
        <f t="shared" si="12"/>
        <v>1.6159925626616091E-2</v>
      </c>
      <c r="L77" s="166">
        <f t="shared" si="12"/>
        <v>4.6276395546060022E-2</v>
      </c>
      <c r="M77" s="108"/>
      <c r="N77" s="193">
        <f>+N55</f>
        <v>68.5</v>
      </c>
    </row>
    <row r="78" spans="2:14" x14ac:dyDescent="0.25">
      <c r="B78" s="60" t="s">
        <v>2</v>
      </c>
      <c r="C78" s="177">
        <v>0</v>
      </c>
      <c r="D78" s="177">
        <v>0</v>
      </c>
      <c r="E78" s="177">
        <v>0</v>
      </c>
      <c r="F78" s="177">
        <v>0</v>
      </c>
      <c r="G78" s="177">
        <v>0</v>
      </c>
      <c r="H78" s="177">
        <v>0</v>
      </c>
      <c r="I78" s="177">
        <v>0</v>
      </c>
      <c r="J78" s="177">
        <v>0</v>
      </c>
      <c r="K78" s="177">
        <v>0</v>
      </c>
      <c r="L78" s="177">
        <v>0</v>
      </c>
      <c r="M78" s="108"/>
      <c r="N78" s="193">
        <f>+N56</f>
        <v>0</v>
      </c>
    </row>
    <row r="79" spans="2:14" x14ac:dyDescent="0.25">
      <c r="B79" s="60" t="s">
        <v>3</v>
      </c>
      <c r="C79" s="166">
        <f t="shared" ref="C79:L79" si="13">C57/SUM($C57:$L57)</f>
        <v>8.622639651130623E-3</v>
      </c>
      <c r="D79" s="166">
        <f t="shared" si="13"/>
        <v>3.7711889181090544E-2</v>
      </c>
      <c r="E79" s="166">
        <f t="shared" si="13"/>
        <v>8.9575479199994992E-2</v>
      </c>
      <c r="F79" s="166">
        <f t="shared" si="13"/>
        <v>1.7582222201987512E-2</v>
      </c>
      <c r="G79" s="166">
        <f t="shared" si="13"/>
        <v>0.27791676625219769</v>
      </c>
      <c r="H79" s="166">
        <f t="shared" si="13"/>
        <v>0.2180212032939246</v>
      </c>
      <c r="I79" s="166">
        <f t="shared" si="13"/>
        <v>5.5922453014179613E-2</v>
      </c>
      <c r="J79" s="166">
        <f t="shared" si="13"/>
        <v>0.10779793547791214</v>
      </c>
      <c r="K79" s="166">
        <f t="shared" si="13"/>
        <v>2.1386746031635928E-2</v>
      </c>
      <c r="L79" s="166">
        <f t="shared" si="13"/>
        <v>0.16546266569594645</v>
      </c>
      <c r="M79" s="108"/>
      <c r="N79" s="193">
        <f t="shared" ref="N79:N86" si="14">+N57</f>
        <v>81.260000000000005</v>
      </c>
    </row>
    <row r="80" spans="2:14" x14ac:dyDescent="0.25">
      <c r="B80" s="60" t="s">
        <v>4</v>
      </c>
      <c r="C80" s="166">
        <f t="shared" ref="C80:L80" si="15">C58/SUM($C58:$L58)</f>
        <v>2.2631775228321858E-2</v>
      </c>
      <c r="D80" s="166">
        <f t="shared" si="15"/>
        <v>0.10376662875993659</v>
      </c>
      <c r="E80" s="166">
        <f t="shared" si="15"/>
        <v>0.21079008582616351</v>
      </c>
      <c r="F80" s="166">
        <f t="shared" si="15"/>
        <v>6.4051741455042208E-2</v>
      </c>
      <c r="G80" s="166">
        <f t="shared" si="15"/>
        <v>0.16849977620915405</v>
      </c>
      <c r="H80" s="166">
        <f t="shared" si="15"/>
        <v>9.1247589815406385E-2</v>
      </c>
      <c r="I80" s="166">
        <f t="shared" si="15"/>
        <v>8.5279580341649744E-2</v>
      </c>
      <c r="J80" s="166">
        <f t="shared" si="15"/>
        <v>8.3626358295589218E-2</v>
      </c>
      <c r="K80" s="166">
        <f t="shared" si="15"/>
        <v>5.8002846851267921E-2</v>
      </c>
      <c r="L80" s="166">
        <f t="shared" si="15"/>
        <v>0.11210361721746868</v>
      </c>
      <c r="M80" s="108"/>
      <c r="N80" s="193">
        <f t="shared" si="14"/>
        <v>72.72</v>
      </c>
    </row>
    <row r="81" spans="2:14" x14ac:dyDescent="0.25">
      <c r="B81" s="60" t="s">
        <v>5</v>
      </c>
      <c r="C81" s="166">
        <f t="shared" ref="C81:L81" si="16">C59/SUM($C59:$L59)</f>
        <v>5.7208071690608023E-3</v>
      </c>
      <c r="D81" s="166">
        <f t="shared" si="16"/>
        <v>4.7221104534892672E-2</v>
      </c>
      <c r="E81" s="166">
        <f t="shared" si="16"/>
        <v>0.1016224687094683</v>
      </c>
      <c r="F81" s="166">
        <f t="shared" si="16"/>
        <v>0.1247256536028719</v>
      </c>
      <c r="G81" s="166">
        <f t="shared" si="16"/>
        <v>0.32928701705282942</v>
      </c>
      <c r="H81" s="166">
        <f t="shared" si="16"/>
        <v>0.11468522680652957</v>
      </c>
      <c r="I81" s="166">
        <f t="shared" si="16"/>
        <v>7.988771732851907E-2</v>
      </c>
      <c r="J81" s="166">
        <f t="shared" si="16"/>
        <v>5.6224456329484501E-2</v>
      </c>
      <c r="K81" s="166">
        <f t="shared" si="16"/>
        <v>4.695058271407692E-2</v>
      </c>
      <c r="L81" s="166">
        <f t="shared" si="16"/>
        <v>9.3674965752267025E-2</v>
      </c>
      <c r="M81" s="108"/>
      <c r="N81" s="193">
        <f t="shared" si="14"/>
        <v>77.33</v>
      </c>
    </row>
    <row r="82" spans="2:14" ht="30" x14ac:dyDescent="0.25">
      <c r="B82" s="60" t="s">
        <v>6</v>
      </c>
      <c r="C82" s="166">
        <f t="shared" ref="C82:L82" si="17">C60/SUM($C60:$L60)</f>
        <v>9.461262434785558E-3</v>
      </c>
      <c r="D82" s="166">
        <f t="shared" si="17"/>
        <v>3.9546525504676938E-2</v>
      </c>
      <c r="E82" s="166">
        <f t="shared" si="17"/>
        <v>0.25098834465329728</v>
      </c>
      <c r="F82" s="166">
        <f t="shared" si="17"/>
        <v>0.32253293241360453</v>
      </c>
      <c r="G82" s="166">
        <f t="shared" si="17"/>
        <v>0.1590965498293431</v>
      </c>
      <c r="H82" s="166">
        <f t="shared" si="17"/>
        <v>6.8216829014910899E-2</v>
      </c>
      <c r="I82" s="166">
        <f t="shared" si="17"/>
        <v>8.9675091604503404E-2</v>
      </c>
      <c r="J82" s="166">
        <f t="shared" si="17"/>
        <v>2.3578017430405766E-3</v>
      </c>
      <c r="K82" s="166">
        <v>0</v>
      </c>
      <c r="L82" s="166">
        <f t="shared" si="17"/>
        <v>5.7093363913210335E-2</v>
      </c>
      <c r="M82" s="108"/>
      <c r="N82" s="193">
        <f t="shared" si="14"/>
        <v>67.2</v>
      </c>
    </row>
    <row r="83" spans="2:14" x14ac:dyDescent="0.25">
      <c r="B83" s="60" t="s">
        <v>7</v>
      </c>
      <c r="C83" s="166">
        <f t="shared" ref="C83:L83" si="18">C61/SUM($C61:$L61)</f>
        <v>1.3637476969436041E-2</v>
      </c>
      <c r="D83" s="166">
        <f t="shared" si="18"/>
        <v>8.0476576220926521E-2</v>
      </c>
      <c r="E83" s="166">
        <f t="shared" si="18"/>
        <v>0.22666675748022655</v>
      </c>
      <c r="F83" s="166">
        <f t="shared" si="18"/>
        <v>0.32207826296167369</v>
      </c>
      <c r="G83" s="166">
        <f t="shared" si="18"/>
        <v>0.18207068866050663</v>
      </c>
      <c r="H83" s="166">
        <f t="shared" si="18"/>
        <v>5.8867138365026335E-2</v>
      </c>
      <c r="I83" s="166">
        <f t="shared" si="18"/>
        <v>3.265101728348823E-2</v>
      </c>
      <c r="J83" s="166">
        <f t="shared" si="18"/>
        <v>2.1291256000196157E-2</v>
      </c>
      <c r="K83" s="166">
        <f t="shared" si="18"/>
        <v>1.3043774941190732E-2</v>
      </c>
      <c r="L83" s="166">
        <f t="shared" si="18"/>
        <v>4.921705111732904E-2</v>
      </c>
      <c r="M83" s="108"/>
      <c r="N83" s="193">
        <f t="shared" si="14"/>
        <v>67</v>
      </c>
    </row>
    <row r="84" spans="2:14" x14ac:dyDescent="0.25">
      <c r="B84" s="60" t="s">
        <v>28</v>
      </c>
      <c r="C84" s="166">
        <f t="shared" ref="C84:L84" si="19">C62/SUM($C62:$L62)</f>
        <v>8.3035216206002557E-2</v>
      </c>
      <c r="D84" s="166">
        <f t="shared" si="19"/>
        <v>0.2434302386181367</v>
      </c>
      <c r="E84" s="166">
        <f t="shared" si="19"/>
        <v>0.32997700834638105</v>
      </c>
      <c r="F84" s="166">
        <f t="shared" si="19"/>
        <v>0.16280877800487614</v>
      </c>
      <c r="G84" s="166">
        <f t="shared" si="19"/>
        <v>8.7293189379891237E-2</v>
      </c>
      <c r="H84" s="166">
        <f t="shared" si="19"/>
        <v>2.8402129263892902E-2</v>
      </c>
      <c r="I84" s="166">
        <f t="shared" si="19"/>
        <v>1.9687272056842012E-2</v>
      </c>
      <c r="J84" s="166">
        <f t="shared" si="19"/>
        <v>1.302128492254691E-2</v>
      </c>
      <c r="K84" s="166">
        <f t="shared" si="19"/>
        <v>8.8771334316097641E-3</v>
      </c>
      <c r="L84" s="166">
        <f t="shared" si="19"/>
        <v>2.3467749769820696E-2</v>
      </c>
      <c r="M84" s="108"/>
      <c r="N84" s="193">
        <f t="shared" si="14"/>
        <v>51.09</v>
      </c>
    </row>
    <row r="85" spans="2:14" ht="30" x14ac:dyDescent="0.25">
      <c r="B85" s="60" t="s">
        <v>29</v>
      </c>
      <c r="C85" s="177">
        <f t="shared" ref="C85:L85" si="20">C63/SUM($C63:$L63)</f>
        <v>4.7080803304879237E-2</v>
      </c>
      <c r="D85" s="177">
        <f t="shared" si="20"/>
        <v>0</v>
      </c>
      <c r="E85" s="177">
        <f t="shared" si="20"/>
        <v>0</v>
      </c>
      <c r="F85" s="177">
        <f t="shared" si="20"/>
        <v>0.42550986669630214</v>
      </c>
      <c r="G85" s="177">
        <f t="shared" si="20"/>
        <v>0.52740932999881862</v>
      </c>
      <c r="H85" s="177">
        <f t="shared" si="20"/>
        <v>0</v>
      </c>
      <c r="I85" s="177">
        <f t="shared" si="20"/>
        <v>0</v>
      </c>
      <c r="J85" s="177">
        <f t="shared" si="20"/>
        <v>0</v>
      </c>
      <c r="K85" s="177">
        <f t="shared" si="20"/>
        <v>0</v>
      </c>
      <c r="L85" s="177">
        <f t="shared" si="20"/>
        <v>0</v>
      </c>
      <c r="M85" s="108"/>
      <c r="N85" s="193">
        <f t="shared" si="14"/>
        <v>66.989999999999995</v>
      </c>
    </row>
    <row r="86" spans="2:14" x14ac:dyDescent="0.25">
      <c r="B86" s="60" t="s">
        <v>9</v>
      </c>
      <c r="C86" s="177">
        <f t="shared" ref="C86:L86" si="21">C64/SUM($C64:$L64)</f>
        <v>0</v>
      </c>
      <c r="D86" s="177">
        <f t="shared" si="21"/>
        <v>0.32158369399868264</v>
      </c>
      <c r="E86" s="177">
        <f t="shared" si="21"/>
        <v>0.22210976534354915</v>
      </c>
      <c r="F86" s="177">
        <f t="shared" si="21"/>
        <v>0.3303477162903587</v>
      </c>
      <c r="G86" s="177">
        <f t="shared" si="21"/>
        <v>9.3439950833396498E-2</v>
      </c>
      <c r="H86" s="177">
        <f t="shared" si="21"/>
        <v>0</v>
      </c>
      <c r="I86" s="177">
        <f t="shared" si="21"/>
        <v>3.2518873534012997E-2</v>
      </c>
      <c r="J86" s="177">
        <f t="shared" si="21"/>
        <v>0</v>
      </c>
      <c r="K86" s="177">
        <f t="shared" si="21"/>
        <v>0</v>
      </c>
      <c r="L86" s="177">
        <f t="shared" si="21"/>
        <v>0</v>
      </c>
      <c r="M86" s="108"/>
      <c r="N86" s="193">
        <f t="shared" si="14"/>
        <v>51.18</v>
      </c>
    </row>
    <row r="87" spans="2:14" x14ac:dyDescent="0.25">
      <c r="C87" s="109"/>
      <c r="D87" s="109"/>
      <c r="E87" s="109"/>
      <c r="F87" s="109"/>
      <c r="G87" s="109"/>
      <c r="H87" s="109"/>
      <c r="I87" s="109"/>
      <c r="J87" s="109"/>
      <c r="K87" s="109"/>
      <c r="L87" s="109"/>
      <c r="M87" s="108"/>
      <c r="N87" s="193"/>
    </row>
    <row r="88" spans="2:14" x14ac:dyDescent="0.25">
      <c r="B88" s="53" t="s">
        <v>10</v>
      </c>
      <c r="C88" s="167">
        <f t="shared" ref="C88:L88" si="22">C66/SUM($C66:$L66)</f>
        <v>5.6187431940796451E-2</v>
      </c>
      <c r="D88" s="167">
        <f t="shared" si="22"/>
        <v>0.17815067266137652</v>
      </c>
      <c r="E88" s="167">
        <f t="shared" si="22"/>
        <v>0.27610423253604816</v>
      </c>
      <c r="F88" s="167">
        <f t="shared" si="22"/>
        <v>0.18791530881444471</v>
      </c>
      <c r="G88" s="167">
        <f t="shared" si="22"/>
        <v>0.14488502301814016</v>
      </c>
      <c r="H88" s="167">
        <f t="shared" si="22"/>
        <v>4.7876333619375086E-2</v>
      </c>
      <c r="I88" s="167">
        <f t="shared" si="22"/>
        <v>3.2162236285516635E-2</v>
      </c>
      <c r="J88" s="167">
        <f t="shared" si="22"/>
        <v>2.164169091850374E-2</v>
      </c>
      <c r="K88" s="167">
        <f t="shared" si="22"/>
        <v>1.5169585872766385E-2</v>
      </c>
      <c r="L88" s="167">
        <f t="shared" si="22"/>
        <v>3.990748433303213E-2</v>
      </c>
      <c r="M88" s="108"/>
      <c r="N88" s="195">
        <f>+N66</f>
        <v>58.45</v>
      </c>
    </row>
    <row r="95" spans="2:14" x14ac:dyDescent="0.25">
      <c r="N95" s="126" t="s">
        <v>248</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K20" sqref="K20"/>
    </sheetView>
  </sheetViews>
  <sheetFormatPr defaultRowHeight="15" x14ac:dyDescent="0.25"/>
  <cols>
    <col min="1" max="1" width="4.7109375" style="46" customWidth="1"/>
    <col min="2" max="2" width="30.28515625" style="46" customWidth="1"/>
    <col min="3" max="8" width="27.42578125" style="46" customWidth="1"/>
    <col min="9" max="9" width="25.7109375" style="46" customWidth="1"/>
    <col min="10" max="16384" width="9.140625" style="46"/>
  </cols>
  <sheetData>
    <row r="4" spans="2:10" x14ac:dyDescent="0.25">
      <c r="B4" s="45"/>
      <c r="C4" s="45"/>
      <c r="D4" s="45"/>
      <c r="E4" s="45"/>
      <c r="F4" s="45"/>
      <c r="G4" s="47" t="s">
        <v>30</v>
      </c>
      <c r="H4" s="173">
        <f>'Table 1-3 - Lending'!L4</f>
        <v>42004</v>
      </c>
      <c r="I4" s="45"/>
      <c r="J4" s="45"/>
    </row>
    <row r="5" spans="2:10" ht="15.75" x14ac:dyDescent="0.25">
      <c r="B5" s="44" t="s">
        <v>263</v>
      </c>
      <c r="C5" s="45"/>
      <c r="D5" s="45"/>
      <c r="E5" s="45"/>
      <c r="F5" s="45"/>
      <c r="G5" s="45"/>
      <c r="H5" s="45"/>
      <c r="I5" s="45"/>
      <c r="J5" s="45"/>
    </row>
    <row r="6" spans="2:10" ht="3.75" customHeight="1" x14ac:dyDescent="0.25">
      <c r="B6" s="44"/>
      <c r="C6" s="45"/>
      <c r="D6" s="45"/>
      <c r="E6" s="45"/>
      <c r="F6" s="45"/>
      <c r="G6" s="45"/>
      <c r="H6" s="45"/>
      <c r="I6" s="45"/>
    </row>
    <row r="7" spans="2:10" x14ac:dyDescent="0.25">
      <c r="B7" s="70" t="s">
        <v>116</v>
      </c>
      <c r="C7" s="70"/>
      <c r="D7" s="71"/>
      <c r="E7" s="71"/>
      <c r="F7" s="71"/>
      <c r="G7" s="71"/>
      <c r="H7" s="71"/>
      <c r="I7" s="71"/>
    </row>
    <row r="8" spans="2:10" x14ac:dyDescent="0.25">
      <c r="B8" s="50"/>
      <c r="C8" s="50"/>
      <c r="D8" s="50"/>
      <c r="E8" s="50"/>
      <c r="F8" s="50"/>
      <c r="G8" s="50"/>
      <c r="H8" s="50"/>
      <c r="I8" s="50"/>
    </row>
    <row r="9" spans="2:10" ht="30" x14ac:dyDescent="0.25">
      <c r="B9" s="50"/>
      <c r="C9" s="68" t="s">
        <v>31</v>
      </c>
      <c r="D9" s="68" t="s">
        <v>32</v>
      </c>
      <c r="E9" s="68" t="s">
        <v>33</v>
      </c>
      <c r="F9" s="68" t="s">
        <v>34</v>
      </c>
      <c r="G9" s="68" t="s">
        <v>35</v>
      </c>
      <c r="H9" s="68" t="s">
        <v>253</v>
      </c>
      <c r="I9" s="68" t="s">
        <v>10</v>
      </c>
    </row>
    <row r="11" spans="2:10" x14ac:dyDescent="0.25">
      <c r="B11" s="60" t="s">
        <v>1</v>
      </c>
      <c r="C11" s="64">
        <v>0.38766362522999998</v>
      </c>
      <c r="D11" s="64">
        <v>0.75586697110000001</v>
      </c>
      <c r="E11" s="64">
        <v>0.80225132667999999</v>
      </c>
      <c r="F11" s="64">
        <v>1.3382159576599999</v>
      </c>
      <c r="G11" s="64">
        <v>1.3455616986000001</v>
      </c>
      <c r="H11" s="64">
        <v>1.34141434533</v>
      </c>
      <c r="I11" s="64">
        <f>SUM(C11:H11)</f>
        <v>5.9709739245999991</v>
      </c>
    </row>
    <row r="12" spans="2:10" x14ac:dyDescent="0.25">
      <c r="B12" s="60" t="s">
        <v>2</v>
      </c>
      <c r="C12" s="64">
        <v>0</v>
      </c>
      <c r="D12" s="64">
        <v>0</v>
      </c>
      <c r="E12" s="64">
        <v>0</v>
      </c>
      <c r="F12" s="64">
        <v>0</v>
      </c>
      <c r="G12" s="64">
        <v>0</v>
      </c>
      <c r="H12" s="64">
        <v>0</v>
      </c>
      <c r="I12" s="64">
        <f t="shared" ref="I12:I20" si="0">SUM(C12:H12)</f>
        <v>0</v>
      </c>
    </row>
    <row r="13" spans="2:10" x14ac:dyDescent="0.25">
      <c r="B13" s="60" t="s">
        <v>3</v>
      </c>
      <c r="C13" s="64">
        <v>0</v>
      </c>
      <c r="D13" s="64">
        <v>4.9121430000000001E-4</v>
      </c>
      <c r="E13" s="64">
        <v>0.3565674351</v>
      </c>
      <c r="F13" s="64">
        <v>0.22184436158000001</v>
      </c>
      <c r="G13" s="64">
        <v>3.17362169E-3</v>
      </c>
      <c r="H13" s="64">
        <v>7.7306022099999996E-3</v>
      </c>
      <c r="I13" s="64">
        <f t="shared" si="0"/>
        <v>0.58980723487999998</v>
      </c>
    </row>
    <row r="14" spans="2:10" x14ac:dyDescent="0.25">
      <c r="B14" s="60" t="s">
        <v>4</v>
      </c>
      <c r="C14" s="64">
        <v>0.29812124760000003</v>
      </c>
      <c r="D14" s="64">
        <v>0.57820232955999995</v>
      </c>
      <c r="E14" s="64">
        <v>0.37251370431000003</v>
      </c>
      <c r="F14" s="64">
        <v>0.81482921338000003</v>
      </c>
      <c r="G14" s="64">
        <v>0.46335265014999999</v>
      </c>
      <c r="H14" s="64">
        <v>1.7854182829999999E-2</v>
      </c>
      <c r="I14" s="64">
        <f t="shared" si="0"/>
        <v>2.54487332783</v>
      </c>
    </row>
    <row r="15" spans="2:10" x14ac:dyDescent="0.25">
      <c r="B15" s="60" t="s">
        <v>5</v>
      </c>
      <c r="C15" s="64">
        <v>1.8469224361200001</v>
      </c>
      <c r="D15" s="64">
        <v>1.9453898645600001</v>
      </c>
      <c r="E15" s="64">
        <v>1.44109531336</v>
      </c>
      <c r="F15" s="64">
        <v>3.7600042364299999</v>
      </c>
      <c r="G15" s="64">
        <v>3.7143853065000001</v>
      </c>
      <c r="H15" s="64">
        <v>4.822854771E-2</v>
      </c>
      <c r="I15" s="64">
        <f t="shared" si="0"/>
        <v>12.756025704680001</v>
      </c>
    </row>
    <row r="16" spans="2:10" ht="30" x14ac:dyDescent="0.25">
      <c r="B16" s="60" t="s">
        <v>6</v>
      </c>
      <c r="C16" s="64">
        <v>4.8220645579999999E-2</v>
      </c>
      <c r="D16" s="64">
        <v>0.10701128982999999</v>
      </c>
      <c r="E16" s="64">
        <v>0.16194536480999999</v>
      </c>
      <c r="F16" s="64">
        <v>1.2277698590799999</v>
      </c>
      <c r="G16" s="64">
        <v>0.21325635472999999</v>
      </c>
      <c r="H16" s="64">
        <v>0</v>
      </c>
      <c r="I16" s="64">
        <f t="shared" si="0"/>
        <v>1.7582035140299999</v>
      </c>
    </row>
    <row r="17" spans="2:9" x14ac:dyDescent="0.25">
      <c r="B17" s="60" t="s">
        <v>7</v>
      </c>
      <c r="C17" s="64">
        <v>3.53622292342</v>
      </c>
      <c r="D17" s="64">
        <v>2.8194376071599998</v>
      </c>
      <c r="E17" s="64">
        <v>2.4501491274</v>
      </c>
      <c r="F17" s="64">
        <v>5.9258360648700004</v>
      </c>
      <c r="G17" s="64">
        <v>4.8386612194699996</v>
      </c>
      <c r="H17" s="64">
        <v>8.5133674059999997E-2</v>
      </c>
      <c r="I17" s="64">
        <f t="shared" si="0"/>
        <v>19.655440616380002</v>
      </c>
    </row>
    <row r="18" spans="2:9" x14ac:dyDescent="0.25">
      <c r="B18" s="60" t="s">
        <v>28</v>
      </c>
      <c r="C18" s="64">
        <v>1.03673265712</v>
      </c>
      <c r="D18" s="64">
        <v>9.2029767582099993</v>
      </c>
      <c r="E18" s="64">
        <v>14.19770081767</v>
      </c>
      <c r="F18" s="64">
        <v>25.913603050060001</v>
      </c>
      <c r="G18" s="64">
        <v>22.22666247946</v>
      </c>
      <c r="H18" s="64">
        <v>0</v>
      </c>
      <c r="I18" s="64">
        <f t="shared" si="0"/>
        <v>72.577675762520002</v>
      </c>
    </row>
    <row r="19" spans="2:9" ht="30" x14ac:dyDescent="0.25">
      <c r="B19" s="60" t="s">
        <v>29</v>
      </c>
      <c r="C19" s="64">
        <v>0</v>
      </c>
      <c r="D19" s="64">
        <v>9.1615949000000004E-4</v>
      </c>
      <c r="E19" s="64">
        <v>5.3218026199999997E-3</v>
      </c>
      <c r="F19" s="64">
        <v>1.82497244E-3</v>
      </c>
      <c r="G19" s="64">
        <v>4.6851911800000002E-3</v>
      </c>
      <c r="H19" s="64">
        <v>0</v>
      </c>
      <c r="I19" s="64">
        <f t="shared" si="0"/>
        <v>1.274812573E-2</v>
      </c>
    </row>
    <row r="20" spans="2:9" x14ac:dyDescent="0.25">
      <c r="B20" s="60" t="s">
        <v>9</v>
      </c>
      <c r="C20" s="64">
        <v>8.1635710199999996E-3</v>
      </c>
      <c r="D20" s="64">
        <v>9.8172748999999994E-4</v>
      </c>
      <c r="E20" s="64">
        <v>1.5140186050000001E-2</v>
      </c>
      <c r="F20" s="64">
        <v>4.2908651799999998E-3</v>
      </c>
      <c r="G20" s="64">
        <v>1.6131182E-3</v>
      </c>
      <c r="H20" s="64">
        <v>0</v>
      </c>
      <c r="I20" s="64">
        <f t="shared" si="0"/>
        <v>3.0189467939999999E-2</v>
      </c>
    </row>
    <row r="21" spans="2:9" x14ac:dyDescent="0.25">
      <c r="C21" s="64"/>
      <c r="D21" s="64"/>
      <c r="E21" s="64"/>
      <c r="F21" s="64"/>
      <c r="G21" s="64"/>
      <c r="H21" s="64"/>
      <c r="I21" s="64"/>
    </row>
    <row r="22" spans="2:9" x14ac:dyDescent="0.25">
      <c r="B22" s="53" t="s">
        <v>10</v>
      </c>
      <c r="C22" s="56">
        <f>SUM(C11:C20)</f>
        <v>7.1620471060899993</v>
      </c>
      <c r="D22" s="56">
        <f t="shared" ref="D22:I22" si="1">SUM(D11:D20)</f>
        <v>15.411273921699999</v>
      </c>
      <c r="E22" s="56">
        <f t="shared" si="1"/>
        <v>19.802685078000003</v>
      </c>
      <c r="F22" s="56">
        <f t="shared" si="1"/>
        <v>39.208218580680004</v>
      </c>
      <c r="G22" s="56">
        <f t="shared" si="1"/>
        <v>32.811351639980003</v>
      </c>
      <c r="H22" s="56">
        <f t="shared" si="1"/>
        <v>1.5003613521400001</v>
      </c>
      <c r="I22" s="56">
        <f t="shared" si="1"/>
        <v>115.89593767859002</v>
      </c>
    </row>
    <row r="23" spans="2:9" x14ac:dyDescent="0.25">
      <c r="B23" s="49" t="s">
        <v>254</v>
      </c>
    </row>
    <row r="31" spans="2:9" x14ac:dyDescent="0.25">
      <c r="I31" s="126" t="s">
        <v>248</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H55" sqref="H55"/>
    </sheetView>
  </sheetViews>
  <sheetFormatPr defaultRowHeight="15" x14ac:dyDescent="0.25"/>
  <cols>
    <col min="1" max="1" width="4.7109375" style="46" customWidth="1"/>
    <col min="2" max="2" width="26.28515625" style="46" customWidth="1"/>
    <col min="3" max="12" width="17.7109375" style="46" customWidth="1"/>
    <col min="13" max="13" width="18" style="46" customWidth="1"/>
    <col min="14" max="16384" width="9.140625" style="46"/>
  </cols>
  <sheetData>
    <row r="4" spans="2:13" x14ac:dyDescent="0.25">
      <c r="B4" s="45"/>
      <c r="C4" s="45"/>
      <c r="D4" s="45"/>
      <c r="E4" s="45"/>
      <c r="F4" s="45"/>
      <c r="G4" s="45"/>
      <c r="H4" s="45"/>
      <c r="I4" s="45"/>
      <c r="J4" s="45"/>
      <c r="K4" s="47" t="s">
        <v>30</v>
      </c>
      <c r="L4" s="173">
        <f>'Table 1-3 - Lending'!L4</f>
        <v>42004</v>
      </c>
      <c r="M4" s="45"/>
    </row>
    <row r="5" spans="2:13" ht="15.75" x14ac:dyDescent="0.25">
      <c r="B5" s="44" t="s">
        <v>384</v>
      </c>
      <c r="C5" s="45"/>
      <c r="D5" s="45"/>
      <c r="E5" s="45"/>
      <c r="F5" s="45"/>
      <c r="G5" s="45"/>
      <c r="H5" s="45"/>
      <c r="I5" s="45"/>
      <c r="J5" s="45"/>
      <c r="K5" s="45"/>
      <c r="L5" s="45"/>
      <c r="M5" s="45"/>
    </row>
    <row r="6" spans="2:13" x14ac:dyDescent="0.25">
      <c r="B6" s="70" t="s">
        <v>117</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36</v>
      </c>
      <c r="C9" s="64">
        <v>0</v>
      </c>
      <c r="D9" s="64">
        <v>0</v>
      </c>
      <c r="E9" s="64">
        <v>0</v>
      </c>
      <c r="F9" s="64">
        <v>0</v>
      </c>
      <c r="G9" s="64">
        <v>0</v>
      </c>
      <c r="H9" s="64">
        <v>0</v>
      </c>
      <c r="I9" s="64">
        <v>0</v>
      </c>
      <c r="J9" s="64">
        <v>0</v>
      </c>
      <c r="K9" s="64">
        <v>0</v>
      </c>
      <c r="L9" s="64">
        <v>0</v>
      </c>
      <c r="M9" s="64">
        <f>SUM(C9:L9)</f>
        <v>0</v>
      </c>
    </row>
    <row r="10" spans="2:13" x14ac:dyDescent="0.25">
      <c r="B10" s="46" t="s">
        <v>240</v>
      </c>
      <c r="C10" s="64">
        <v>0.23928789281999999</v>
      </c>
      <c r="D10" s="64">
        <v>0</v>
      </c>
      <c r="E10" s="64">
        <v>0</v>
      </c>
      <c r="F10" s="64">
        <v>9.8302402809999995E-2</v>
      </c>
      <c r="G10" s="64">
        <v>0.1754170685</v>
      </c>
      <c r="H10" s="64">
        <v>0</v>
      </c>
      <c r="I10" s="64">
        <v>0.19900578735999999</v>
      </c>
      <c r="J10" s="64">
        <v>1.8974216646199999</v>
      </c>
      <c r="K10" s="64">
        <v>0</v>
      </c>
      <c r="L10" s="64">
        <v>1.838E-4</v>
      </c>
      <c r="M10" s="64">
        <f t="shared" ref="M10:M19" si="0">SUM(C10:L10)</f>
        <v>2.6096186161099997</v>
      </c>
    </row>
    <row r="11" spans="2:13" ht="30" customHeight="1" x14ac:dyDescent="0.25">
      <c r="B11" s="170" t="s">
        <v>244</v>
      </c>
      <c r="C11" s="64">
        <v>1.95456438183</v>
      </c>
      <c r="D11" s="64">
        <v>0</v>
      </c>
      <c r="E11" s="64">
        <v>0.31012750701000003</v>
      </c>
      <c r="F11" s="64">
        <v>1.2547650053099999</v>
      </c>
      <c r="G11" s="64">
        <v>7.4510861295100002</v>
      </c>
      <c r="H11" s="64">
        <v>6.5559885309999996E-2</v>
      </c>
      <c r="I11" s="64">
        <v>6.7816134266799999</v>
      </c>
      <c r="J11" s="64">
        <v>27.410227147440001</v>
      </c>
      <c r="K11" s="64">
        <v>6.0019200000000004E-4</v>
      </c>
      <c r="L11" s="64">
        <v>6.0611381400000001E-3</v>
      </c>
      <c r="M11" s="64">
        <f t="shared" si="0"/>
        <v>45.23460481323</v>
      </c>
    </row>
    <row r="12" spans="2:13" x14ac:dyDescent="0.25">
      <c r="B12" s="171" t="s">
        <v>255</v>
      </c>
      <c r="C12" s="64">
        <v>1.0996298602400001</v>
      </c>
      <c r="D12" s="64">
        <v>0</v>
      </c>
      <c r="E12" s="64">
        <v>0.18695202211</v>
      </c>
      <c r="F12" s="64">
        <v>0.26873038311000003</v>
      </c>
      <c r="G12" s="64">
        <v>3.5483899489800002</v>
      </c>
      <c r="H12" s="64">
        <v>2.116745879E-2</v>
      </c>
      <c r="I12" s="64">
        <v>3.7425127861199998</v>
      </c>
      <c r="J12" s="64">
        <v>16.277159003760001</v>
      </c>
      <c r="K12" s="64">
        <v>6.0019200000000004E-4</v>
      </c>
      <c r="L12" s="64">
        <v>6.0611381400000001E-3</v>
      </c>
      <c r="M12" s="64">
        <f t="shared" si="0"/>
        <v>25.151202793250004</v>
      </c>
    </row>
    <row r="13" spans="2:13" x14ac:dyDescent="0.25">
      <c r="B13" s="171" t="s">
        <v>256</v>
      </c>
      <c r="C13" s="64">
        <v>0.44046248219</v>
      </c>
      <c r="D13" s="64">
        <v>0</v>
      </c>
      <c r="E13" s="64">
        <v>0</v>
      </c>
      <c r="F13" s="64">
        <v>0.33508004094999999</v>
      </c>
      <c r="G13" s="64">
        <v>2.3090633676199999</v>
      </c>
      <c r="H13" s="64">
        <v>7.8668264800000002E-3</v>
      </c>
      <c r="I13" s="64">
        <v>1.2878563114099999</v>
      </c>
      <c r="J13" s="64">
        <v>6.8006462538000001</v>
      </c>
      <c r="K13" s="64">
        <v>0</v>
      </c>
      <c r="L13" s="64">
        <v>0</v>
      </c>
      <c r="M13" s="64">
        <f t="shared" si="0"/>
        <v>11.180975282449999</v>
      </c>
    </row>
    <row r="14" spans="2:13" x14ac:dyDescent="0.25">
      <c r="B14" s="172" t="s">
        <v>241</v>
      </c>
      <c r="C14" s="64">
        <v>0.41447203939999999</v>
      </c>
      <c r="D14" s="64">
        <v>0</v>
      </c>
      <c r="E14" s="64">
        <v>0.12317548490000001</v>
      </c>
      <c r="F14" s="64">
        <v>0.65095458125000005</v>
      </c>
      <c r="G14" s="64">
        <v>1.5936328129099999</v>
      </c>
      <c r="H14" s="64">
        <v>3.6525600030000001E-2</v>
      </c>
      <c r="I14" s="64">
        <v>1.7512443291499999</v>
      </c>
      <c r="J14" s="64">
        <v>4.33242188988</v>
      </c>
      <c r="K14" s="64">
        <v>0</v>
      </c>
      <c r="L14" s="64">
        <v>0</v>
      </c>
      <c r="M14" s="64">
        <f t="shared" si="0"/>
        <v>8.902426737519999</v>
      </c>
    </row>
    <row r="15" spans="2:13" x14ac:dyDescent="0.25">
      <c r="B15" s="172" t="s">
        <v>242</v>
      </c>
      <c r="C15" s="64" t="s">
        <v>382</v>
      </c>
      <c r="D15" s="64">
        <v>0</v>
      </c>
      <c r="E15" s="64">
        <v>0</v>
      </c>
      <c r="F15" s="64">
        <v>0</v>
      </c>
      <c r="G15" s="64">
        <v>0</v>
      </c>
      <c r="H15" s="64">
        <v>0</v>
      </c>
      <c r="I15" s="64">
        <v>0</v>
      </c>
      <c r="J15" s="64">
        <v>0</v>
      </c>
      <c r="K15" s="64">
        <v>0</v>
      </c>
      <c r="L15" s="64">
        <v>0</v>
      </c>
      <c r="M15" s="64">
        <f t="shared" si="0"/>
        <v>0</v>
      </c>
    </row>
    <row r="16" spans="2:13" x14ac:dyDescent="0.25">
      <c r="B16" s="46" t="s">
        <v>38</v>
      </c>
      <c r="C16" s="64">
        <v>4.8941038839999999E-2</v>
      </c>
      <c r="D16" s="64">
        <v>0</v>
      </c>
      <c r="E16" s="64">
        <v>0</v>
      </c>
      <c r="F16" s="64">
        <v>0.11078009077000001</v>
      </c>
      <c r="G16" s="64">
        <v>0.62741672599999998</v>
      </c>
      <c r="H16" s="64">
        <v>1.3290736799999999E-2</v>
      </c>
      <c r="I16" s="64">
        <v>0.74986182673000001</v>
      </c>
      <c r="J16" s="64">
        <v>11.38599304848</v>
      </c>
      <c r="K16" s="64">
        <v>0</v>
      </c>
      <c r="L16" s="64">
        <v>0</v>
      </c>
      <c r="M16" s="64">
        <f t="shared" si="0"/>
        <v>12.936283467619999</v>
      </c>
    </row>
    <row r="17" spans="2:13" x14ac:dyDescent="0.25">
      <c r="B17" s="203" t="s">
        <v>305</v>
      </c>
      <c r="C17" s="64">
        <v>4.8941038839999999E-2</v>
      </c>
      <c r="D17" s="64">
        <v>0</v>
      </c>
      <c r="E17" s="64">
        <v>0</v>
      </c>
      <c r="F17" s="64">
        <v>0.11078009077000001</v>
      </c>
      <c r="G17" s="64">
        <v>0.62741672599999998</v>
      </c>
      <c r="H17" s="64">
        <v>1.3290736799999999E-2</v>
      </c>
      <c r="I17" s="64">
        <v>0.74986182673000001</v>
      </c>
      <c r="J17" s="64">
        <v>11.38599304848</v>
      </c>
      <c r="K17" s="64">
        <v>0</v>
      </c>
      <c r="L17" s="64">
        <v>0</v>
      </c>
      <c r="M17" s="64">
        <f t="shared" si="0"/>
        <v>12.936283467619999</v>
      </c>
    </row>
    <row r="18" spans="2:13" x14ac:dyDescent="0.25">
      <c r="B18" s="203" t="s">
        <v>306</v>
      </c>
      <c r="C18" s="64">
        <v>0</v>
      </c>
      <c r="D18" s="64">
        <v>0</v>
      </c>
      <c r="E18" s="64">
        <v>0</v>
      </c>
      <c r="F18" s="64">
        <v>0</v>
      </c>
      <c r="G18" s="64">
        <v>0</v>
      </c>
      <c r="H18" s="64">
        <v>0</v>
      </c>
      <c r="I18" s="64">
        <v>0</v>
      </c>
      <c r="J18" s="64">
        <v>0</v>
      </c>
      <c r="K18" s="64">
        <v>0</v>
      </c>
      <c r="L18" s="64">
        <v>0</v>
      </c>
      <c r="M18" s="64">
        <f t="shared" si="0"/>
        <v>0</v>
      </c>
    </row>
    <row r="19" spans="2:13" x14ac:dyDescent="0.25">
      <c r="B19" s="46" t="s">
        <v>9</v>
      </c>
      <c r="C19" s="64">
        <v>0</v>
      </c>
      <c r="D19" s="64">
        <v>0</v>
      </c>
      <c r="E19" s="64">
        <v>0</v>
      </c>
      <c r="F19" s="64">
        <v>0</v>
      </c>
      <c r="G19" s="64">
        <v>0</v>
      </c>
      <c r="H19" s="64">
        <v>0</v>
      </c>
      <c r="I19" s="64">
        <v>0</v>
      </c>
      <c r="J19" s="64">
        <v>0</v>
      </c>
      <c r="K19" s="64">
        <v>0</v>
      </c>
      <c r="L19" s="64">
        <v>0</v>
      </c>
      <c r="M19" s="64">
        <f t="shared" si="0"/>
        <v>0</v>
      </c>
    </row>
    <row r="20" spans="2:13" x14ac:dyDescent="0.25">
      <c r="B20" s="72" t="s">
        <v>10</v>
      </c>
      <c r="C20" s="56">
        <f>C9+C10+C11+C16+C19</f>
        <v>2.24279331349</v>
      </c>
      <c r="D20" s="56">
        <f t="shared" ref="D20:M20" si="1">D9+D10+D11+D16+D19</f>
        <v>0</v>
      </c>
      <c r="E20" s="56">
        <f t="shared" si="1"/>
        <v>0.31012750701000003</v>
      </c>
      <c r="F20" s="56">
        <f t="shared" si="1"/>
        <v>1.4638474988899999</v>
      </c>
      <c r="G20" s="56">
        <f t="shared" si="1"/>
        <v>8.2539199240100007</v>
      </c>
      <c r="H20" s="56">
        <f t="shared" si="1"/>
        <v>7.885062210999999E-2</v>
      </c>
      <c r="I20" s="56">
        <f t="shared" si="1"/>
        <v>7.73048104077</v>
      </c>
      <c r="J20" s="56">
        <f t="shared" si="1"/>
        <v>40.693641860539998</v>
      </c>
      <c r="K20" s="56">
        <f t="shared" si="1"/>
        <v>6.0019200000000004E-4</v>
      </c>
      <c r="L20" s="56">
        <f t="shared" si="1"/>
        <v>6.2449381399999997E-3</v>
      </c>
      <c r="M20" s="56">
        <f t="shared" si="1"/>
        <v>60.780506896959999</v>
      </c>
    </row>
    <row r="21" spans="2:13" x14ac:dyDescent="0.25">
      <c r="B21" s="49" t="s">
        <v>41</v>
      </c>
    </row>
    <row r="25" spans="2:13" ht="15.75" x14ac:dyDescent="0.25">
      <c r="B25" s="44" t="s">
        <v>385</v>
      </c>
      <c r="C25" s="45"/>
      <c r="D25" s="45"/>
      <c r="E25" s="45"/>
      <c r="F25" s="45"/>
      <c r="G25" s="45"/>
      <c r="H25" s="45"/>
      <c r="I25" s="45"/>
      <c r="J25" s="45"/>
      <c r="K25" s="45"/>
      <c r="L25" s="45"/>
      <c r="M25" s="45"/>
    </row>
    <row r="26" spans="2:13" x14ac:dyDescent="0.25">
      <c r="B26" s="70" t="s">
        <v>118</v>
      </c>
      <c r="C26" s="71"/>
      <c r="D26" s="71"/>
      <c r="E26" s="71"/>
      <c r="F26" s="71"/>
      <c r="G26" s="71"/>
      <c r="H26" s="71"/>
      <c r="I26" s="71"/>
      <c r="J26" s="71"/>
      <c r="K26" s="71"/>
      <c r="L26" s="71"/>
      <c r="M26" s="71"/>
    </row>
    <row r="27" spans="2:13" x14ac:dyDescent="0.25">
      <c r="B27" s="50"/>
      <c r="C27" s="50"/>
      <c r="D27" s="50"/>
      <c r="E27" s="50"/>
      <c r="F27" s="50"/>
      <c r="G27" s="50"/>
      <c r="H27" s="50"/>
      <c r="I27" s="50"/>
      <c r="J27" s="50"/>
      <c r="K27" s="50"/>
      <c r="L27" s="50"/>
      <c r="M27" s="50"/>
    </row>
    <row r="28" spans="2:13" ht="45" x14ac:dyDescent="0.25">
      <c r="B28" s="50"/>
      <c r="C28" s="51" t="s">
        <v>1</v>
      </c>
      <c r="D28" s="51" t="s">
        <v>2</v>
      </c>
      <c r="E28" s="51" t="s">
        <v>3</v>
      </c>
      <c r="F28" s="51" t="s">
        <v>4</v>
      </c>
      <c r="G28" s="51" t="s">
        <v>5</v>
      </c>
      <c r="H28" s="51" t="s">
        <v>6</v>
      </c>
      <c r="I28" s="51" t="s">
        <v>7</v>
      </c>
      <c r="J28" s="51" t="s">
        <v>52</v>
      </c>
      <c r="K28" s="51" t="s">
        <v>8</v>
      </c>
      <c r="L28" s="51" t="s">
        <v>9</v>
      </c>
      <c r="M28" s="52" t="s">
        <v>10</v>
      </c>
    </row>
    <row r="29" spans="2:13" x14ac:dyDescent="0.25">
      <c r="B29" s="46" t="s">
        <v>36</v>
      </c>
      <c r="C29" s="64">
        <v>0</v>
      </c>
      <c r="D29" s="64">
        <v>0</v>
      </c>
      <c r="E29" s="64">
        <v>0</v>
      </c>
      <c r="F29" s="64">
        <v>0</v>
      </c>
      <c r="G29" s="64">
        <v>0</v>
      </c>
      <c r="H29" s="64">
        <v>0</v>
      </c>
      <c r="I29" s="64">
        <v>0</v>
      </c>
      <c r="J29" s="64">
        <v>0</v>
      </c>
      <c r="K29" s="64">
        <v>0</v>
      </c>
      <c r="L29" s="64">
        <v>0</v>
      </c>
      <c r="M29" s="64">
        <f>SUM(C29:L29)</f>
        <v>0</v>
      </c>
    </row>
    <row r="30" spans="2:13" x14ac:dyDescent="0.25">
      <c r="B30" s="169" t="s">
        <v>240</v>
      </c>
      <c r="C30" s="64">
        <v>1.4760888391</v>
      </c>
      <c r="D30" s="64">
        <v>0</v>
      </c>
      <c r="E30" s="64">
        <v>1.645161015E-2</v>
      </c>
      <c r="F30" s="64">
        <v>0.58747249936000001</v>
      </c>
      <c r="G30" s="64">
        <v>1.05090862352</v>
      </c>
      <c r="H30" s="64">
        <v>0.16464259944000001</v>
      </c>
      <c r="I30" s="64">
        <v>3.1071037883199999</v>
      </c>
      <c r="J30" s="64">
        <v>6.7960003472399997</v>
      </c>
      <c r="K30" s="64">
        <v>1.23361646E-3</v>
      </c>
      <c r="L30" s="64">
        <v>1.37094259E-3</v>
      </c>
      <c r="M30" s="64">
        <f t="shared" ref="M30:M39" si="2">SUM(C30:L30)</f>
        <v>13.20127286618</v>
      </c>
    </row>
    <row r="31" spans="2:13" ht="30" x14ac:dyDescent="0.25">
      <c r="B31" s="170" t="s">
        <v>244</v>
      </c>
      <c r="C31" s="64">
        <v>2.18605887402</v>
      </c>
      <c r="D31" s="64">
        <v>0</v>
      </c>
      <c r="E31" s="64">
        <v>0.26322811770999999</v>
      </c>
      <c r="F31" s="64">
        <v>0.48685764165000001</v>
      </c>
      <c r="G31" s="64">
        <v>3.2024877331199999</v>
      </c>
      <c r="H31" s="64">
        <v>1.0334239011899999</v>
      </c>
      <c r="I31" s="64">
        <v>7.8805984152399997</v>
      </c>
      <c r="J31" s="64">
        <v>18.710599039430001</v>
      </c>
      <c r="K31" s="64">
        <v>1.091431727E-2</v>
      </c>
      <c r="L31" s="64">
        <v>2.257358722E-2</v>
      </c>
      <c r="M31" s="64">
        <f t="shared" si="2"/>
        <v>33.79674162685</v>
      </c>
    </row>
    <row r="32" spans="2:13" x14ac:dyDescent="0.25">
      <c r="B32" s="171" t="s">
        <v>255</v>
      </c>
      <c r="C32" s="64">
        <v>1.1678746612899999</v>
      </c>
      <c r="D32" s="64">
        <v>0</v>
      </c>
      <c r="E32" s="64">
        <v>1.5797708989999999E-2</v>
      </c>
      <c r="F32" s="64">
        <v>0.12787401729</v>
      </c>
      <c r="G32" s="64">
        <v>1.68202084772</v>
      </c>
      <c r="H32" s="64">
        <v>0.24698060804999999</v>
      </c>
      <c r="I32" s="64">
        <v>4.2867348960899996</v>
      </c>
      <c r="J32" s="64">
        <v>11.36616964101</v>
      </c>
      <c r="K32" s="64">
        <v>2.1409399399999998E-3</v>
      </c>
      <c r="L32" s="64">
        <v>1.522321403E-2</v>
      </c>
      <c r="M32" s="64">
        <f t="shared" si="2"/>
        <v>18.910816534409999</v>
      </c>
    </row>
    <row r="33" spans="2:13" x14ac:dyDescent="0.25">
      <c r="B33" s="171" t="s">
        <v>256</v>
      </c>
      <c r="C33" s="64">
        <v>0.46822069135</v>
      </c>
      <c r="D33" s="64">
        <v>0</v>
      </c>
      <c r="E33" s="64">
        <v>0</v>
      </c>
      <c r="F33" s="64">
        <v>8.0347099330000005E-2</v>
      </c>
      <c r="G33" s="64">
        <v>0.72538443297999999</v>
      </c>
      <c r="H33" s="64">
        <v>0.32823019549999999</v>
      </c>
      <c r="I33" s="64">
        <v>1.68856037781</v>
      </c>
      <c r="J33" s="64">
        <v>4.52624715462</v>
      </c>
      <c r="K33" s="64">
        <v>0</v>
      </c>
      <c r="L33" s="64">
        <v>1.9103973199999999E-3</v>
      </c>
      <c r="M33" s="64">
        <f t="shared" si="2"/>
        <v>7.8189003489099997</v>
      </c>
    </row>
    <row r="34" spans="2:13" x14ac:dyDescent="0.25">
      <c r="B34" s="172" t="s">
        <v>241</v>
      </c>
      <c r="C34" s="64">
        <v>0.54996352139000004</v>
      </c>
      <c r="D34" s="64">
        <v>0</v>
      </c>
      <c r="E34" s="64">
        <v>0.24743040871999999</v>
      </c>
      <c r="F34" s="64">
        <v>0.27863652503000003</v>
      </c>
      <c r="G34" s="64">
        <v>0.79508245241999997</v>
      </c>
      <c r="H34" s="64">
        <v>0.45821309764000001</v>
      </c>
      <c r="I34" s="64">
        <v>1.9053031413399999</v>
      </c>
      <c r="J34" s="64">
        <v>2.8181822437999999</v>
      </c>
      <c r="K34" s="64">
        <v>8.7733773399999992E-3</v>
      </c>
      <c r="L34" s="64">
        <v>5.4399758599999997E-3</v>
      </c>
      <c r="M34" s="64">
        <f t="shared" si="2"/>
        <v>7.0670247435399993</v>
      </c>
    </row>
    <row r="35" spans="2:13" x14ac:dyDescent="0.25">
      <c r="B35" s="172" t="s">
        <v>242</v>
      </c>
      <c r="C35" s="64" t="s">
        <v>382</v>
      </c>
      <c r="D35" s="64">
        <v>0</v>
      </c>
      <c r="E35" s="64">
        <v>0</v>
      </c>
      <c r="F35" s="64">
        <v>0</v>
      </c>
      <c r="G35" s="64">
        <v>0</v>
      </c>
      <c r="H35" s="64">
        <v>0</v>
      </c>
      <c r="I35" s="64">
        <v>0</v>
      </c>
      <c r="J35" s="64">
        <v>0</v>
      </c>
      <c r="K35" s="64">
        <v>0</v>
      </c>
      <c r="L35" s="64">
        <v>0</v>
      </c>
      <c r="M35" s="64">
        <f t="shared" si="2"/>
        <v>0</v>
      </c>
    </row>
    <row r="36" spans="2:13" x14ac:dyDescent="0.25">
      <c r="B36" s="46" t="s">
        <v>38</v>
      </c>
      <c r="C36" s="64">
        <v>6.6032897980000005E-2</v>
      </c>
      <c r="D36" s="64">
        <v>0</v>
      </c>
      <c r="E36" s="64">
        <v>0</v>
      </c>
      <c r="F36" s="64">
        <v>6.6956879400000002E-3</v>
      </c>
      <c r="G36" s="64">
        <v>0.24870942402999999</v>
      </c>
      <c r="H36" s="64">
        <v>0.48128639129</v>
      </c>
      <c r="I36" s="64">
        <v>0.93725737206000004</v>
      </c>
      <c r="J36" s="64">
        <v>6.3774345153200001</v>
      </c>
      <c r="K36" s="64">
        <v>0</v>
      </c>
      <c r="L36" s="64">
        <v>0</v>
      </c>
      <c r="M36" s="64">
        <f t="shared" si="2"/>
        <v>8.1174162886199994</v>
      </c>
    </row>
    <row r="37" spans="2:13" x14ac:dyDescent="0.25">
      <c r="B37" s="203" t="s">
        <v>305</v>
      </c>
      <c r="C37" s="64">
        <v>6.6032897980000005E-2</v>
      </c>
      <c r="D37" s="64">
        <v>0</v>
      </c>
      <c r="E37" s="64">
        <v>0</v>
      </c>
      <c r="F37" s="64">
        <v>6.6956879400000002E-3</v>
      </c>
      <c r="G37" s="64">
        <v>0.24870942402999999</v>
      </c>
      <c r="H37" s="64">
        <v>0.48128639129</v>
      </c>
      <c r="I37" s="64">
        <v>0.93725737206000004</v>
      </c>
      <c r="J37" s="64">
        <v>6.3774345153200001</v>
      </c>
      <c r="K37" s="64">
        <v>0</v>
      </c>
      <c r="L37" s="64">
        <v>0</v>
      </c>
      <c r="M37" s="64">
        <f t="shared" si="2"/>
        <v>8.1174162886199994</v>
      </c>
    </row>
    <row r="38" spans="2:13" x14ac:dyDescent="0.25">
      <c r="B38" s="203" t="s">
        <v>306</v>
      </c>
      <c r="C38" s="64">
        <v>0</v>
      </c>
      <c r="D38" s="64">
        <v>0</v>
      </c>
      <c r="E38" s="64">
        <v>0</v>
      </c>
      <c r="F38" s="64">
        <v>0</v>
      </c>
      <c r="G38" s="64">
        <v>0</v>
      </c>
      <c r="H38" s="64">
        <v>0</v>
      </c>
      <c r="I38" s="64">
        <v>0</v>
      </c>
      <c r="J38" s="64">
        <v>0</v>
      </c>
      <c r="K38" s="64">
        <v>0</v>
      </c>
      <c r="L38" s="64">
        <v>0</v>
      </c>
      <c r="M38" s="64">
        <f t="shared" si="2"/>
        <v>0</v>
      </c>
    </row>
    <row r="39" spans="2:13" x14ac:dyDescent="0.25">
      <c r="B39" s="46" t="s">
        <v>9</v>
      </c>
      <c r="C39" s="64">
        <v>0</v>
      </c>
      <c r="D39" s="64">
        <v>0</v>
      </c>
      <c r="E39" s="64">
        <v>0</v>
      </c>
      <c r="F39" s="64">
        <v>0</v>
      </c>
      <c r="G39" s="64">
        <v>0</v>
      </c>
      <c r="H39" s="64">
        <v>0</v>
      </c>
      <c r="I39" s="64">
        <v>0</v>
      </c>
      <c r="J39" s="64">
        <v>0</v>
      </c>
      <c r="K39" s="64">
        <v>0</v>
      </c>
      <c r="L39" s="64">
        <v>0</v>
      </c>
      <c r="M39" s="64">
        <f t="shared" si="2"/>
        <v>0</v>
      </c>
    </row>
    <row r="40" spans="2:13" x14ac:dyDescent="0.25">
      <c r="B40" s="72" t="s">
        <v>10</v>
      </c>
      <c r="C40" s="56">
        <f>C29+C30+C31+C36+C39</f>
        <v>3.7281806111</v>
      </c>
      <c r="D40" s="56">
        <f t="shared" ref="D40:M40" si="3">D29+D30+D31+D36+D39</f>
        <v>0</v>
      </c>
      <c r="E40" s="56">
        <f t="shared" si="3"/>
        <v>0.27967972786</v>
      </c>
      <c r="F40" s="56">
        <f t="shared" si="3"/>
        <v>1.0810258289499999</v>
      </c>
      <c r="G40" s="56">
        <f t="shared" si="3"/>
        <v>4.50210578067</v>
      </c>
      <c r="H40" s="56">
        <f t="shared" si="3"/>
        <v>1.67935289192</v>
      </c>
      <c r="I40" s="56">
        <f t="shared" si="3"/>
        <v>11.924959575619999</v>
      </c>
      <c r="J40" s="56">
        <f t="shared" si="3"/>
        <v>31.884033901990001</v>
      </c>
      <c r="K40" s="56">
        <f t="shared" si="3"/>
        <v>1.2147933729999999E-2</v>
      </c>
      <c r="L40" s="56">
        <f t="shared" si="3"/>
        <v>2.394452981E-2</v>
      </c>
      <c r="M40" s="56">
        <f t="shared" si="3"/>
        <v>55.115430781649998</v>
      </c>
    </row>
    <row r="45" spans="2:13" ht="15.75" x14ac:dyDescent="0.25">
      <c r="B45" s="44" t="s">
        <v>386</v>
      </c>
      <c r="C45" s="45"/>
      <c r="D45" s="45"/>
      <c r="E45" s="45"/>
      <c r="F45" s="45"/>
      <c r="G45" s="45"/>
      <c r="H45" s="45"/>
      <c r="I45" s="45"/>
      <c r="J45" s="45"/>
      <c r="K45" s="45"/>
      <c r="L45" s="45"/>
      <c r="M45" s="45"/>
    </row>
    <row r="46" spans="2:13" x14ac:dyDescent="0.25">
      <c r="B46" s="70" t="s">
        <v>119</v>
      </c>
      <c r="C46" s="71"/>
      <c r="D46" s="71"/>
      <c r="E46" s="71"/>
      <c r="F46" s="71"/>
      <c r="G46" s="71"/>
      <c r="H46" s="71"/>
      <c r="I46" s="71"/>
      <c r="J46" s="71"/>
      <c r="K46" s="71"/>
      <c r="L46" s="71"/>
      <c r="M46" s="71"/>
    </row>
    <row r="47" spans="2:13" x14ac:dyDescent="0.25">
      <c r="B47" s="50"/>
      <c r="C47" s="50"/>
      <c r="D47" s="50"/>
      <c r="E47" s="50"/>
      <c r="F47" s="50"/>
      <c r="G47" s="50"/>
      <c r="H47" s="50"/>
      <c r="I47" s="50"/>
      <c r="J47" s="50"/>
      <c r="K47" s="50"/>
      <c r="L47" s="50"/>
      <c r="M47" s="50"/>
    </row>
    <row r="48" spans="2:13" ht="45" x14ac:dyDescent="0.25">
      <c r="B48" s="50"/>
      <c r="C48" s="51" t="s">
        <v>1</v>
      </c>
      <c r="D48" s="51" t="s">
        <v>2</v>
      </c>
      <c r="E48" s="51" t="s">
        <v>3</v>
      </c>
      <c r="F48" s="51" t="s">
        <v>4</v>
      </c>
      <c r="G48" s="51" t="s">
        <v>5</v>
      </c>
      <c r="H48" s="51" t="s">
        <v>6</v>
      </c>
      <c r="I48" s="51" t="s">
        <v>7</v>
      </c>
      <c r="J48" s="51" t="s">
        <v>52</v>
      </c>
      <c r="K48" s="51" t="s">
        <v>8</v>
      </c>
      <c r="L48" s="51" t="s">
        <v>9</v>
      </c>
      <c r="M48" s="52" t="s">
        <v>10</v>
      </c>
    </row>
    <row r="49" spans="2:15" x14ac:dyDescent="0.25">
      <c r="B49" s="46" t="s">
        <v>36</v>
      </c>
      <c r="C49" s="64">
        <v>0</v>
      </c>
      <c r="D49" s="64">
        <v>0</v>
      </c>
      <c r="E49" s="64">
        <v>0</v>
      </c>
      <c r="F49" s="64">
        <v>0</v>
      </c>
      <c r="G49" s="64">
        <v>0</v>
      </c>
      <c r="H49" s="64">
        <v>0</v>
      </c>
      <c r="I49" s="64">
        <v>0</v>
      </c>
      <c r="J49" s="64">
        <v>0</v>
      </c>
      <c r="K49" s="64">
        <v>0</v>
      </c>
      <c r="L49" s="64">
        <v>0</v>
      </c>
      <c r="M49" s="64">
        <f>SUM(C49:L49)</f>
        <v>0</v>
      </c>
    </row>
    <row r="50" spans="2:15" x14ac:dyDescent="0.25">
      <c r="B50" s="46" t="s">
        <v>240</v>
      </c>
      <c r="C50" s="64">
        <v>1.71537673192</v>
      </c>
      <c r="D50" s="64">
        <v>0</v>
      </c>
      <c r="E50" s="64">
        <v>1.645161015E-2</v>
      </c>
      <c r="F50" s="64">
        <v>0.68577490217000003</v>
      </c>
      <c r="G50" s="64">
        <v>1.2263256920200001</v>
      </c>
      <c r="H50" s="64">
        <v>0.16464259944000001</v>
      </c>
      <c r="I50" s="64">
        <v>3.3061095756799999</v>
      </c>
      <c r="J50" s="64">
        <v>8.6934220118599992</v>
      </c>
      <c r="K50" s="64">
        <v>1.23361646E-3</v>
      </c>
      <c r="L50" s="64">
        <v>1.55474259E-3</v>
      </c>
      <c r="M50" s="64">
        <f t="shared" ref="M50:M59" si="4">SUM(C50:L50)</f>
        <v>15.81089148229</v>
      </c>
      <c r="O50" s="204"/>
    </row>
    <row r="51" spans="2:15" ht="30" x14ac:dyDescent="0.25">
      <c r="B51" s="170" t="s">
        <v>244</v>
      </c>
      <c r="C51" s="64">
        <v>4.1406232558499996</v>
      </c>
      <c r="D51" s="64">
        <v>0</v>
      </c>
      <c r="E51" s="64">
        <v>0.57335562472000001</v>
      </c>
      <c r="F51" s="64">
        <v>1.74162264696</v>
      </c>
      <c r="G51" s="64">
        <v>10.653573862629999</v>
      </c>
      <c r="H51" s="64">
        <v>1.0989837865000001</v>
      </c>
      <c r="I51" s="64">
        <v>14.66221184191</v>
      </c>
      <c r="J51" s="64">
        <v>46.120826186869998</v>
      </c>
      <c r="K51" s="64">
        <v>1.1514509270000001E-2</v>
      </c>
      <c r="L51" s="64">
        <v>2.8634725350000001E-2</v>
      </c>
      <c r="M51" s="64">
        <f t="shared" si="4"/>
        <v>79.031346440059991</v>
      </c>
      <c r="O51" s="204"/>
    </row>
    <row r="52" spans="2:15" x14ac:dyDescent="0.25">
      <c r="B52" s="171" t="s">
        <v>255</v>
      </c>
      <c r="C52" s="64">
        <v>2.2675045215299998</v>
      </c>
      <c r="D52" s="64">
        <v>0</v>
      </c>
      <c r="E52" s="64">
        <v>0.2027497311</v>
      </c>
      <c r="F52" s="64">
        <v>0.3966044004</v>
      </c>
      <c r="G52" s="64">
        <v>5.2304107967000002</v>
      </c>
      <c r="H52" s="64">
        <v>0.26814806683999998</v>
      </c>
      <c r="I52" s="64">
        <v>8.0292476822100003</v>
      </c>
      <c r="J52" s="64">
        <v>27.643328644770001</v>
      </c>
      <c r="K52" s="64">
        <v>2.7411319400000001E-3</v>
      </c>
      <c r="L52" s="64">
        <v>2.128435217E-2</v>
      </c>
      <c r="M52" s="64">
        <f t="shared" si="4"/>
        <v>44.062019327659996</v>
      </c>
      <c r="O52" s="204"/>
    </row>
    <row r="53" spans="2:15" x14ac:dyDescent="0.25">
      <c r="B53" s="171" t="s">
        <v>256</v>
      </c>
      <c r="C53" s="64">
        <v>0.90868317354000006</v>
      </c>
      <c r="D53" s="64">
        <v>0</v>
      </c>
      <c r="E53" s="64">
        <v>0</v>
      </c>
      <c r="F53" s="64">
        <v>0.41542714028</v>
      </c>
      <c r="G53" s="64">
        <v>3.0344478006000002</v>
      </c>
      <c r="H53" s="64">
        <v>0.33609702198000002</v>
      </c>
      <c r="I53" s="64">
        <v>2.9764166892200001</v>
      </c>
      <c r="J53" s="64">
        <v>11.32689340842</v>
      </c>
      <c r="K53" s="64">
        <v>0</v>
      </c>
      <c r="L53" s="64">
        <v>1.9103973199999999E-3</v>
      </c>
      <c r="M53" s="64">
        <f t="shared" si="4"/>
        <v>18.999875631360002</v>
      </c>
      <c r="O53" s="204"/>
    </row>
    <row r="54" spans="2:15" x14ac:dyDescent="0.25">
      <c r="B54" s="172" t="s">
        <v>241</v>
      </c>
      <c r="C54" s="64">
        <v>0.96443556079000003</v>
      </c>
      <c r="D54" s="64">
        <v>0</v>
      </c>
      <c r="E54" s="64">
        <v>0.37060589362000002</v>
      </c>
      <c r="F54" s="64">
        <v>0.92959110627999997</v>
      </c>
      <c r="G54" s="64">
        <v>2.3887152653300001</v>
      </c>
      <c r="H54" s="64">
        <v>0.49473869767</v>
      </c>
      <c r="I54" s="64">
        <v>3.6565474704800001</v>
      </c>
      <c r="J54" s="64">
        <v>7.1506041336799999</v>
      </c>
      <c r="K54" s="64">
        <v>8.7733773399999992E-3</v>
      </c>
      <c r="L54" s="64">
        <v>5.4399758599999997E-3</v>
      </c>
      <c r="M54" s="64">
        <f t="shared" si="4"/>
        <v>15.969451481050001</v>
      </c>
      <c r="O54" s="204"/>
    </row>
    <row r="55" spans="2:15" x14ac:dyDescent="0.25">
      <c r="B55" s="172" t="s">
        <v>242</v>
      </c>
      <c r="C55" s="64" t="s">
        <v>382</v>
      </c>
      <c r="D55" s="64">
        <v>0</v>
      </c>
      <c r="E55" s="64">
        <v>0</v>
      </c>
      <c r="F55" s="64">
        <v>0</v>
      </c>
      <c r="G55" s="64">
        <v>0</v>
      </c>
      <c r="H55" s="64">
        <v>0</v>
      </c>
      <c r="I55" s="64">
        <v>0</v>
      </c>
      <c r="J55" s="64">
        <v>0</v>
      </c>
      <c r="K55" s="64">
        <v>0</v>
      </c>
      <c r="L55" s="64">
        <v>0</v>
      </c>
      <c r="M55" s="64">
        <f t="shared" si="4"/>
        <v>0</v>
      </c>
      <c r="O55" s="204"/>
    </row>
    <row r="56" spans="2:15" x14ac:dyDescent="0.25">
      <c r="B56" s="46" t="s">
        <v>38</v>
      </c>
      <c r="C56" s="64">
        <v>0.11497393682</v>
      </c>
      <c r="D56" s="64">
        <v>0</v>
      </c>
      <c r="E56" s="64">
        <v>0</v>
      </c>
      <c r="F56" s="64">
        <v>0.11747577871000001</v>
      </c>
      <c r="G56" s="64">
        <v>0.87612615003000005</v>
      </c>
      <c r="H56" s="64">
        <v>0.49457712808999998</v>
      </c>
      <c r="I56" s="64">
        <v>1.6871191987800001</v>
      </c>
      <c r="J56" s="64">
        <v>17.76342756379</v>
      </c>
      <c r="K56" s="64">
        <v>0</v>
      </c>
      <c r="L56" s="64">
        <v>0</v>
      </c>
      <c r="M56" s="64">
        <f t="shared" si="4"/>
        <v>21.053699756219999</v>
      </c>
      <c r="O56" s="204"/>
    </row>
    <row r="57" spans="2:15" x14ac:dyDescent="0.25">
      <c r="B57" s="203" t="s">
        <v>305</v>
      </c>
      <c r="C57" s="64">
        <v>0.11497393682</v>
      </c>
      <c r="D57" s="64">
        <v>0</v>
      </c>
      <c r="E57" s="64">
        <v>0</v>
      </c>
      <c r="F57" s="64">
        <v>0.11747577871000001</v>
      </c>
      <c r="G57" s="64">
        <v>0.87612615003000005</v>
      </c>
      <c r="H57" s="64">
        <v>0.49457712808999998</v>
      </c>
      <c r="I57" s="64">
        <v>1.6871191987800001</v>
      </c>
      <c r="J57" s="64">
        <v>17.76342756379</v>
      </c>
      <c r="K57" s="64">
        <v>0</v>
      </c>
      <c r="L57" s="64">
        <v>0</v>
      </c>
      <c r="M57" s="64">
        <f t="shared" si="4"/>
        <v>21.053699756219999</v>
      </c>
      <c r="O57" s="204"/>
    </row>
    <row r="58" spans="2:15" x14ac:dyDescent="0.25">
      <c r="B58" s="203" t="s">
        <v>306</v>
      </c>
      <c r="C58" s="64">
        <v>0</v>
      </c>
      <c r="D58" s="64">
        <v>0</v>
      </c>
      <c r="E58" s="64">
        <v>0</v>
      </c>
      <c r="F58" s="64">
        <v>0</v>
      </c>
      <c r="G58" s="64">
        <v>0</v>
      </c>
      <c r="H58" s="64">
        <v>0</v>
      </c>
      <c r="I58" s="64">
        <v>0</v>
      </c>
      <c r="J58" s="64">
        <v>0</v>
      </c>
      <c r="K58" s="64">
        <v>0</v>
      </c>
      <c r="L58" s="64">
        <v>0</v>
      </c>
      <c r="M58" s="64">
        <f t="shared" si="4"/>
        <v>0</v>
      </c>
    </row>
    <row r="59" spans="2:15" x14ac:dyDescent="0.25">
      <c r="B59" s="46" t="s">
        <v>9</v>
      </c>
      <c r="C59" s="64">
        <v>0</v>
      </c>
      <c r="D59" s="64">
        <v>0</v>
      </c>
      <c r="E59" s="64">
        <v>0</v>
      </c>
      <c r="F59" s="64">
        <v>0</v>
      </c>
      <c r="G59" s="64">
        <v>0</v>
      </c>
      <c r="H59" s="64">
        <v>0</v>
      </c>
      <c r="I59" s="64">
        <v>0</v>
      </c>
      <c r="J59" s="64">
        <v>0</v>
      </c>
      <c r="K59" s="64">
        <v>0</v>
      </c>
      <c r="L59" s="64">
        <v>0</v>
      </c>
      <c r="M59" s="64">
        <f t="shared" si="4"/>
        <v>0</v>
      </c>
    </row>
    <row r="60" spans="2:15" x14ac:dyDescent="0.25">
      <c r="B60" s="72" t="s">
        <v>10</v>
      </c>
      <c r="C60" s="56">
        <f>C49+C50+C51+C56+C59</f>
        <v>5.97097392459</v>
      </c>
      <c r="D60" s="56">
        <f t="shared" ref="D60:M60" si="5">D49+D50+D51+D56+D59</f>
        <v>0</v>
      </c>
      <c r="E60" s="56">
        <f t="shared" si="5"/>
        <v>0.58980723486999997</v>
      </c>
      <c r="F60" s="56">
        <f t="shared" si="5"/>
        <v>2.54487332784</v>
      </c>
      <c r="G60" s="56">
        <f t="shared" si="5"/>
        <v>12.756025704679999</v>
      </c>
      <c r="H60" s="56">
        <f t="shared" si="5"/>
        <v>1.7582035140300001</v>
      </c>
      <c r="I60" s="56">
        <f t="shared" si="5"/>
        <v>19.655440616370001</v>
      </c>
      <c r="J60" s="56">
        <f t="shared" si="5"/>
        <v>72.577675762520002</v>
      </c>
      <c r="K60" s="56">
        <f t="shared" si="5"/>
        <v>1.274812573E-2</v>
      </c>
      <c r="L60" s="56">
        <f t="shared" si="5"/>
        <v>3.0189467940000003E-2</v>
      </c>
      <c r="M60" s="56">
        <f t="shared" si="5"/>
        <v>115.89593767856999</v>
      </c>
    </row>
    <row r="63" spans="2:15" x14ac:dyDescent="0.25">
      <c r="B63" s="45"/>
      <c r="C63" s="45"/>
      <c r="D63" s="45"/>
      <c r="E63" s="45"/>
      <c r="F63" s="45"/>
      <c r="G63" s="45"/>
      <c r="H63" s="45"/>
      <c r="I63" s="45"/>
      <c r="J63" s="45"/>
      <c r="K63" s="45"/>
      <c r="L63" s="45"/>
      <c r="N63" s="45"/>
    </row>
    <row r="64" spans="2:15" x14ac:dyDescent="0.25">
      <c r="B64" s="45"/>
      <c r="C64" s="45"/>
      <c r="D64" s="45"/>
      <c r="E64" s="45"/>
      <c r="F64" s="45"/>
      <c r="G64" s="45"/>
      <c r="H64" s="45"/>
      <c r="I64" s="45"/>
      <c r="J64" s="45"/>
      <c r="K64" s="45"/>
      <c r="L64" s="45"/>
      <c r="M64" s="45"/>
      <c r="N64" s="45"/>
    </row>
    <row r="66" spans="14:14" x14ac:dyDescent="0.25">
      <c r="N66" s="126" t="s">
        <v>248</v>
      </c>
    </row>
    <row r="79" spans="14:14" x14ac:dyDescent="0.25">
      <c r="N79" s="45"/>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P49" sqref="P49"/>
    </sheetView>
  </sheetViews>
  <sheetFormatPr defaultRowHeight="15" x14ac:dyDescent="0.25"/>
  <cols>
    <col min="1" max="1" width="4.7109375" style="46" customWidth="1"/>
    <col min="2" max="2" width="25.140625" style="46" bestFit="1" customWidth="1"/>
    <col min="3" max="12" width="17.7109375" style="46" customWidth="1"/>
    <col min="13" max="13" width="18.5703125" style="46" bestFit="1" customWidth="1"/>
    <col min="14" max="20" width="9.140625" style="46"/>
    <col min="21" max="21" width="9.140625" style="46" customWidth="1"/>
    <col min="22" max="16384" width="9.140625" style="46"/>
  </cols>
  <sheetData>
    <row r="4" spans="2:13" x14ac:dyDescent="0.25">
      <c r="B4" s="45"/>
      <c r="C4" s="45"/>
      <c r="D4" s="45"/>
      <c r="E4" s="45"/>
      <c r="F4" s="45"/>
      <c r="G4" s="45"/>
      <c r="H4" s="45"/>
      <c r="I4" s="45"/>
      <c r="J4" s="45"/>
      <c r="K4" s="47" t="s">
        <v>30</v>
      </c>
      <c r="L4" s="173">
        <f>'Table 1-3 - Lending'!L4</f>
        <v>42004</v>
      </c>
      <c r="M4" s="45"/>
    </row>
    <row r="5" spans="2:13" ht="15.75" x14ac:dyDescent="0.25">
      <c r="B5" s="44" t="s">
        <v>387</v>
      </c>
      <c r="C5" s="45"/>
      <c r="D5" s="45"/>
      <c r="E5" s="45"/>
      <c r="F5" s="45"/>
      <c r="G5" s="45"/>
      <c r="H5" s="45"/>
      <c r="I5" s="45"/>
      <c r="J5" s="45"/>
      <c r="K5" s="45"/>
      <c r="L5" s="45"/>
      <c r="M5" s="45"/>
    </row>
    <row r="6" spans="2:13" x14ac:dyDescent="0.25">
      <c r="B6" s="70" t="s">
        <v>120</v>
      </c>
      <c r="C6" s="71"/>
      <c r="D6" s="71"/>
      <c r="E6" s="71"/>
      <c r="F6" s="71"/>
      <c r="G6" s="71"/>
      <c r="H6" s="71"/>
      <c r="I6" s="71"/>
      <c r="J6" s="71"/>
      <c r="K6" s="71"/>
      <c r="L6" s="71"/>
      <c r="M6" s="71"/>
    </row>
    <row r="7" spans="2:13" x14ac:dyDescent="0.25">
      <c r="B7" s="50"/>
      <c r="C7" s="50"/>
      <c r="D7" s="50"/>
      <c r="E7" s="50"/>
      <c r="F7" s="50"/>
      <c r="G7" s="50"/>
      <c r="H7" s="50"/>
      <c r="I7" s="50"/>
      <c r="J7" s="50"/>
      <c r="K7" s="50"/>
      <c r="L7" s="50"/>
      <c r="M7" s="50"/>
    </row>
    <row r="8" spans="2:13" ht="45" x14ac:dyDescent="0.25">
      <c r="B8" s="50"/>
      <c r="C8" s="51" t="s">
        <v>1</v>
      </c>
      <c r="D8" s="51" t="s">
        <v>2</v>
      </c>
      <c r="E8" s="51" t="s">
        <v>3</v>
      </c>
      <c r="F8" s="51" t="s">
        <v>4</v>
      </c>
      <c r="G8" s="51" t="s">
        <v>5</v>
      </c>
      <c r="H8" s="51" t="s">
        <v>6</v>
      </c>
      <c r="I8" s="51" t="s">
        <v>7</v>
      </c>
      <c r="J8" s="51" t="s">
        <v>52</v>
      </c>
      <c r="K8" s="51" t="s">
        <v>8</v>
      </c>
      <c r="L8" s="51" t="s">
        <v>9</v>
      </c>
      <c r="M8" s="52" t="s">
        <v>10</v>
      </c>
    </row>
    <row r="9" spans="2:13" x14ac:dyDescent="0.25">
      <c r="B9" s="46" t="s">
        <v>42</v>
      </c>
      <c r="C9" s="64">
        <v>0.25977244562000001</v>
      </c>
      <c r="D9" s="64">
        <v>0</v>
      </c>
      <c r="E9" s="64">
        <v>7.7306022099999996E-3</v>
      </c>
      <c r="F9" s="64">
        <v>7.1907643130000004E-2</v>
      </c>
      <c r="G9" s="64">
        <v>0.73333554243999999</v>
      </c>
      <c r="H9" s="64">
        <v>0.46727490171000002</v>
      </c>
      <c r="I9" s="64">
        <v>1.0800628584300001</v>
      </c>
      <c r="J9" s="64">
        <v>0.90632354424999995</v>
      </c>
      <c r="K9" s="64">
        <v>0</v>
      </c>
      <c r="L9" s="64">
        <v>0</v>
      </c>
      <c r="M9" s="64">
        <f>SUM(C9:L9)</f>
        <v>3.5264075377899999</v>
      </c>
    </row>
    <row r="10" spans="2:13" x14ac:dyDescent="0.25">
      <c r="B10" s="46" t="s">
        <v>137</v>
      </c>
      <c r="C10" s="64">
        <v>0.40404776478999999</v>
      </c>
      <c r="D10" s="64">
        <v>0</v>
      </c>
      <c r="E10" s="64">
        <v>0</v>
      </c>
      <c r="F10" s="64">
        <v>3.6554330109999998E-2</v>
      </c>
      <c r="G10" s="64">
        <v>0.66498565656999997</v>
      </c>
      <c r="H10" s="64">
        <v>0.43149700166999999</v>
      </c>
      <c r="I10" s="64">
        <v>0.98984785803999997</v>
      </c>
      <c r="J10" s="64">
        <v>0.52317743594999999</v>
      </c>
      <c r="K10" s="64">
        <v>0</v>
      </c>
      <c r="L10" s="64">
        <v>1.2317630289999999E-2</v>
      </c>
      <c r="M10" s="64">
        <f t="shared" ref="M10:M13" si="0">SUM(C10:L10)</f>
        <v>3.0624276774200001</v>
      </c>
    </row>
    <row r="11" spans="2:13" x14ac:dyDescent="0.25">
      <c r="B11" s="46" t="s">
        <v>43</v>
      </c>
      <c r="C11" s="64">
        <v>0.50012884891999998</v>
      </c>
      <c r="D11" s="64">
        <v>0</v>
      </c>
      <c r="E11" s="64">
        <v>6.4977353999999998E-4</v>
      </c>
      <c r="F11" s="64">
        <v>6.6448185300000004E-2</v>
      </c>
      <c r="G11" s="64">
        <v>0.87031513969999996</v>
      </c>
      <c r="H11" s="64">
        <v>0.54554197134000004</v>
      </c>
      <c r="I11" s="64">
        <v>1.48827368733</v>
      </c>
      <c r="J11" s="64">
        <v>0.70491253390999997</v>
      </c>
      <c r="K11" s="64">
        <v>0</v>
      </c>
      <c r="L11" s="64">
        <v>2.1935317000000001E-3</v>
      </c>
      <c r="M11" s="64">
        <f t="shared" si="0"/>
        <v>4.1784636717399994</v>
      </c>
    </row>
    <row r="12" spans="2:13" x14ac:dyDescent="0.25">
      <c r="B12" s="46" t="s">
        <v>44</v>
      </c>
      <c r="C12" s="64">
        <v>0.93089057586000001</v>
      </c>
      <c r="D12" s="64">
        <v>0</v>
      </c>
      <c r="E12" s="64">
        <v>0.12451204771</v>
      </c>
      <c r="F12" s="64">
        <v>0.19211167672000001</v>
      </c>
      <c r="G12" s="64">
        <v>1.7757508316299999</v>
      </c>
      <c r="H12" s="64">
        <v>3.2289272450000003E-2</v>
      </c>
      <c r="I12" s="64">
        <v>2.8545707843899999</v>
      </c>
      <c r="J12" s="64">
        <v>1.3201982805900001</v>
      </c>
      <c r="K12" s="64">
        <v>9.1615949000000004E-4</v>
      </c>
      <c r="L12" s="64">
        <v>9.8486365000000011E-4</v>
      </c>
      <c r="M12" s="64">
        <f t="shared" si="0"/>
        <v>7.2322244924899994</v>
      </c>
    </row>
    <row r="13" spans="2:13" x14ac:dyDescent="0.25">
      <c r="B13" s="46" t="s">
        <v>45</v>
      </c>
      <c r="C13" s="64">
        <v>3.8761342893999999</v>
      </c>
      <c r="D13" s="64">
        <v>0</v>
      </c>
      <c r="E13" s="64">
        <v>0.45691481142000001</v>
      </c>
      <c r="F13" s="64">
        <v>2.1778514925799999</v>
      </c>
      <c r="G13" s="64">
        <v>8.7116385343400005</v>
      </c>
      <c r="H13" s="64">
        <v>0.28160036686000001</v>
      </c>
      <c r="I13" s="64">
        <v>13.242685428190001</v>
      </c>
      <c r="J13" s="64">
        <v>69.123063967820002</v>
      </c>
      <c r="K13" s="64">
        <v>1.183196624E-2</v>
      </c>
      <c r="L13" s="64">
        <v>1.4693442310000001E-2</v>
      </c>
      <c r="M13" s="64">
        <f t="shared" si="0"/>
        <v>97.89641429916</v>
      </c>
    </row>
    <row r="14" spans="2:13" x14ac:dyDescent="0.25">
      <c r="B14" s="72" t="s">
        <v>10</v>
      </c>
      <c r="C14" s="56">
        <f>SUM(C9:C13)</f>
        <v>5.97097392459</v>
      </c>
      <c r="D14" s="56">
        <f t="shared" ref="D14:M14" si="1">SUM(D9:D13)</f>
        <v>0</v>
      </c>
      <c r="E14" s="56">
        <f t="shared" si="1"/>
        <v>0.58980723487999998</v>
      </c>
      <c r="F14" s="56">
        <f t="shared" si="1"/>
        <v>2.54487332784</v>
      </c>
      <c r="G14" s="56">
        <f t="shared" si="1"/>
        <v>12.756025704680001</v>
      </c>
      <c r="H14" s="56">
        <f t="shared" si="1"/>
        <v>1.7582035140300001</v>
      </c>
      <c r="I14" s="56">
        <f t="shared" si="1"/>
        <v>19.655440616379998</v>
      </c>
      <c r="J14" s="56">
        <f t="shared" si="1"/>
        <v>72.577675762520002</v>
      </c>
      <c r="K14" s="56">
        <f t="shared" si="1"/>
        <v>1.274812573E-2</v>
      </c>
      <c r="L14" s="56">
        <f t="shared" si="1"/>
        <v>3.018946795E-2</v>
      </c>
      <c r="M14" s="56">
        <f t="shared" si="1"/>
        <v>115.89593767860001</v>
      </c>
    </row>
    <row r="15" spans="2:13" x14ac:dyDescent="0.25">
      <c r="C15" s="61"/>
      <c r="D15" s="61"/>
      <c r="E15" s="61"/>
      <c r="F15" s="61"/>
      <c r="G15" s="61"/>
      <c r="H15" s="61"/>
      <c r="I15" s="61"/>
      <c r="J15" s="61"/>
      <c r="K15" s="61"/>
      <c r="L15" s="61"/>
      <c r="M15" s="61"/>
    </row>
    <row r="16" spans="2:13" x14ac:dyDescent="0.25">
      <c r="C16" s="61"/>
      <c r="D16" s="61"/>
      <c r="E16" s="61"/>
      <c r="F16" s="61"/>
      <c r="G16" s="61"/>
      <c r="H16" s="61"/>
      <c r="I16" s="61"/>
      <c r="J16" s="61"/>
      <c r="K16" s="61"/>
      <c r="L16" s="61"/>
      <c r="M16" s="61"/>
    </row>
    <row r="19" spans="2:13" ht="15.75" x14ac:dyDescent="0.25">
      <c r="B19" s="44" t="s">
        <v>388</v>
      </c>
      <c r="C19" s="45"/>
      <c r="D19" s="45"/>
      <c r="E19" s="45"/>
      <c r="F19" s="45"/>
      <c r="G19" s="45"/>
      <c r="H19" s="45"/>
      <c r="I19" s="45"/>
      <c r="J19" s="45"/>
      <c r="K19" s="45"/>
      <c r="L19" s="45"/>
      <c r="M19" s="45"/>
    </row>
    <row r="20" spans="2:13" x14ac:dyDescent="0.25">
      <c r="B20" s="69"/>
      <c r="C20" s="70" t="s">
        <v>121</v>
      </c>
      <c r="D20" s="71"/>
      <c r="E20" s="71"/>
      <c r="F20" s="71"/>
      <c r="G20" s="71"/>
      <c r="H20" s="71"/>
      <c r="I20" s="71"/>
      <c r="J20" s="71"/>
      <c r="K20" s="71"/>
      <c r="L20" s="71"/>
      <c r="M20" s="71"/>
    </row>
    <row r="21" spans="2:13" x14ac:dyDescent="0.25">
      <c r="B21" s="50"/>
      <c r="C21" s="50"/>
      <c r="D21" s="50"/>
      <c r="E21" s="50"/>
      <c r="F21" s="50"/>
      <c r="G21" s="50"/>
      <c r="H21" s="50"/>
      <c r="I21" s="50"/>
      <c r="J21" s="50"/>
      <c r="K21" s="50"/>
      <c r="L21" s="50"/>
      <c r="M21" s="50"/>
    </row>
    <row r="22" spans="2:13" ht="45" x14ac:dyDescent="0.25">
      <c r="B22" s="50"/>
      <c r="C22" s="51" t="s">
        <v>1</v>
      </c>
      <c r="D22" s="51" t="s">
        <v>2</v>
      </c>
      <c r="E22" s="51" t="s">
        <v>3</v>
      </c>
      <c r="F22" s="51" t="s">
        <v>4</v>
      </c>
      <c r="G22" s="51" t="s">
        <v>5</v>
      </c>
      <c r="H22" s="51" t="s">
        <v>6</v>
      </c>
      <c r="I22" s="51" t="s">
        <v>7</v>
      </c>
      <c r="J22" s="51" t="s">
        <v>52</v>
      </c>
      <c r="K22" s="51" t="s">
        <v>8</v>
      </c>
      <c r="L22" s="51" t="s">
        <v>9</v>
      </c>
      <c r="M22" s="52" t="s">
        <v>10</v>
      </c>
    </row>
    <row r="23" spans="2:13" x14ac:dyDescent="0.25">
      <c r="B23" s="46" t="s">
        <v>46</v>
      </c>
      <c r="C23" s="64">
        <v>5.0287350999999995E-4</v>
      </c>
      <c r="D23" s="64">
        <v>0</v>
      </c>
      <c r="E23" s="64">
        <v>0</v>
      </c>
      <c r="F23" s="64">
        <v>0</v>
      </c>
      <c r="G23" s="64">
        <v>0</v>
      </c>
      <c r="H23" s="64">
        <v>0</v>
      </c>
      <c r="I23" s="64">
        <v>1.5306228E-4</v>
      </c>
      <c r="J23" s="64">
        <v>2.3921578900000001E-3</v>
      </c>
      <c r="K23" s="64">
        <v>0</v>
      </c>
      <c r="L23" s="64">
        <v>0</v>
      </c>
      <c r="M23" s="64">
        <f>SUM(C23:L23)</f>
        <v>3.0480936799999999E-3</v>
      </c>
    </row>
    <row r="24" spans="2:13" x14ac:dyDescent="0.25">
      <c r="B24" s="46" t="s">
        <v>138</v>
      </c>
      <c r="C24" s="64">
        <v>2.5121379100000001E-3</v>
      </c>
      <c r="D24" s="64">
        <v>0</v>
      </c>
      <c r="E24" s="64">
        <v>0</v>
      </c>
      <c r="F24" s="64">
        <v>0</v>
      </c>
      <c r="G24" s="64">
        <v>4.3499605000000001E-4</v>
      </c>
      <c r="H24" s="64">
        <v>2.2838104600000002E-3</v>
      </c>
      <c r="I24" s="64">
        <v>2.8088970099999998E-3</v>
      </c>
      <c r="J24" s="64">
        <v>1.674391494E-2</v>
      </c>
      <c r="K24" s="64">
        <v>0</v>
      </c>
      <c r="L24" s="64">
        <v>0</v>
      </c>
      <c r="M24" s="64">
        <f t="shared" ref="M24:M28" si="2">SUM(C24:L24)</f>
        <v>2.478375637E-2</v>
      </c>
    </row>
    <row r="25" spans="2:13" x14ac:dyDescent="0.25">
      <c r="B25" s="46" t="s">
        <v>47</v>
      </c>
      <c r="C25" s="64">
        <v>5.5763105399999997E-3</v>
      </c>
      <c r="D25" s="64">
        <v>0</v>
      </c>
      <c r="E25" s="64">
        <v>0</v>
      </c>
      <c r="F25" s="64">
        <v>3.0431057000000002E-4</v>
      </c>
      <c r="G25" s="64">
        <v>2.55307157E-3</v>
      </c>
      <c r="H25" s="64">
        <v>7.6042325400000003E-3</v>
      </c>
      <c r="I25" s="64">
        <v>2.252296506E-2</v>
      </c>
      <c r="J25" s="64">
        <v>7.1557815989999995E-2</v>
      </c>
      <c r="K25" s="64">
        <v>0</v>
      </c>
      <c r="L25" s="64">
        <v>0</v>
      </c>
      <c r="M25" s="64">
        <f t="shared" si="2"/>
        <v>0.11011870626999999</v>
      </c>
    </row>
    <row r="26" spans="2:13" x14ac:dyDescent="0.25">
      <c r="B26" s="46" t="s">
        <v>48</v>
      </c>
      <c r="C26" s="64">
        <v>6.4926511970000003E-2</v>
      </c>
      <c r="D26" s="64">
        <v>0</v>
      </c>
      <c r="E26" s="64">
        <v>0</v>
      </c>
      <c r="F26" s="64">
        <v>8.5775557700000001E-3</v>
      </c>
      <c r="G26" s="64">
        <v>6.7585060990000001E-2</v>
      </c>
      <c r="H26" s="64">
        <v>8.2843984029999998E-2</v>
      </c>
      <c r="I26" s="64">
        <v>0.60534703075999996</v>
      </c>
      <c r="J26" s="64">
        <v>0.87835581665999996</v>
      </c>
      <c r="K26" s="64">
        <v>1.2247804399999999E-3</v>
      </c>
      <c r="L26" s="64">
        <v>1.3998395100000001E-3</v>
      </c>
      <c r="M26" s="64">
        <f t="shared" si="2"/>
        <v>1.7102605801299997</v>
      </c>
    </row>
    <row r="27" spans="2:13" x14ac:dyDescent="0.25">
      <c r="B27" s="46" t="s">
        <v>50</v>
      </c>
      <c r="C27" s="64">
        <v>1.3320847465000001</v>
      </c>
      <c r="D27" s="64">
        <v>0</v>
      </c>
      <c r="E27" s="64">
        <v>0.1177623626</v>
      </c>
      <c r="F27" s="64">
        <v>0.25758119916</v>
      </c>
      <c r="G27" s="64">
        <v>1.7121304772799999</v>
      </c>
      <c r="H27" s="64">
        <v>1.6334772596</v>
      </c>
      <c r="I27" s="64">
        <v>12.096701234739999</v>
      </c>
      <c r="J27" s="64">
        <v>12.199131167659999</v>
      </c>
      <c r="K27" s="64">
        <v>1.1523345290000001E-2</v>
      </c>
      <c r="L27" s="64">
        <v>2.7407686090000001E-2</v>
      </c>
      <c r="M27" s="64">
        <f t="shared" si="2"/>
        <v>29.387799478920002</v>
      </c>
    </row>
    <row r="28" spans="2:13" x14ac:dyDescent="0.25">
      <c r="B28" s="46" t="s">
        <v>49</v>
      </c>
      <c r="C28" s="64">
        <v>4.5653713441599999</v>
      </c>
      <c r="D28" s="64">
        <v>0</v>
      </c>
      <c r="E28" s="64">
        <v>0.47204487228000003</v>
      </c>
      <c r="F28" s="64">
        <v>2.27841026233</v>
      </c>
      <c r="G28" s="64">
        <v>10.973322098800001</v>
      </c>
      <c r="H28" s="64">
        <v>3.1994227409999999E-2</v>
      </c>
      <c r="I28" s="64">
        <v>6.92790742653</v>
      </c>
      <c r="J28" s="64">
        <v>59.409494889389997</v>
      </c>
      <c r="K28" s="64">
        <v>0</v>
      </c>
      <c r="L28" s="64">
        <v>1.3819423299999999E-3</v>
      </c>
      <c r="M28" s="64">
        <f t="shared" si="2"/>
        <v>84.659927063229986</v>
      </c>
    </row>
    <row r="29" spans="2:13" x14ac:dyDescent="0.25">
      <c r="B29" s="72" t="s">
        <v>10</v>
      </c>
      <c r="C29" s="56">
        <f>SUM(C23:C28)</f>
        <v>5.97097392459</v>
      </c>
      <c r="D29" s="56">
        <f t="shared" ref="D29:M29" si="3">SUM(D23:D28)</f>
        <v>0</v>
      </c>
      <c r="E29" s="56">
        <f t="shared" si="3"/>
        <v>0.58980723488000009</v>
      </c>
      <c r="F29" s="56">
        <f t="shared" si="3"/>
        <v>2.54487332783</v>
      </c>
      <c r="G29" s="56">
        <f t="shared" si="3"/>
        <v>12.75602570469</v>
      </c>
      <c r="H29" s="56">
        <f t="shared" si="3"/>
        <v>1.7582035140400001</v>
      </c>
      <c r="I29" s="56">
        <f t="shared" si="3"/>
        <v>19.655440616379998</v>
      </c>
      <c r="J29" s="56">
        <f t="shared" si="3"/>
        <v>72.577675762529992</v>
      </c>
      <c r="K29" s="56">
        <f t="shared" si="3"/>
        <v>1.274812573E-2</v>
      </c>
      <c r="L29" s="56">
        <f t="shared" si="3"/>
        <v>3.0189467930000002E-2</v>
      </c>
      <c r="M29" s="56">
        <f t="shared" si="3"/>
        <v>115.89593767859999</v>
      </c>
    </row>
    <row r="34" spans="2:13" ht="15.75" x14ac:dyDescent="0.25">
      <c r="B34" s="44" t="s">
        <v>389</v>
      </c>
      <c r="C34" s="45"/>
      <c r="D34" s="45"/>
      <c r="E34" s="45"/>
      <c r="F34" s="45"/>
      <c r="G34" s="45"/>
      <c r="H34" s="45"/>
      <c r="I34" s="45"/>
      <c r="J34" s="45"/>
      <c r="K34" s="45"/>
      <c r="L34" s="45"/>
      <c r="M34" s="45"/>
    </row>
    <row r="35" spans="2:13" x14ac:dyDescent="0.25">
      <c r="B35" s="174" t="s">
        <v>264</v>
      </c>
      <c r="C35" s="71"/>
      <c r="D35" s="71"/>
      <c r="E35" s="71"/>
      <c r="F35" s="71"/>
      <c r="G35" s="71"/>
      <c r="H35" s="71"/>
      <c r="I35" s="71"/>
      <c r="J35" s="71"/>
      <c r="K35" s="71"/>
      <c r="L35" s="71"/>
      <c r="M35" s="71"/>
    </row>
    <row r="36" spans="2:13" x14ac:dyDescent="0.25">
      <c r="B36" s="50"/>
      <c r="C36" s="50"/>
      <c r="D36" s="50"/>
      <c r="E36" s="50"/>
      <c r="F36" s="50"/>
      <c r="G36" s="50"/>
      <c r="H36" s="50"/>
      <c r="I36" s="50"/>
      <c r="J36" s="50"/>
      <c r="K36" s="50"/>
      <c r="L36" s="50"/>
      <c r="M36" s="50"/>
    </row>
    <row r="37" spans="2:13" ht="45" x14ac:dyDescent="0.25">
      <c r="B37" s="50"/>
      <c r="C37" s="51" t="s">
        <v>1</v>
      </c>
      <c r="D37" s="51" t="s">
        <v>2</v>
      </c>
      <c r="E37" s="51" t="s">
        <v>3</v>
      </c>
      <c r="F37" s="51" t="s">
        <v>4</v>
      </c>
      <c r="G37" s="51" t="s">
        <v>5</v>
      </c>
      <c r="H37" s="51" t="s">
        <v>6</v>
      </c>
      <c r="I37" s="51" t="s">
        <v>7</v>
      </c>
      <c r="J37" s="51" t="s">
        <v>52</v>
      </c>
      <c r="K37" s="51" t="s">
        <v>8</v>
      </c>
      <c r="L37" s="51" t="s">
        <v>9</v>
      </c>
      <c r="M37" s="52" t="s">
        <v>10</v>
      </c>
    </row>
    <row r="38" spans="2:13" x14ac:dyDescent="0.25">
      <c r="B38" s="25" t="s">
        <v>51</v>
      </c>
      <c r="C38" s="74">
        <v>0.6</v>
      </c>
      <c r="D38" s="74">
        <v>0</v>
      </c>
      <c r="E38" s="74">
        <v>4</v>
      </c>
      <c r="F38" s="74">
        <v>0.1</v>
      </c>
      <c r="G38" s="74">
        <v>0.6</v>
      </c>
      <c r="H38" s="74">
        <v>0.6</v>
      </c>
      <c r="I38" s="74">
        <v>1.4</v>
      </c>
      <c r="J38" s="74">
        <v>2</v>
      </c>
      <c r="K38" s="74">
        <v>0</v>
      </c>
      <c r="L38" s="74">
        <v>0</v>
      </c>
      <c r="M38" s="73">
        <v>1.53</v>
      </c>
    </row>
    <row r="39" spans="2:13" x14ac:dyDescent="0.25">
      <c r="B39" s="49" t="s">
        <v>341</v>
      </c>
    </row>
    <row r="40" spans="2:13" x14ac:dyDescent="0.25">
      <c r="J40" s="75"/>
    </row>
    <row r="44" spans="2:13" ht="15.75" x14ac:dyDescent="0.25">
      <c r="B44" s="44" t="s">
        <v>390</v>
      </c>
      <c r="C44" s="45"/>
      <c r="D44" s="45"/>
      <c r="E44" s="45"/>
      <c r="F44" s="45"/>
      <c r="G44" s="45"/>
      <c r="H44" s="45"/>
      <c r="I44" s="45"/>
      <c r="J44" s="45"/>
      <c r="K44" s="45"/>
      <c r="L44" s="45"/>
      <c r="M44" s="45"/>
    </row>
    <row r="45" spans="2:13" x14ac:dyDescent="0.25">
      <c r="B45" s="174" t="s">
        <v>191</v>
      </c>
      <c r="C45" s="174"/>
      <c r="D45" s="71"/>
      <c r="E45" s="71"/>
      <c r="F45" s="71"/>
      <c r="G45" s="71"/>
      <c r="H45" s="71"/>
      <c r="I45" s="71"/>
      <c r="J45" s="71"/>
      <c r="K45" s="71"/>
      <c r="L45" s="71"/>
      <c r="M45" s="71"/>
    </row>
    <row r="46" spans="2:13" x14ac:dyDescent="0.25">
      <c r="B46" s="50"/>
      <c r="C46" s="50"/>
      <c r="D46" s="50"/>
      <c r="E46" s="50"/>
      <c r="F46" s="50"/>
      <c r="G46" s="50"/>
      <c r="H46" s="50"/>
      <c r="I46" s="50"/>
      <c r="J46" s="50"/>
      <c r="K46" s="50"/>
      <c r="L46" s="50"/>
      <c r="M46" s="50"/>
    </row>
    <row r="47" spans="2:13" ht="45" x14ac:dyDescent="0.25">
      <c r="B47" s="50"/>
      <c r="C47" s="51" t="s">
        <v>1</v>
      </c>
      <c r="D47" s="51" t="s">
        <v>2</v>
      </c>
      <c r="E47" s="51" t="s">
        <v>3</v>
      </c>
      <c r="F47" s="51" t="s">
        <v>4</v>
      </c>
      <c r="G47" s="51" t="s">
        <v>5</v>
      </c>
      <c r="H47" s="51" t="s">
        <v>6</v>
      </c>
      <c r="I47" s="51" t="s">
        <v>7</v>
      </c>
      <c r="J47" s="51" t="s">
        <v>52</v>
      </c>
      <c r="K47" s="51" t="s">
        <v>8</v>
      </c>
      <c r="L47" s="51" t="s">
        <v>9</v>
      </c>
      <c r="M47" s="52" t="s">
        <v>10</v>
      </c>
    </row>
    <row r="48" spans="2:13" x14ac:dyDescent="0.25">
      <c r="B48" s="25" t="s">
        <v>51</v>
      </c>
      <c r="C48" s="212">
        <v>0.8</v>
      </c>
      <c r="D48" s="212">
        <v>0</v>
      </c>
      <c r="E48" s="212">
        <v>11.2</v>
      </c>
      <c r="F48" s="212">
        <v>0.1</v>
      </c>
      <c r="G48" s="212">
        <v>0.5</v>
      </c>
      <c r="H48" s="212">
        <v>0.6</v>
      </c>
      <c r="I48" s="212">
        <v>1.1000000000000001</v>
      </c>
      <c r="J48" s="212">
        <v>1.3</v>
      </c>
      <c r="K48" s="212">
        <v>0</v>
      </c>
      <c r="L48" s="212">
        <v>0</v>
      </c>
      <c r="M48" s="253">
        <v>1.18</v>
      </c>
    </row>
    <row r="49" spans="2:13" x14ac:dyDescent="0.25">
      <c r="B49" s="49" t="s">
        <v>342</v>
      </c>
    </row>
    <row r="50" spans="2:13" x14ac:dyDescent="0.25">
      <c r="M50" s="254"/>
    </row>
    <row r="54" spans="2:13" ht="15.75" x14ac:dyDescent="0.25">
      <c r="B54" s="44" t="s">
        <v>391</v>
      </c>
      <c r="C54" s="45"/>
      <c r="D54" s="45"/>
      <c r="E54" s="45"/>
      <c r="F54" s="45"/>
      <c r="G54" s="45"/>
      <c r="H54" s="45"/>
      <c r="I54" s="45"/>
      <c r="J54" s="45"/>
      <c r="K54" s="45"/>
      <c r="L54" s="45"/>
      <c r="M54" s="45"/>
    </row>
    <row r="55" spans="2:13" x14ac:dyDescent="0.25">
      <c r="B55" s="174" t="s">
        <v>173</v>
      </c>
      <c r="C55" s="71"/>
      <c r="D55" s="71"/>
      <c r="E55" s="71"/>
      <c r="F55" s="71"/>
      <c r="G55" s="71"/>
      <c r="H55" s="71"/>
      <c r="I55" s="71"/>
      <c r="J55" s="71"/>
      <c r="K55" s="71"/>
      <c r="L55" s="71"/>
      <c r="M55" s="71"/>
    </row>
    <row r="56" spans="2:13" x14ac:dyDescent="0.25">
      <c r="B56" s="50"/>
      <c r="C56" s="50"/>
      <c r="D56" s="50"/>
      <c r="E56" s="50"/>
      <c r="F56" s="50"/>
      <c r="G56" s="50"/>
      <c r="H56" s="50"/>
      <c r="I56" s="50"/>
      <c r="J56" s="50"/>
      <c r="K56" s="50"/>
      <c r="L56" s="50"/>
      <c r="M56" s="50"/>
    </row>
    <row r="57" spans="2:13" ht="45" x14ac:dyDescent="0.25">
      <c r="B57" s="50"/>
      <c r="C57" s="51" t="s">
        <v>1</v>
      </c>
      <c r="D57" s="51" t="s">
        <v>2</v>
      </c>
      <c r="E57" s="51" t="s">
        <v>3</v>
      </c>
      <c r="F57" s="51" t="s">
        <v>4</v>
      </c>
      <c r="G57" s="51" t="s">
        <v>5</v>
      </c>
      <c r="H57" s="51" t="s">
        <v>6</v>
      </c>
      <c r="I57" s="51" t="s">
        <v>7</v>
      </c>
      <c r="J57" s="51" t="s">
        <v>52</v>
      </c>
      <c r="K57" s="51" t="s">
        <v>8</v>
      </c>
      <c r="L57" s="51" t="s">
        <v>9</v>
      </c>
      <c r="M57" s="52" t="s">
        <v>10</v>
      </c>
    </row>
    <row r="58" spans="2:13" x14ac:dyDescent="0.25">
      <c r="B58" s="46" t="s">
        <v>245</v>
      </c>
      <c r="C58" s="196">
        <v>0.36</v>
      </c>
      <c r="D58" s="64">
        <v>0</v>
      </c>
      <c r="E58" s="64">
        <v>7.24</v>
      </c>
      <c r="F58" s="64">
        <v>0</v>
      </c>
      <c r="G58" s="196">
        <v>0.54</v>
      </c>
      <c r="H58" s="196">
        <v>0.28999999999999998</v>
      </c>
      <c r="I58" s="196">
        <v>1.08</v>
      </c>
      <c r="J58" s="196">
        <v>1.01</v>
      </c>
      <c r="K58" s="64">
        <v>0</v>
      </c>
      <c r="L58" s="64">
        <v>0</v>
      </c>
      <c r="M58" s="196">
        <v>0.97</v>
      </c>
    </row>
    <row r="59" spans="2:13" x14ac:dyDescent="0.25">
      <c r="B59" s="46" t="s">
        <v>246</v>
      </c>
      <c r="C59" s="196">
        <v>0.52</v>
      </c>
      <c r="D59" s="64">
        <v>0</v>
      </c>
      <c r="E59" s="64">
        <v>0</v>
      </c>
      <c r="F59" s="64">
        <v>0</v>
      </c>
      <c r="G59" s="196">
        <v>0.55000000000000004</v>
      </c>
      <c r="H59" s="64">
        <v>1.48</v>
      </c>
      <c r="I59" s="196">
        <v>0.64</v>
      </c>
      <c r="J59" s="196">
        <v>1.68</v>
      </c>
      <c r="K59" s="64">
        <v>0</v>
      </c>
      <c r="L59" s="64">
        <v>0</v>
      </c>
      <c r="M59" s="196">
        <v>1.21</v>
      </c>
    </row>
    <row r="60" spans="2:13" x14ac:dyDescent="0.25">
      <c r="B60" s="46" t="s">
        <v>247</v>
      </c>
      <c r="C60" s="196">
        <v>0.81</v>
      </c>
      <c r="D60" s="64">
        <v>0</v>
      </c>
      <c r="E60" s="64">
        <v>0</v>
      </c>
      <c r="F60" s="64">
        <v>0</v>
      </c>
      <c r="G60" s="196">
        <v>0.33</v>
      </c>
      <c r="H60" s="64">
        <v>0</v>
      </c>
      <c r="I60" s="196">
        <v>0.92</v>
      </c>
      <c r="J60" s="196">
        <v>2.1800000000000002</v>
      </c>
      <c r="K60" s="64">
        <v>0</v>
      </c>
      <c r="L60" s="64">
        <v>0</v>
      </c>
      <c r="M60" s="196">
        <v>1.19</v>
      </c>
    </row>
    <row r="61" spans="2:13" x14ac:dyDescent="0.25">
      <c r="B61" s="3" t="s">
        <v>167</v>
      </c>
      <c r="C61" s="196">
        <v>0.46</v>
      </c>
      <c r="D61" s="64">
        <v>0</v>
      </c>
      <c r="E61" s="64">
        <v>30.84</v>
      </c>
      <c r="F61" s="64">
        <v>0.34</v>
      </c>
      <c r="G61" s="196">
        <v>0.33</v>
      </c>
      <c r="H61" s="64">
        <v>0</v>
      </c>
      <c r="I61" s="196">
        <v>1.04</v>
      </c>
      <c r="J61" s="196">
        <v>2.2400000000000002</v>
      </c>
      <c r="K61" s="64">
        <v>0</v>
      </c>
      <c r="L61" s="64">
        <v>0</v>
      </c>
      <c r="M61" s="196">
        <v>1.72</v>
      </c>
    </row>
    <row r="62" spans="2:13" x14ac:dyDescent="0.25">
      <c r="B62" s="3" t="s">
        <v>168</v>
      </c>
      <c r="C62" s="196">
        <v>3.76</v>
      </c>
      <c r="D62" s="64">
        <v>0</v>
      </c>
      <c r="E62" s="64">
        <v>13.39</v>
      </c>
      <c r="F62" s="64">
        <v>0</v>
      </c>
      <c r="G62" s="196">
        <v>1.08</v>
      </c>
      <c r="H62" s="64">
        <v>0</v>
      </c>
      <c r="I62" s="196">
        <v>2.04</v>
      </c>
      <c r="J62" s="196">
        <v>3.28</v>
      </c>
      <c r="K62" s="64">
        <v>0</v>
      </c>
      <c r="L62" s="64">
        <v>0</v>
      </c>
      <c r="M62" s="196">
        <v>2.33</v>
      </c>
    </row>
    <row r="63" spans="2:13" x14ac:dyDescent="0.25">
      <c r="B63" s="30" t="s">
        <v>169</v>
      </c>
      <c r="C63" s="213">
        <v>2.2200000000000002</v>
      </c>
      <c r="D63" s="214">
        <v>0</v>
      </c>
      <c r="E63" s="214">
        <v>0</v>
      </c>
      <c r="F63" s="214">
        <v>0</v>
      </c>
      <c r="G63" s="213">
        <v>1.2</v>
      </c>
      <c r="H63" s="214">
        <v>0</v>
      </c>
      <c r="I63" s="213">
        <v>4.33</v>
      </c>
      <c r="J63" s="213">
        <v>0.84</v>
      </c>
      <c r="K63" s="214">
        <v>0</v>
      </c>
      <c r="L63" s="214">
        <v>0</v>
      </c>
      <c r="M63" s="213">
        <v>1.66</v>
      </c>
    </row>
    <row r="64" spans="2:13" x14ac:dyDescent="0.25">
      <c r="B64" s="49" t="s">
        <v>343</v>
      </c>
    </row>
    <row r="68" spans="2:13" ht="15.75" x14ac:dyDescent="0.25">
      <c r="B68" s="44" t="s">
        <v>392</v>
      </c>
      <c r="C68" s="45"/>
      <c r="D68" s="45"/>
      <c r="E68" s="45"/>
      <c r="F68" s="45"/>
      <c r="G68" s="45"/>
      <c r="H68" s="45"/>
      <c r="I68" s="45"/>
      <c r="J68" s="45"/>
      <c r="K68" s="45"/>
      <c r="L68" s="45"/>
      <c r="M68" s="45"/>
    </row>
    <row r="69" spans="2:13" x14ac:dyDescent="0.25">
      <c r="B69" s="174" t="s">
        <v>351</v>
      </c>
      <c r="C69" s="71"/>
      <c r="D69" s="71"/>
      <c r="E69" s="71"/>
      <c r="F69" s="71"/>
      <c r="G69" s="71"/>
      <c r="H69" s="71"/>
      <c r="I69" s="71"/>
      <c r="J69" s="71"/>
      <c r="K69" s="71"/>
      <c r="L69" s="71"/>
      <c r="M69" s="71"/>
    </row>
    <row r="70" spans="2:13" x14ac:dyDescent="0.25">
      <c r="B70" s="50"/>
      <c r="C70" s="50"/>
      <c r="D70" s="50"/>
      <c r="E70" s="50"/>
      <c r="F70" s="50"/>
      <c r="G70" s="50"/>
      <c r="H70" s="50"/>
      <c r="I70" s="50"/>
      <c r="J70" s="50"/>
      <c r="K70" s="50"/>
      <c r="L70" s="50"/>
      <c r="M70" s="50"/>
    </row>
    <row r="71" spans="2:13" ht="45" x14ac:dyDescent="0.25">
      <c r="B71" s="50"/>
      <c r="C71" s="51" t="s">
        <v>1</v>
      </c>
      <c r="D71" s="51" t="s">
        <v>2</v>
      </c>
      <c r="E71" s="51" t="s">
        <v>3</v>
      </c>
      <c r="F71" s="51" t="s">
        <v>4</v>
      </c>
      <c r="G71" s="51" t="s">
        <v>5</v>
      </c>
      <c r="H71" s="51" t="s">
        <v>6</v>
      </c>
      <c r="I71" s="51" t="s">
        <v>7</v>
      </c>
      <c r="J71" s="51" t="s">
        <v>52</v>
      </c>
      <c r="K71" s="51" t="s">
        <v>8</v>
      </c>
      <c r="L71" s="51" t="s">
        <v>9</v>
      </c>
      <c r="M71" s="52" t="s">
        <v>10</v>
      </c>
    </row>
    <row r="72" spans="2:13" x14ac:dyDescent="0.25">
      <c r="B72" s="25" t="s">
        <v>290</v>
      </c>
      <c r="C72" s="187">
        <v>3.4</v>
      </c>
      <c r="D72" s="187">
        <v>0</v>
      </c>
      <c r="E72" s="187">
        <v>0</v>
      </c>
      <c r="F72" s="187">
        <v>0</v>
      </c>
      <c r="G72" s="187">
        <v>2.9</v>
      </c>
      <c r="H72" s="187">
        <v>0</v>
      </c>
      <c r="I72" s="187">
        <v>5.2</v>
      </c>
      <c r="J72" s="187">
        <v>-0.6</v>
      </c>
      <c r="K72" s="187">
        <v>0</v>
      </c>
      <c r="L72" s="187">
        <v>0</v>
      </c>
      <c r="M72" s="178">
        <f>SUM(C72:L72)</f>
        <v>10.9</v>
      </c>
    </row>
    <row r="73" spans="2:13" x14ac:dyDescent="0.25">
      <c r="B73" s="205" t="s">
        <v>394</v>
      </c>
      <c r="C73" s="186"/>
      <c r="D73" s="186"/>
      <c r="E73" s="186"/>
      <c r="F73" s="186"/>
    </row>
    <row r="77" spans="2:13" ht="15.75" x14ac:dyDescent="0.25">
      <c r="B77" s="44" t="s">
        <v>393</v>
      </c>
      <c r="C77" s="45"/>
      <c r="D77" s="45"/>
      <c r="E77" s="45"/>
      <c r="F77" s="45"/>
      <c r="G77" s="45"/>
      <c r="H77" s="45"/>
      <c r="I77" s="45"/>
      <c r="J77" s="45"/>
      <c r="K77" s="45"/>
      <c r="L77" s="45"/>
      <c r="M77" s="45"/>
    </row>
    <row r="78" spans="2:13" x14ac:dyDescent="0.25">
      <c r="B78" s="174" t="s">
        <v>171</v>
      </c>
      <c r="C78" s="71"/>
      <c r="D78" s="71"/>
      <c r="E78" s="71"/>
      <c r="F78" s="71"/>
      <c r="G78" s="71"/>
      <c r="H78" s="71"/>
      <c r="I78" s="71"/>
      <c r="J78" s="71"/>
      <c r="K78" s="71"/>
      <c r="L78" s="71"/>
      <c r="M78" s="71"/>
    </row>
    <row r="79" spans="2:13" x14ac:dyDescent="0.25">
      <c r="B79" s="50"/>
      <c r="C79" s="50"/>
      <c r="D79" s="50"/>
      <c r="E79" s="50"/>
      <c r="F79" s="50"/>
      <c r="G79" s="50"/>
      <c r="H79" s="50"/>
      <c r="I79" s="50"/>
      <c r="J79" s="50"/>
      <c r="K79" s="50"/>
      <c r="L79" s="50"/>
      <c r="M79" s="50"/>
    </row>
    <row r="80" spans="2:13" ht="45" x14ac:dyDescent="0.25">
      <c r="B80" s="50"/>
      <c r="C80" s="51" t="s">
        <v>1</v>
      </c>
      <c r="D80" s="51" t="s">
        <v>2</v>
      </c>
      <c r="E80" s="51" t="s">
        <v>3</v>
      </c>
      <c r="F80" s="51" t="s">
        <v>4</v>
      </c>
      <c r="G80" s="51" t="s">
        <v>5</v>
      </c>
      <c r="H80" s="51" t="s">
        <v>6</v>
      </c>
      <c r="I80" s="51" t="s">
        <v>7</v>
      </c>
      <c r="J80" s="51" t="s">
        <v>52</v>
      </c>
      <c r="K80" s="51" t="s">
        <v>8</v>
      </c>
      <c r="L80" s="51" t="s">
        <v>9</v>
      </c>
      <c r="M80" s="52" t="s">
        <v>10</v>
      </c>
    </row>
    <row r="81" spans="2:14" x14ac:dyDescent="0.25">
      <c r="B81" s="25" t="s">
        <v>307</v>
      </c>
      <c r="C81" s="197">
        <v>1.9250000000000001E-3</v>
      </c>
      <c r="D81" s="187">
        <v>0</v>
      </c>
      <c r="E81" s="187">
        <v>0</v>
      </c>
      <c r="F81" s="197">
        <v>3.6000000000000001E-5</v>
      </c>
      <c r="G81" s="197">
        <v>4.28E-4</v>
      </c>
      <c r="H81" s="187">
        <v>0</v>
      </c>
      <c r="I81" s="197">
        <v>3.3199999999999999E-4</v>
      </c>
      <c r="J81" s="197">
        <v>2.33E-4</v>
      </c>
      <c r="K81" s="187">
        <v>0</v>
      </c>
      <c r="L81" s="187">
        <v>0</v>
      </c>
      <c r="M81" s="197">
        <v>3.1E-4</v>
      </c>
    </row>
    <row r="82" spans="2:14" x14ac:dyDescent="0.25">
      <c r="B82" s="49" t="s">
        <v>406</v>
      </c>
    </row>
    <row r="83" spans="2:14" x14ac:dyDescent="0.25">
      <c r="B83" s="186"/>
    </row>
    <row r="87" spans="2:14" x14ac:dyDescent="0.25">
      <c r="N87" s="126" t="s">
        <v>248</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2015-02-27T10:00:46Z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