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K:\PEL\Covered Bond Label\Cover pool rapportering 2018_q4\"/>
    </mc:Choice>
  </mc:AlternateContent>
  <bookViews>
    <workbookView xWindow="0" yWindow="0" windowWidth="28800" windowHeight="11925" activeTab="12"/>
  </bookViews>
  <sheets>
    <sheet name="Disclaimer" sheetId="13" r:id="rId1"/>
    <sheet name="Introduction" sheetId="5" r:id="rId2"/>
    <sheet name="A. HTT General" sheetId="8" r:id="rId3"/>
    <sheet name="B1. HTT Mortgage Assets" sheetId="9" r:id="rId4"/>
    <sheet name="B2. HTT Public Sector Assets" sheetId="10" r:id="rId5"/>
    <sheet name="B3. HTT Shipping Assets" sheetId="11" r:id="rId6"/>
    <sheet name="C. HTT Harmonised Glossary" sheetId="12" r:id="rId7"/>
    <sheet name="E. Optional ECB-ECAIs data" sheetId="18" r:id="rId8"/>
    <sheet name="E.g. General" sheetId="15" r:id="rId9"/>
    <sheet name="E.g. Other" sheetId="16" r:id="rId10"/>
    <sheet name="NTT Frontpage" sheetId="21" r:id="rId11"/>
    <sheet name="NTT Contents" sheetId="23" r:id="rId12"/>
    <sheet name="Tabel A - General Issuer Detail" sheetId="24" r:id="rId13"/>
    <sheet name="G1-G4 - Cover pool inform." sheetId="25" r:id="rId14"/>
    <sheet name="Table 1-3 - Lending" sheetId="26" r:id="rId15"/>
    <sheet name="Table 4 - LTV" sheetId="27" r:id="rId16"/>
    <sheet name="Table 5 - Region" sheetId="28" r:id="rId17"/>
    <sheet name="Table 6-8 - Lending by loan" sheetId="29" r:id="rId18"/>
    <sheet name="Table 9-13 - Lending" sheetId="30" r:id="rId19"/>
    <sheet name="X1-2 Key Concepts" sheetId="31" r:id="rId20"/>
    <sheet name="X3 - General explanation" sheetId="32" r:id="rId21"/>
  </sheets>
  <externalReferences>
    <externalReference r:id="rId22"/>
  </externalReferences>
  <definedNames>
    <definedName name="_xlnm._FilterDatabase" localSheetId="3" hidden="1">'B1. HTT Mortgage Assets'!$A$11:$D$187</definedName>
    <definedName name="acceptable_use_policy" localSheetId="0">Disclaimer!#REF!</definedName>
    <definedName name="general_tc" localSheetId="0">Disclaimer!$A$61</definedName>
    <definedName name="Print_Area" localSheetId="2">'A. HTT General'!$A$1:$G$365</definedName>
    <definedName name="Print_Area" localSheetId="3">'B1. HTT Mortgage Assets'!$A$1:$G$387</definedName>
    <definedName name="Print_Area" localSheetId="4">'B2. HTT Public Sector Assets'!$A$1:$G$179</definedName>
    <definedName name="Print_Area" localSheetId="5">'B3. HTT Shipping Assets'!$A$1:$G$211</definedName>
    <definedName name="Print_Area" localSheetId="6">'C. HTT Harmonised Glossary'!$A$1:$C$37</definedName>
    <definedName name="Print_Area" localSheetId="0">Disclaimer!$A$1:$A$170</definedName>
    <definedName name="Print_Area" localSheetId="7">'E. Optional ECB-ECAIs data'!$A$2:$G$72</definedName>
    <definedName name="Print_Area" localSheetId="1">Introduction!$B$2:$J$40</definedName>
    <definedName name="Print_Titles" localSheetId="0">Disclaimer!$2:$2</definedName>
    <definedName name="privacy_policy" localSheetId="0">Disclaimer!$A$136</definedName>
    <definedName name="_xlnm.Print_Area" localSheetId="11">'NTT Contents'!$A$1:$F$56</definedName>
    <definedName name="_xlnm.Print_Area" localSheetId="10">'NTT Frontpage'!$A$1:$F$37</definedName>
    <definedName name="_xlnm.Print_Area" localSheetId="15">'Table 4 - LTV'!$A$1:$O$92</definedName>
    <definedName name="_xlnm.Print_Area" localSheetId="17">'Table 6-8 - Lending by loan'!$B$1:$M$60</definedName>
    <definedName name="_xlnm.Print_Area" localSheetId="18">'Table 9-13 - Lending'!$B$1:$M$82</definedName>
  </definedNames>
  <calcPr calcId="162913"/>
</workbook>
</file>

<file path=xl/calcChain.xml><?xml version="1.0" encoding="utf-8"?>
<calcChain xmlns="http://schemas.openxmlformats.org/spreadsheetml/2006/main">
  <c r="F54" i="8" l="1"/>
  <c r="F55" i="8"/>
  <c r="F56" i="8"/>
  <c r="F53" i="8"/>
  <c r="L29" i="30" l="1"/>
  <c r="K29" i="30"/>
  <c r="J29" i="30"/>
  <c r="I29" i="30"/>
  <c r="H29" i="30"/>
  <c r="G29" i="30"/>
  <c r="F29" i="30"/>
  <c r="E29" i="30"/>
  <c r="D29" i="30"/>
  <c r="C29" i="30"/>
  <c r="M28" i="30"/>
  <c r="M27" i="30"/>
  <c r="M26" i="30"/>
  <c r="M25" i="30"/>
  <c r="M24" i="30"/>
  <c r="M23" i="30"/>
  <c r="M29" i="30" s="1"/>
  <c r="L14" i="30"/>
  <c r="K14" i="30"/>
  <c r="J14" i="30"/>
  <c r="I14" i="30"/>
  <c r="H14" i="30"/>
  <c r="G14" i="30"/>
  <c r="F14" i="30"/>
  <c r="E14" i="30"/>
  <c r="D14" i="30"/>
  <c r="C14" i="30"/>
  <c r="M13" i="30"/>
  <c r="M12" i="30"/>
  <c r="M11" i="30"/>
  <c r="M10" i="30"/>
  <c r="M14" i="30" s="1"/>
  <c r="M9" i="30"/>
  <c r="L4" i="30"/>
  <c r="L60" i="29"/>
  <c r="K60" i="29"/>
  <c r="J60" i="29"/>
  <c r="I60" i="29"/>
  <c r="H60" i="29"/>
  <c r="G60" i="29"/>
  <c r="F60" i="29"/>
  <c r="E60" i="29"/>
  <c r="D60" i="29"/>
  <c r="C60" i="29"/>
  <c r="M59" i="29"/>
  <c r="M58" i="29"/>
  <c r="M57" i="29"/>
  <c r="M56" i="29"/>
  <c r="M55" i="29"/>
  <c r="M54" i="29"/>
  <c r="M53" i="29"/>
  <c r="M52" i="29"/>
  <c r="M51" i="29"/>
  <c r="M50" i="29"/>
  <c r="M49" i="29"/>
  <c r="M60" i="29" s="1"/>
  <c r="L40" i="29"/>
  <c r="K40" i="29"/>
  <c r="J40" i="29"/>
  <c r="I40" i="29"/>
  <c r="H40" i="29"/>
  <c r="G40" i="29"/>
  <c r="F40" i="29"/>
  <c r="E40" i="29"/>
  <c r="D40" i="29"/>
  <c r="C40" i="29"/>
  <c r="M39" i="29"/>
  <c r="M38" i="29"/>
  <c r="M37" i="29"/>
  <c r="M36" i="29"/>
  <c r="M40" i="29" s="1"/>
  <c r="M35" i="29"/>
  <c r="M34" i="29"/>
  <c r="M33" i="29"/>
  <c r="M32" i="29"/>
  <c r="M31" i="29"/>
  <c r="M30" i="29"/>
  <c r="M29" i="29"/>
  <c r="L20" i="29"/>
  <c r="K20" i="29"/>
  <c r="J20" i="29"/>
  <c r="I20" i="29"/>
  <c r="H20" i="29"/>
  <c r="G20" i="29"/>
  <c r="F20" i="29"/>
  <c r="E20" i="29"/>
  <c r="D20" i="29"/>
  <c r="C20" i="29"/>
  <c r="M19" i="29"/>
  <c r="M18" i="29"/>
  <c r="M17" i="29"/>
  <c r="M16" i="29"/>
  <c r="M15" i="29"/>
  <c r="M14" i="29"/>
  <c r="M13" i="29"/>
  <c r="M12" i="29"/>
  <c r="M11" i="29"/>
  <c r="M10" i="29"/>
  <c r="M9" i="29"/>
  <c r="M20" i="29" s="1"/>
  <c r="L4" i="29"/>
  <c r="H22" i="28"/>
  <c r="G22" i="28"/>
  <c r="F22" i="28"/>
  <c r="E22" i="28"/>
  <c r="D22" i="28"/>
  <c r="C22" i="28"/>
  <c r="I20" i="28"/>
  <c r="I19" i="28"/>
  <c r="I18" i="28"/>
  <c r="I17" i="28"/>
  <c r="I16" i="28"/>
  <c r="I15" i="28"/>
  <c r="I14" i="28"/>
  <c r="I13" i="28"/>
  <c r="I12" i="28"/>
  <c r="I11" i="28"/>
  <c r="I22" i="28" s="1"/>
  <c r="H4" i="28"/>
  <c r="N88" i="27"/>
  <c r="N86" i="27"/>
  <c r="L86" i="27"/>
  <c r="K86" i="27"/>
  <c r="J86" i="27"/>
  <c r="I86" i="27"/>
  <c r="H86" i="27"/>
  <c r="G86" i="27"/>
  <c r="F86" i="27"/>
  <c r="E86" i="27"/>
  <c r="D86" i="27"/>
  <c r="C86" i="27"/>
  <c r="N85" i="27"/>
  <c r="L85" i="27"/>
  <c r="K85" i="27"/>
  <c r="J85" i="27"/>
  <c r="I85" i="27"/>
  <c r="H85" i="27"/>
  <c r="G85" i="27"/>
  <c r="F85" i="27"/>
  <c r="E85" i="27"/>
  <c r="D85" i="27"/>
  <c r="C85" i="27"/>
  <c r="N84" i="27"/>
  <c r="L84" i="27"/>
  <c r="K84" i="27"/>
  <c r="J84" i="27"/>
  <c r="I84" i="27"/>
  <c r="H84" i="27"/>
  <c r="G84" i="27"/>
  <c r="F84" i="27"/>
  <c r="E84" i="27"/>
  <c r="D84" i="27"/>
  <c r="C84" i="27"/>
  <c r="N83" i="27"/>
  <c r="L83" i="27"/>
  <c r="K83" i="27"/>
  <c r="J83" i="27"/>
  <c r="I83" i="27"/>
  <c r="H83" i="27"/>
  <c r="G83" i="27"/>
  <c r="F83" i="27"/>
  <c r="E83" i="27"/>
  <c r="D83" i="27"/>
  <c r="C83" i="27"/>
  <c r="N82" i="27"/>
  <c r="L82" i="27"/>
  <c r="J82" i="27"/>
  <c r="I82" i="27"/>
  <c r="H82" i="27"/>
  <c r="G82" i="27"/>
  <c r="F82" i="27"/>
  <c r="E82" i="27"/>
  <c r="D82" i="27"/>
  <c r="C82" i="27"/>
  <c r="N81" i="27"/>
  <c r="L81" i="27"/>
  <c r="K81" i="27"/>
  <c r="J81" i="27"/>
  <c r="I81" i="27"/>
  <c r="H81" i="27"/>
  <c r="G81" i="27"/>
  <c r="F81" i="27"/>
  <c r="E81" i="27"/>
  <c r="D81" i="27"/>
  <c r="C81" i="27"/>
  <c r="N80" i="27"/>
  <c r="L80" i="27"/>
  <c r="K80" i="27"/>
  <c r="J80" i="27"/>
  <c r="I80" i="27"/>
  <c r="H80" i="27"/>
  <c r="G80" i="27"/>
  <c r="F80" i="27"/>
  <c r="E80" i="27"/>
  <c r="D80" i="27"/>
  <c r="C80" i="27"/>
  <c r="N79" i="27"/>
  <c r="L79" i="27"/>
  <c r="K79" i="27"/>
  <c r="J79" i="27"/>
  <c r="I79" i="27"/>
  <c r="H79" i="27"/>
  <c r="G79" i="27"/>
  <c r="F79" i="27"/>
  <c r="E79" i="27"/>
  <c r="D79" i="27"/>
  <c r="C79" i="27"/>
  <c r="N78" i="27"/>
  <c r="N77" i="27"/>
  <c r="L77" i="27"/>
  <c r="K77" i="27"/>
  <c r="J77" i="27"/>
  <c r="I77" i="27"/>
  <c r="H77" i="27"/>
  <c r="G77" i="27"/>
  <c r="F77" i="27"/>
  <c r="E77" i="27"/>
  <c r="D77" i="27"/>
  <c r="C77" i="27"/>
  <c r="L66" i="27"/>
  <c r="K66" i="27"/>
  <c r="K88" i="27" s="1"/>
  <c r="J66" i="27"/>
  <c r="I66" i="27"/>
  <c r="I88" i="27" s="1"/>
  <c r="H66" i="27"/>
  <c r="G66" i="27"/>
  <c r="G88" i="27" s="1"/>
  <c r="F66" i="27"/>
  <c r="E66" i="27"/>
  <c r="E88" i="27" s="1"/>
  <c r="D66" i="27"/>
  <c r="C66" i="27"/>
  <c r="L88" i="27" s="1"/>
  <c r="L42" i="27"/>
  <c r="K42" i="27"/>
  <c r="J42" i="27"/>
  <c r="I42" i="27"/>
  <c r="H42" i="27"/>
  <c r="G42" i="27"/>
  <c r="F42" i="27"/>
  <c r="E42" i="27"/>
  <c r="D42" i="27"/>
  <c r="C42" i="27"/>
  <c r="L41" i="27"/>
  <c r="K41" i="27"/>
  <c r="J41" i="27"/>
  <c r="I41" i="27"/>
  <c r="H41" i="27"/>
  <c r="G41" i="27"/>
  <c r="F41" i="27"/>
  <c r="E41" i="27"/>
  <c r="D41" i="27"/>
  <c r="C41" i="27"/>
  <c r="L40" i="27"/>
  <c r="K40" i="27"/>
  <c r="J40" i="27"/>
  <c r="I40" i="27"/>
  <c r="H40" i="27"/>
  <c r="G40" i="27"/>
  <c r="F40" i="27"/>
  <c r="E40" i="27"/>
  <c r="D40" i="27"/>
  <c r="C40" i="27"/>
  <c r="L39" i="27"/>
  <c r="K39" i="27"/>
  <c r="J39" i="27"/>
  <c r="I39" i="27"/>
  <c r="H39" i="27"/>
  <c r="G39" i="27"/>
  <c r="F39" i="27"/>
  <c r="E39" i="27"/>
  <c r="D39" i="27"/>
  <c r="C39" i="27"/>
  <c r="L38" i="27"/>
  <c r="K38" i="27"/>
  <c r="J38" i="27"/>
  <c r="I38" i="27"/>
  <c r="H38" i="27"/>
  <c r="G38" i="27"/>
  <c r="F38" i="27"/>
  <c r="E38" i="27"/>
  <c r="D38" i="27"/>
  <c r="C38" i="27"/>
  <c r="L37" i="27"/>
  <c r="K37" i="27"/>
  <c r="J37" i="27"/>
  <c r="I37" i="27"/>
  <c r="H37" i="27"/>
  <c r="G37" i="27"/>
  <c r="F37" i="27"/>
  <c r="E37" i="27"/>
  <c r="D37" i="27"/>
  <c r="C37" i="27"/>
  <c r="L36" i="27"/>
  <c r="K36" i="27"/>
  <c r="J36" i="27"/>
  <c r="I36" i="27"/>
  <c r="H36" i="27"/>
  <c r="G36" i="27"/>
  <c r="F36" i="27"/>
  <c r="E36" i="27"/>
  <c r="D36" i="27"/>
  <c r="C36" i="27"/>
  <c r="L35" i="27"/>
  <c r="K35" i="27"/>
  <c r="J35" i="27"/>
  <c r="I35" i="27"/>
  <c r="H35" i="27"/>
  <c r="G35" i="27"/>
  <c r="F35" i="27"/>
  <c r="E35" i="27"/>
  <c r="D35" i="27"/>
  <c r="C35" i="27"/>
  <c r="L33" i="27"/>
  <c r="K33" i="27"/>
  <c r="J33" i="27"/>
  <c r="I33" i="27"/>
  <c r="H33" i="27"/>
  <c r="G33" i="27"/>
  <c r="F33" i="27"/>
  <c r="E33" i="27"/>
  <c r="D33" i="27"/>
  <c r="C33" i="27"/>
  <c r="L22" i="27"/>
  <c r="L44" i="27" s="1"/>
  <c r="K22" i="27"/>
  <c r="K44" i="27" s="1"/>
  <c r="J22" i="27"/>
  <c r="J44" i="27" s="1"/>
  <c r="I22" i="27"/>
  <c r="I44" i="27" s="1"/>
  <c r="H22" i="27"/>
  <c r="H44" i="27" s="1"/>
  <c r="G22" i="27"/>
  <c r="G44" i="27" s="1"/>
  <c r="F22" i="27"/>
  <c r="F44" i="27" s="1"/>
  <c r="E22" i="27"/>
  <c r="E44" i="27" s="1"/>
  <c r="D22" i="27"/>
  <c r="D44" i="27" s="1"/>
  <c r="C22" i="27"/>
  <c r="C44" i="27" s="1"/>
  <c r="K4" i="27"/>
  <c r="I26" i="26"/>
  <c r="I27" i="26" s="1"/>
  <c r="M18" i="26"/>
  <c r="M19" i="26" s="1"/>
  <c r="M11" i="26"/>
  <c r="M12" i="26" s="1"/>
  <c r="E84" i="25"/>
  <c r="D84" i="25"/>
  <c r="C84" i="25"/>
  <c r="F82" i="25"/>
  <c r="F80" i="25"/>
  <c r="F84" i="25" s="1"/>
  <c r="K76" i="25"/>
  <c r="J76" i="25"/>
  <c r="I76" i="25"/>
  <c r="H76" i="25"/>
  <c r="G76" i="25"/>
  <c r="F76" i="25"/>
  <c r="E76" i="25"/>
  <c r="D76" i="25"/>
  <c r="C76" i="25"/>
  <c r="C68" i="25"/>
  <c r="F40" i="24"/>
  <c r="E40" i="24"/>
  <c r="D40" i="24"/>
  <c r="C40" i="24"/>
  <c r="F24" i="24"/>
  <c r="E24" i="24"/>
  <c r="D24" i="24"/>
  <c r="C24" i="24"/>
  <c r="J88" i="27" l="1"/>
  <c r="C88" i="27"/>
  <c r="F88" i="27"/>
  <c r="D88" i="27"/>
  <c r="H88" i="27"/>
  <c r="F12" i="26"/>
  <c r="J12" i="26"/>
  <c r="F19" i="26"/>
  <c r="J19" i="26"/>
  <c r="F27" i="26"/>
  <c r="C12" i="26"/>
  <c r="G12" i="26"/>
  <c r="K12" i="26"/>
  <c r="C19" i="26"/>
  <c r="G19" i="26"/>
  <c r="K19" i="26"/>
  <c r="C27" i="26"/>
  <c r="G27" i="26"/>
  <c r="D12" i="26"/>
  <c r="H12" i="26"/>
  <c r="L12" i="26"/>
  <c r="D19" i="26"/>
  <c r="H19" i="26"/>
  <c r="L19" i="26"/>
  <c r="D27" i="26"/>
  <c r="H27" i="26"/>
  <c r="E12" i="26"/>
  <c r="I12" i="26"/>
  <c r="E19" i="26"/>
  <c r="I19" i="26"/>
  <c r="E27" i="26"/>
  <c r="F28" i="9" l="1"/>
  <c r="G227" i="8" l="1"/>
  <c r="F227" i="8"/>
  <c r="G226" i="8"/>
  <c r="F226" i="8"/>
  <c r="G225" i="8"/>
  <c r="F225" i="8"/>
  <c r="G224" i="8"/>
  <c r="F224" i="8"/>
  <c r="G223" i="8"/>
  <c r="F223" i="8"/>
  <c r="G222" i="8"/>
  <c r="F222" i="8"/>
  <c r="G221" i="8"/>
  <c r="F221" i="8"/>
  <c r="G219" i="8"/>
  <c r="F219" i="8"/>
  <c r="G218" i="8"/>
  <c r="F218" i="8"/>
  <c r="G217" i="8"/>
  <c r="F217" i="8"/>
  <c r="D45" i="8" l="1"/>
  <c r="C293" i="8" l="1"/>
  <c r="D293" i="8"/>
  <c r="D292" i="8"/>
  <c r="C292" i="8"/>
  <c r="F292" i="8" l="1"/>
  <c r="F220" i="8" l="1"/>
  <c r="C290" i="8" l="1"/>
  <c r="C179" i="8" l="1"/>
  <c r="C288" i="8"/>
  <c r="D167" i="8"/>
  <c r="G166" i="8" l="1"/>
  <c r="G165" i="8"/>
  <c r="G164" i="8"/>
  <c r="F177" i="8"/>
  <c r="F181" i="8"/>
  <c r="F185" i="8"/>
  <c r="F178" i="8"/>
  <c r="F182" i="8"/>
  <c r="F186" i="8"/>
  <c r="F175" i="8"/>
  <c r="F184" i="8"/>
  <c r="F187" i="8"/>
  <c r="F180" i="8"/>
  <c r="F174" i="8"/>
  <c r="F183" i="8"/>
  <c r="D179" i="11"/>
  <c r="G175" i="11" s="1"/>
  <c r="C179" i="11"/>
  <c r="F175" i="11" s="1"/>
  <c r="D157" i="11"/>
  <c r="G153" i="11" s="1"/>
  <c r="C157" i="11"/>
  <c r="F149" i="11" s="1"/>
  <c r="D144" i="11"/>
  <c r="G140" i="11" s="1"/>
  <c r="C144" i="11"/>
  <c r="F142" i="11" s="1"/>
  <c r="G142" i="11"/>
  <c r="G136" i="11"/>
  <c r="G134" i="11"/>
  <c r="G130" i="11"/>
  <c r="G126" i="11"/>
  <c r="G124" i="11"/>
  <c r="G122" i="11"/>
  <c r="C59" i="11"/>
  <c r="C55" i="11"/>
  <c r="C26" i="11"/>
  <c r="C152" i="10"/>
  <c r="C82" i="10"/>
  <c r="C78" i="10"/>
  <c r="C49" i="10"/>
  <c r="C42" i="10"/>
  <c r="F41" i="10" s="1"/>
  <c r="D37" i="10"/>
  <c r="G35" i="10" s="1"/>
  <c r="C37" i="10"/>
  <c r="F36" i="10" s="1"/>
  <c r="D350" i="9"/>
  <c r="G355" i="9" s="1"/>
  <c r="C350" i="9"/>
  <c r="F351" i="9" s="1"/>
  <c r="D328" i="9"/>
  <c r="G333" i="9" s="1"/>
  <c r="C328" i="9"/>
  <c r="F333" i="9" s="1"/>
  <c r="D315" i="9"/>
  <c r="G313" i="9" s="1"/>
  <c r="C315" i="9"/>
  <c r="D249" i="9"/>
  <c r="G247" i="9" s="1"/>
  <c r="C249" i="9"/>
  <c r="F252" i="9" s="1"/>
  <c r="D227" i="9"/>
  <c r="G228" i="9" s="1"/>
  <c r="C227" i="9"/>
  <c r="F219" i="9" s="1"/>
  <c r="D214" i="9"/>
  <c r="C214" i="9"/>
  <c r="F77" i="9"/>
  <c r="D77" i="9"/>
  <c r="C77" i="9"/>
  <c r="F73" i="9"/>
  <c r="D73" i="9"/>
  <c r="C73" i="9"/>
  <c r="F44" i="9"/>
  <c r="D44" i="9"/>
  <c r="C44" i="9"/>
  <c r="C15" i="9"/>
  <c r="D300" i="8"/>
  <c r="C300" i="8"/>
  <c r="C299" i="8"/>
  <c r="C298" i="8"/>
  <c r="C297" i="8"/>
  <c r="C296" i="8"/>
  <c r="C295" i="8"/>
  <c r="C294" i="8"/>
  <c r="C291" i="8"/>
  <c r="D290" i="8"/>
  <c r="C289" i="8"/>
  <c r="C220" i="8"/>
  <c r="C208" i="8"/>
  <c r="F198" i="8" s="1"/>
  <c r="C167" i="8"/>
  <c r="D127" i="8"/>
  <c r="D153" i="8" s="1"/>
  <c r="C127" i="8"/>
  <c r="C153" i="8" s="1"/>
  <c r="D100" i="8"/>
  <c r="C100" i="8"/>
  <c r="D77" i="8"/>
  <c r="G80" i="8" s="1"/>
  <c r="C77" i="8"/>
  <c r="C58" i="8"/>
  <c r="G130" i="8" l="1"/>
  <c r="G134" i="8"/>
  <c r="G131" i="8"/>
  <c r="G135" i="8"/>
  <c r="G132" i="8"/>
  <c r="G136" i="8"/>
  <c r="G129" i="8"/>
  <c r="G133" i="8"/>
  <c r="G128" i="8"/>
  <c r="G171" i="11"/>
  <c r="F99" i="8"/>
  <c r="F95" i="8"/>
  <c r="F98" i="8"/>
  <c r="F94" i="8"/>
  <c r="F97" i="8"/>
  <c r="F96" i="8"/>
  <c r="F162" i="8"/>
  <c r="F161" i="8"/>
  <c r="F157" i="8"/>
  <c r="F152" i="8"/>
  <c r="F148" i="8"/>
  <c r="F144" i="8"/>
  <c r="F140" i="8"/>
  <c r="F156" i="8"/>
  <c r="F151" i="8"/>
  <c r="F147" i="8"/>
  <c r="F143" i="8"/>
  <c r="F139" i="8"/>
  <c r="F159" i="8"/>
  <c r="F155" i="8"/>
  <c r="F150" i="8"/>
  <c r="F146" i="8"/>
  <c r="F142" i="8"/>
  <c r="F138" i="8"/>
  <c r="F158" i="8"/>
  <c r="F154" i="8"/>
  <c r="F149" i="8"/>
  <c r="F145" i="8"/>
  <c r="F141" i="8"/>
  <c r="F160" i="8"/>
  <c r="F303" i="9"/>
  <c r="F299" i="9"/>
  <c r="G120" i="11"/>
  <c r="G128" i="11"/>
  <c r="G138" i="11"/>
  <c r="F153" i="11"/>
  <c r="F61" i="8"/>
  <c r="F62" i="8"/>
  <c r="F60" i="8"/>
  <c r="F59" i="8"/>
  <c r="F63" i="8"/>
  <c r="F64"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54" i="8"/>
  <c r="G151" i="8"/>
  <c r="G149" i="8"/>
  <c r="G147" i="8"/>
  <c r="G145" i="8"/>
  <c r="G143" i="8"/>
  <c r="G141" i="8"/>
  <c r="G139" i="8"/>
  <c r="G155" i="8"/>
  <c r="G161" i="8"/>
  <c r="G159" i="8"/>
  <c r="G157" i="8"/>
  <c r="G152" i="8"/>
  <c r="G150" i="8"/>
  <c r="G148" i="8"/>
  <c r="G146" i="8"/>
  <c r="G144" i="8"/>
  <c r="G142" i="8"/>
  <c r="G140" i="8"/>
  <c r="G138" i="8"/>
  <c r="F129" i="8"/>
  <c r="F131" i="8"/>
  <c r="F133" i="8"/>
  <c r="F135" i="8"/>
  <c r="F132" i="8"/>
  <c r="F136" i="8"/>
  <c r="F130" i="8"/>
  <c r="F134" i="8"/>
  <c r="F128" i="8"/>
  <c r="G126" i="8"/>
  <c r="G122" i="8"/>
  <c r="G118" i="8"/>
  <c r="G114" i="8"/>
  <c r="G125" i="8"/>
  <c r="G121" i="8"/>
  <c r="G117" i="8"/>
  <c r="G113" i="8"/>
  <c r="G124" i="8"/>
  <c r="G120" i="8"/>
  <c r="G116" i="8"/>
  <c r="G112" i="8"/>
  <c r="G123" i="8"/>
  <c r="G119" i="8"/>
  <c r="G115" i="8"/>
  <c r="F126" i="8"/>
  <c r="F124" i="8"/>
  <c r="F122" i="8"/>
  <c r="F120" i="8"/>
  <c r="F118" i="8"/>
  <c r="F116" i="8"/>
  <c r="F114" i="8"/>
  <c r="F125" i="8"/>
  <c r="F123" i="8"/>
  <c r="F121" i="8"/>
  <c r="F119" i="8"/>
  <c r="F117" i="8"/>
  <c r="F115" i="8"/>
  <c r="F113" i="8"/>
  <c r="F112" i="8"/>
  <c r="G103" i="8"/>
  <c r="G99" i="8"/>
  <c r="G95" i="8"/>
  <c r="G98" i="8"/>
  <c r="G94" i="8"/>
  <c r="G97" i="8"/>
  <c r="G93" i="8"/>
  <c r="G96" i="8"/>
  <c r="F93" i="8"/>
  <c r="F179" i="8"/>
  <c r="F149" i="10"/>
  <c r="G25" i="10"/>
  <c r="G28" i="10"/>
  <c r="G32" i="10"/>
  <c r="F33" i="10"/>
  <c r="G24" i="10"/>
  <c r="F29" i="10"/>
  <c r="G33" i="10"/>
  <c r="F25" i="10"/>
  <c r="G29" i="10"/>
  <c r="G36" i="10"/>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307" i="9"/>
  <c r="G73" i="8"/>
  <c r="G221" i="9"/>
  <c r="F23" i="10"/>
  <c r="F27" i="10"/>
  <c r="F31" i="10"/>
  <c r="F35" i="10"/>
  <c r="F148" i="10"/>
  <c r="G132" i="11"/>
  <c r="G297" i="9"/>
  <c r="G22" i="10"/>
  <c r="G23" i="10"/>
  <c r="G26" i="10"/>
  <c r="G27" i="10"/>
  <c r="G30" i="10"/>
  <c r="G31" i="10"/>
  <c r="G34" i="10"/>
  <c r="F120" i="11"/>
  <c r="F122" i="11"/>
  <c r="F124" i="11"/>
  <c r="F126" i="11"/>
  <c r="F128" i="11"/>
  <c r="F130" i="11"/>
  <c r="F132" i="11"/>
  <c r="F134" i="11"/>
  <c r="F136" i="11"/>
  <c r="F138" i="11"/>
  <c r="F140" i="11"/>
  <c r="G149" i="11"/>
  <c r="F171" i="11"/>
  <c r="G82" i="8"/>
  <c r="G105" i="8"/>
  <c r="G75" i="8"/>
  <c r="G71" i="8"/>
  <c r="G78" i="8"/>
  <c r="G101" i="8"/>
  <c r="F150" i="10"/>
  <c r="F154" i="10"/>
  <c r="G219" i="9"/>
  <c r="G305" i="9"/>
  <c r="F22" i="10"/>
  <c r="F24" i="10"/>
  <c r="F26" i="10"/>
  <c r="F28" i="10"/>
  <c r="F30" i="10"/>
  <c r="F32" i="10"/>
  <c r="F34" i="10"/>
  <c r="F151" i="10"/>
  <c r="F157" i="10"/>
  <c r="F158" i="10"/>
  <c r="F153" i="10"/>
  <c r="G223" i="9"/>
  <c r="G243" i="9"/>
  <c r="G291" i="9"/>
  <c r="G301" i="9"/>
  <c r="G309" i="9"/>
  <c r="F322" i="9"/>
  <c r="F342" i="9"/>
  <c r="G225" i="9"/>
  <c r="G245" i="9"/>
  <c r="G295" i="9"/>
  <c r="G303" i="9"/>
  <c r="G311" i="9"/>
  <c r="G324" i="9"/>
  <c r="G342" i="9"/>
  <c r="G232" i="9"/>
  <c r="G250" i="9"/>
  <c r="F344" i="9"/>
  <c r="G254" i="9"/>
  <c r="G346" i="9"/>
  <c r="F245" i="9"/>
  <c r="F291" i="9"/>
  <c r="F324" i="9"/>
  <c r="F348" i="9"/>
  <c r="F355" i="9"/>
  <c r="F241" i="9"/>
  <c r="F320" i="9"/>
  <c r="F329" i="9"/>
  <c r="G241" i="9"/>
  <c r="G293" i="9"/>
  <c r="G299" i="9"/>
  <c r="F307" i="9"/>
  <c r="G320" i="9"/>
  <c r="F326" i="9"/>
  <c r="F346" i="9"/>
  <c r="G167" i="8"/>
  <c r="F12" i="9"/>
  <c r="F19" i="9"/>
  <c r="F21" i="9"/>
  <c r="F23" i="9"/>
  <c r="F17" i="9"/>
  <c r="F25" i="9"/>
  <c r="F223" i="9"/>
  <c r="F314" i="9"/>
  <c r="F312" i="9"/>
  <c r="F310" i="9"/>
  <c r="F308" i="9"/>
  <c r="F306" i="9"/>
  <c r="F304" i="9"/>
  <c r="F302" i="9"/>
  <c r="F300" i="9"/>
  <c r="F298" i="9"/>
  <c r="F296" i="9"/>
  <c r="F294" i="9"/>
  <c r="F292" i="9"/>
  <c r="F313" i="9"/>
  <c r="F309" i="9"/>
  <c r="F305" i="9"/>
  <c r="F301" i="9"/>
  <c r="F297" i="9"/>
  <c r="F293"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295" i="9"/>
  <c r="F311" i="9"/>
  <c r="F163" i="11"/>
  <c r="F161" i="11"/>
  <c r="F159" i="11"/>
  <c r="F156" i="11"/>
  <c r="F154" i="11"/>
  <c r="F152" i="11"/>
  <c r="F150" i="11"/>
  <c r="F160" i="11"/>
  <c r="F185" i="11"/>
  <c r="F183" i="11"/>
  <c r="F181" i="11"/>
  <c r="F178" i="11"/>
  <c r="F176" i="11"/>
  <c r="F174" i="11"/>
  <c r="F172" i="11"/>
  <c r="F182" i="11"/>
  <c r="F13" i="9"/>
  <c r="F16" i="9"/>
  <c r="F20" i="9"/>
  <c r="F24" i="9"/>
  <c r="G233" i="9"/>
  <c r="G231" i="9"/>
  <c r="G229" i="9"/>
  <c r="G226" i="9"/>
  <c r="G224" i="9"/>
  <c r="G222" i="9"/>
  <c r="G220" i="9"/>
  <c r="G230" i="9"/>
  <c r="G255" i="9"/>
  <c r="G253" i="9"/>
  <c r="G251" i="9"/>
  <c r="G248" i="9"/>
  <c r="G246" i="9"/>
  <c r="G244" i="9"/>
  <c r="G242" i="9"/>
  <c r="G252" i="9"/>
  <c r="G314" i="9"/>
  <c r="G312" i="9"/>
  <c r="G310" i="9"/>
  <c r="G308" i="9"/>
  <c r="G306" i="9"/>
  <c r="G304" i="9"/>
  <c r="G302" i="9"/>
  <c r="G300" i="9"/>
  <c r="G298" i="9"/>
  <c r="G296" i="9"/>
  <c r="G294" i="9"/>
  <c r="G292" i="9"/>
  <c r="G322" i="9"/>
  <c r="G326" i="9"/>
  <c r="G329" i="9"/>
  <c r="G344" i="9"/>
  <c r="G348" i="9"/>
  <c r="G351" i="9"/>
  <c r="F40" i="10"/>
  <c r="F39" i="10"/>
  <c r="G163" i="11"/>
  <c r="G161" i="11"/>
  <c r="G159" i="11"/>
  <c r="G156" i="11"/>
  <c r="G154" i="11"/>
  <c r="G152" i="11"/>
  <c r="G150" i="11"/>
  <c r="G160" i="11"/>
  <c r="G185" i="11"/>
  <c r="G183" i="11"/>
  <c r="G181" i="11"/>
  <c r="G178" i="11"/>
  <c r="G176" i="11"/>
  <c r="G174" i="11"/>
  <c r="G172" i="11"/>
  <c r="G182" i="11"/>
  <c r="F334" i="9"/>
  <c r="F332" i="9"/>
  <c r="F330" i="9"/>
  <c r="F327" i="9"/>
  <c r="F325" i="9"/>
  <c r="F323" i="9"/>
  <c r="F321" i="9"/>
  <c r="F331" i="9"/>
  <c r="F356" i="9"/>
  <c r="F354" i="9"/>
  <c r="F352" i="9"/>
  <c r="F349" i="9"/>
  <c r="F347" i="9"/>
  <c r="F345" i="9"/>
  <c r="F343" i="9"/>
  <c r="F353" i="9"/>
  <c r="F143" i="11"/>
  <c r="F141" i="11"/>
  <c r="F139" i="11"/>
  <c r="F137" i="11"/>
  <c r="F135" i="11"/>
  <c r="F133" i="11"/>
  <c r="F131" i="11"/>
  <c r="F129" i="11"/>
  <c r="F127" i="11"/>
  <c r="F125" i="11"/>
  <c r="F123" i="11"/>
  <c r="F121" i="11"/>
  <c r="F151" i="11"/>
  <c r="F155" i="11"/>
  <c r="F158" i="11"/>
  <c r="F162" i="11"/>
  <c r="F173" i="11"/>
  <c r="F177" i="11"/>
  <c r="F180" i="11"/>
  <c r="F184" i="11"/>
  <c r="F18" i="9"/>
  <c r="F22" i="9"/>
  <c r="G334" i="9"/>
  <c r="G332" i="9"/>
  <c r="G330" i="9"/>
  <c r="G327" i="9"/>
  <c r="G325" i="9"/>
  <c r="G323" i="9"/>
  <c r="G321" i="9"/>
  <c r="G331" i="9"/>
  <c r="G356" i="9"/>
  <c r="G354" i="9"/>
  <c r="G352" i="9"/>
  <c r="G349" i="9"/>
  <c r="G347" i="9"/>
  <c r="G345" i="9"/>
  <c r="G343" i="9"/>
  <c r="G353" i="9"/>
  <c r="G143" i="11"/>
  <c r="G141" i="11"/>
  <c r="G139" i="11"/>
  <c r="G137" i="11"/>
  <c r="G135" i="11"/>
  <c r="G133" i="11"/>
  <c r="G131" i="11"/>
  <c r="G129" i="11"/>
  <c r="G127" i="11"/>
  <c r="G125" i="11"/>
  <c r="G123" i="11"/>
  <c r="G121" i="11"/>
  <c r="G151" i="11"/>
  <c r="G155" i="11"/>
  <c r="G158" i="11"/>
  <c r="G162" i="11"/>
  <c r="G173" i="11"/>
  <c r="G177" i="11"/>
  <c r="G180" i="11"/>
  <c r="G184" i="11"/>
  <c r="F155" i="10"/>
  <c r="F159" i="10"/>
  <c r="F156" i="10"/>
  <c r="G144" i="11" l="1"/>
  <c r="F167" i="8"/>
  <c r="F127" i="8"/>
  <c r="F152" i="10"/>
  <c r="F153" i="8"/>
  <c r="F77" i="8"/>
  <c r="F100" i="8"/>
  <c r="F208" i="8"/>
  <c r="F58" i="8"/>
  <c r="G153" i="8"/>
  <c r="G214" i="9"/>
  <c r="F42" i="10"/>
  <c r="G37" i="10"/>
  <c r="F144" i="11"/>
  <c r="G157" i="11"/>
  <c r="F179" i="11"/>
  <c r="F157" i="11"/>
  <c r="G179" i="11"/>
  <c r="G127" i="8"/>
  <c r="G100" i="8"/>
  <c r="F37" i="10"/>
  <c r="G315" i="9"/>
  <c r="G249" i="9"/>
  <c r="G328" i="9"/>
  <c r="G227" i="9"/>
  <c r="F15" i="9"/>
  <c r="F249" i="9"/>
  <c r="F315" i="9"/>
  <c r="F328" i="9"/>
  <c r="G350" i="9"/>
  <c r="F350" i="9"/>
  <c r="F227" i="9"/>
  <c r="G77" i="8"/>
  <c r="F214" i="9"/>
</calcChain>
</file>

<file path=xl/sharedStrings.xml><?xml version="1.0" encoding="utf-8"?>
<sst xmlns="http://schemas.openxmlformats.org/spreadsheetml/2006/main" count="3748" uniqueCount="2170">
  <si>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</si>
  <si>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</si>
  <si>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</si>
  <si>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</si>
  <si>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</si>
  <si>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</si>
  <si>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</si>
  <si>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</si>
  <si>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</si>
  <si>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</si>
  <si>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</si>
  <si>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</si>
  <si>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</si>
  <si>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</si>
  <si>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</si>
  <si>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</si>
  <si>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</si>
  <si>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</si>
  <si>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</si>
  <si>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</si>
  <si>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</si>
  <si>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</si>
  <si>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</si>
  <si>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</si>
  <si>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</si>
  <si>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</si>
  <si>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</si>
  <si>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</si>
  <si>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</si>
  <si>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</si>
  <si>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</si>
  <si>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</si>
  <si>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</si>
  <si>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</si>
  <si>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</si>
  <si>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</si>
  <si>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</si>
  <si>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</si>
  <si>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</si>
  <si>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</si>
  <si>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</si>
  <si>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</si>
  <si>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</si>
  <si>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OG.1.1.2</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</si>
  <si>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</si>
  <si>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</si>
  <si>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</si>
  <si>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</si>
  <si>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</si>
  <si>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</si>
  <si>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</si>
  <si>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</si>
  <si>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</si>
  <si>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</si>
  <si>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</si>
  <si>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</si>
  <si>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</si>
  <si>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</si>
  <si>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</si>
  <si>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</si>
  <si>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</si>
  <si>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</si>
  <si>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</si>
  <si>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</si>
  <si>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</si>
  <si>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</si>
  <si>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</si>
  <si>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</si>
  <si>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</si>
  <si>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</si>
  <si>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</si>
  <si>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</si>
  <si>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OG.3.1.4</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</si>
  <si>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</si>
  <si>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</si>
  <si>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</si>
  <si>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</si>
  <si>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</si>
  <si>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</si>
  <si>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</si>
  <si>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</si>
  <si>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</si>
  <si>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</si>
  <si>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</si>
  <si>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</si>
  <si>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</si>
  <si>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</si>
  <si>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</si>
  <si>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</si>
  <si>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</si>
  <si>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</si>
  <si>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</si>
  <si>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</si>
  <si>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</si>
  <si>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</si>
  <si>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</si>
  <si>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</si>
  <si>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</si>
  <si>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</si>
  <si>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</si>
  <si>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</si>
  <si>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</si>
  <si>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</si>
  <si>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</si>
  <si>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</si>
  <si>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</si>
  <si>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</si>
  <si>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</si>
  <si>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</si>
  <si>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</si>
  <si>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</si>
  <si>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</si>
  <si>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</si>
  <si>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</si>
  <si>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</si>
  <si>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</si>
  <si>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</si>
  <si>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</si>
  <si>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</si>
  <si>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</si>
  <si>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</si>
  <si>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</si>
  <si>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</si>
  <si>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</si>
  <si>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</si>
  <si>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</si>
  <si>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</si>
  <si>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</si>
  <si>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</si>
  <si>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</si>
  <si>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</si>
  <si>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</si>
  <si>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</si>
  <si>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</si>
  <si>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</si>
  <si>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</si>
  <si>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</si>
  <si>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</si>
  <si>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</si>
  <si>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</si>
  <si>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</si>
  <si>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</si>
  <si>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</si>
  <si>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</si>
  <si>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</si>
  <si>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</si>
  <si>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</si>
  <si>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</si>
  <si>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</si>
  <si>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</si>
  <si>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</si>
  <si>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</si>
  <si>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</si>
  <si>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</si>
  <si>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</si>
  <si>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</si>
  <si>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</si>
  <si>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</si>
  <si>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</si>
  <si>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</si>
  <si>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</si>
  <si>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</si>
  <si>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</si>
  <si>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</si>
  <si>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</si>
  <si>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</si>
  <si>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</si>
  <si>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 xml:space="preserve"> USD</t>
  </si>
  <si>
    <t>G.3.6.3</t>
  </si>
  <si>
    <t xml:space="preserve"> GBP</t>
  </si>
  <si>
    <t>G.3.6.4</t>
  </si>
  <si>
    <t>NOK</t>
  </si>
  <si>
    <t>G.3.6.5</t>
  </si>
  <si>
    <t xml:space="preserve"> CHF</t>
  </si>
  <si>
    <t>G.3.6.6</t>
  </si>
  <si>
    <t xml:space="preserve"> AUD</t>
  </si>
  <si>
    <t>G.3.6.7</t>
  </si>
  <si>
    <t xml:space="preserve"> CAD</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</si>
  <si>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</si>
  <si>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</si>
  <si>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</si>
  <si>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</si>
  <si>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</si>
  <si>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</si>
  <si>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</si>
  <si>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</si>
  <si>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</si>
  <si>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</si>
  <si>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</si>
  <si>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</si>
  <si>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</si>
  <si>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</si>
  <si>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</si>
  <si>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</si>
  <si>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</si>
  <si>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</si>
  <si>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</si>
  <si>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</si>
  <si>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</si>
  <si>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</si>
  <si>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</si>
  <si>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OG.3.6.8</t>
  </si>
  <si>
    <t>OG.3.6.9</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</si>
  <si>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</si>
  <si>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</si>
  <si>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</si>
  <si>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</si>
  <si>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</si>
  <si>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</si>
  <si>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</si>
  <si>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</si>
  <si>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</si>
  <si>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</si>
  <si>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</si>
  <si>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</si>
  <si>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</si>
  <si>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</si>
  <si>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</si>
  <si>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</si>
  <si>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</si>
  <si>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</si>
  <si>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</si>
  <si>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</si>
  <si>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</si>
  <si>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</si>
  <si>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</si>
  <si>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</si>
  <si>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</si>
  <si>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</si>
  <si>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</si>
  <si>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</si>
  <si>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</si>
  <si>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</si>
  <si>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</si>
  <si>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</si>
  <si>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</si>
  <si>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</si>
  <si>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</si>
  <si>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</si>
  <si>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</si>
  <si>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</si>
  <si>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</si>
  <si>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</si>
  <si>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</si>
  <si>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</si>
  <si>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</si>
  <si>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</si>
  <si>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</si>
  <si>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</si>
  <si>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</si>
  <si>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</si>
  <si>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</si>
  <si>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</si>
  <si>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</si>
  <si>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</si>
  <si>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</si>
  <si>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</si>
  <si>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</si>
  <si>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</si>
  <si>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</si>
  <si>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</si>
  <si>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</si>
  <si>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</si>
  <si>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</si>
  <si>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</si>
  <si>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</si>
  <si>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</si>
  <si>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</si>
  <si>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</si>
  <si>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</si>
  <si>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</si>
  <si>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</si>
  <si>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</si>
  <si>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</si>
  <si>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</si>
  <si>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</si>
  <si>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</si>
  <si>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</si>
  <si>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</si>
  <si>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</si>
  <si>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</si>
  <si>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</si>
  <si>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</si>
  <si>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</si>
  <si>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</si>
  <si>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</si>
  <si>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</si>
  <si>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</si>
  <si>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</si>
  <si>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</si>
  <si>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</si>
  <si>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</si>
  <si>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</si>
  <si>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</si>
  <si>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</si>
  <si>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</si>
  <si>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</si>
  <si>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</si>
  <si>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</si>
  <si>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</si>
  <si>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</si>
  <si>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</si>
  <si>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</si>
  <si>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</si>
  <si>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</si>
  <si>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</si>
  <si>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</si>
  <si>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</si>
  <si>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</si>
  <si>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</si>
  <si>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</si>
  <si>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</si>
  <si>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</si>
  <si>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</si>
  <si>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</si>
  <si>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</si>
  <si>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</si>
  <si>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</si>
  <si>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</si>
  <si>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</si>
  <si>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</si>
  <si>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</si>
  <si>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</si>
  <si>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</si>
  <si>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</si>
  <si>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</si>
  <si>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</si>
  <si>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</si>
  <si>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</si>
  <si>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</si>
  <si>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</si>
  <si>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</si>
  <si>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</si>
  <si>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</si>
  <si>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</si>
  <si>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</si>
  <si>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</si>
  <si>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</si>
  <si>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</si>
  <si>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</si>
  <si>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</si>
  <si>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</si>
  <si>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</si>
  <si>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</si>
  <si>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</si>
  <si>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</si>
  <si>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</si>
  <si>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</si>
  <si>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</si>
  <si>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</si>
  <si>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</si>
  <si>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</si>
  <si>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</si>
  <si>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</si>
  <si>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</si>
  <si>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</si>
  <si>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</si>
  <si>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</si>
  <si>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</si>
  <si>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</si>
  <si>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</si>
  <si>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</si>
  <si>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</si>
  <si>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</si>
  <si>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</si>
  <si>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</si>
  <si>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</si>
  <si>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</si>
  <si>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</si>
  <si>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</si>
  <si>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</si>
  <si>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</si>
  <si>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</si>
  <si>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</si>
  <si>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</si>
  <si>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</si>
  <si>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</si>
  <si>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</si>
  <si>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</si>
  <si>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</si>
  <si>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</si>
  <si>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</si>
  <si>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</si>
  <si>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</si>
  <si>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</si>
  <si>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</si>
  <si>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</si>
  <si>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</si>
  <si>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</si>
  <si>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</si>
  <si>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</si>
  <si>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</si>
  <si>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</si>
  <si>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</si>
  <si>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</si>
  <si>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</si>
  <si>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</si>
  <si>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</si>
  <si>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</si>
  <si>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</si>
  <si>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</si>
  <si>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</si>
  <si>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</si>
  <si>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</si>
  <si>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</si>
  <si>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</si>
  <si>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</si>
  <si>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</si>
  <si>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</si>
  <si>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</si>
  <si>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</si>
  <si>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</si>
  <si>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</si>
  <si>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</si>
  <si>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</si>
  <si>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</si>
  <si>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</si>
  <si>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</si>
  <si>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</si>
  <si>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</si>
  <si>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</si>
  <si>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</si>
  <si>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</si>
  <si>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</si>
  <si>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</si>
  <si>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</si>
  <si>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</si>
  <si>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</si>
  <si>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</si>
  <si>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</si>
  <si>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</si>
  <si>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</si>
  <si>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</si>
  <si>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</si>
  <si>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</si>
  <si>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</si>
  <si>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</si>
  <si>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</si>
  <si>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</si>
  <si>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</si>
  <si>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</si>
  <si>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</si>
  <si>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</si>
  <si>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</si>
  <si>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</si>
  <si>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</si>
  <si>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</si>
  <si>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</si>
  <si>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</si>
  <si>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</si>
  <si>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</si>
  <si>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</si>
  <si>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</si>
  <si>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</si>
  <si>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</si>
  <si>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</si>
  <si>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</si>
  <si>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</si>
  <si>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</si>
  <si>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</si>
  <si>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</si>
  <si>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</si>
  <si>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</si>
  <si>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</si>
  <si>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</si>
  <si>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</si>
  <si>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</si>
  <si>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</si>
  <si>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</si>
  <si>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</si>
  <si>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</si>
  <si>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</si>
  <si>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</si>
  <si>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</si>
  <si>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</si>
  <si>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</si>
  <si>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</si>
  <si>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</si>
  <si>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</si>
  <si>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</si>
  <si>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</si>
  <si>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</si>
  <si>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</si>
  <si>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</si>
  <si>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</si>
  <si>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</si>
  <si>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</si>
  <si>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</si>
  <si>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</si>
  <si>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</si>
  <si>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</si>
  <si>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</si>
  <si>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</si>
  <si>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</si>
  <si>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</si>
  <si>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</si>
  <si>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</si>
  <si>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</si>
  <si>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</si>
  <si>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</si>
  <si>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</si>
  <si>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</si>
  <si>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</si>
  <si>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</si>
  <si>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</si>
  <si>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</si>
  <si>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</si>
  <si>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</si>
  <si>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</si>
  <si>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</si>
  <si>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</si>
  <si>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</si>
  <si>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</si>
  <si>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</si>
  <si>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</si>
  <si>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</si>
  <si>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</si>
  <si>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</si>
  <si>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</si>
  <si>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</si>
  <si>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</si>
  <si>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</si>
  <si>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</si>
  <si>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</si>
  <si>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</si>
  <si>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</si>
  <si>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</si>
  <si>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</si>
  <si>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</si>
  <si>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</si>
  <si>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</si>
  <si>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</si>
  <si>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</si>
  <si>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</si>
  <si>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</si>
  <si>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</si>
  <si>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</si>
  <si>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</si>
  <si>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</si>
  <si>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</si>
  <si>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</si>
  <si>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</si>
  <si>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</si>
  <si>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</si>
  <si>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</si>
  <si>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</si>
  <si>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</si>
  <si>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</si>
  <si>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</si>
  <si>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</si>
  <si>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</si>
  <si>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</si>
  <si>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</si>
  <si>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</si>
  <si>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</si>
  <si>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</si>
  <si>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</si>
  <si>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</si>
  <si>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</si>
  <si>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</si>
  <si>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</si>
  <si>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</si>
  <si>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</si>
  <si>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</si>
  <si>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</si>
  <si>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</si>
  <si>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</si>
  <si>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</si>
  <si>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</si>
  <si>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</si>
  <si>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</si>
  <si>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</si>
  <si>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</si>
  <si>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</si>
  <si>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</si>
  <si>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</si>
  <si>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</si>
  <si>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</si>
  <si>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</si>
  <si>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</si>
  <si>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</si>
  <si>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</si>
  <si>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</si>
  <si>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</si>
  <si>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</si>
  <si>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</si>
  <si>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</si>
  <si>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</si>
  <si>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</si>
  <si>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</si>
  <si>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</si>
  <si>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</si>
  <si>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</si>
  <si>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</si>
  <si>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</si>
  <si>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</si>
  <si>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</si>
  <si>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</si>
  <si>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</si>
  <si>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</si>
  <si>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</si>
  <si>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</si>
  <si>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</si>
  <si>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</si>
  <si>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</si>
  <si>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</si>
  <si>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</si>
  <si>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</si>
  <si>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</si>
  <si>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</si>
  <si>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</si>
  <si>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</si>
  <si>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</si>
  <si>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</si>
  <si>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</si>
  <si>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</si>
  <si>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</si>
  <si>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</si>
  <si>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</si>
  <si>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domestic regions</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</si>
  <si>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</si>
  <si>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</si>
  <si>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</si>
  <si>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</si>
  <si>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</si>
  <si>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</si>
  <si>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</si>
  <si>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</si>
  <si>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</si>
  <si>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</si>
  <si>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</si>
  <si>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</si>
  <si>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</si>
  <si>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</si>
  <si>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</si>
  <si>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</si>
  <si>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</si>
  <si>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</si>
  <si>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</si>
  <si>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</si>
  <si>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</si>
  <si>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</si>
  <si>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</si>
  <si>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</si>
  <si>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</si>
  <si>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</si>
  <si>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</si>
  <si>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</si>
  <si>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</si>
  <si>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</si>
  <si>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</si>
  <si>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</si>
  <si>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</si>
  <si>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</si>
  <si>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</si>
  <si>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</si>
  <si>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</si>
  <si>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</si>
  <si>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</si>
  <si>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</si>
  <si>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</si>
  <si>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</si>
  <si>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</si>
  <si>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</si>
  <si>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</si>
  <si>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</si>
  <si>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</si>
  <si>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</si>
  <si>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</si>
  <si>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</si>
  <si>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</si>
  <si>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</si>
  <si>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</si>
  <si>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</si>
  <si>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</si>
  <si>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</si>
  <si>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</si>
  <si>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</si>
  <si>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</si>
  <si>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</si>
  <si>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</si>
  <si>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</si>
  <si>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</si>
  <si>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</si>
  <si>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</si>
  <si>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</si>
  <si>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</si>
  <si>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</si>
  <si>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</si>
  <si>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</si>
  <si>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</si>
  <si>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</si>
  <si>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</si>
  <si>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</si>
  <si>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</si>
  <si>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</si>
  <si>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</si>
  <si>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</si>
  <si>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</si>
  <si>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</si>
  <si>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</si>
  <si>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</si>
  <si>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</si>
  <si>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</si>
  <si>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</si>
  <si>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</si>
  <si>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</si>
  <si>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</si>
  <si>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</si>
  <si>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</si>
  <si>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</si>
  <si>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</si>
  <si>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</si>
  <si>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</si>
  <si>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</si>
  <si>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</si>
  <si>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</si>
  <si>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</si>
  <si>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</si>
  <si>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</si>
  <si>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</si>
  <si>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</si>
  <si>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</si>
  <si>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</si>
  <si>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</si>
  <si>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</si>
  <si>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</si>
  <si>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</si>
  <si>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</si>
  <si>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</si>
  <si>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</si>
  <si>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</si>
  <si>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</si>
  <si>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</si>
  <si>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</si>
  <si>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</si>
  <si>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</si>
  <si>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</si>
  <si>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</si>
  <si>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</si>
  <si>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</si>
  <si>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</si>
  <si>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</si>
  <si>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</si>
  <si>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</si>
  <si>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</si>
  <si>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</si>
  <si>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</si>
  <si>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</si>
  <si>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</si>
  <si>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</si>
  <si>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</si>
  <si>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</si>
  <si>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</si>
  <si>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</si>
  <si>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</si>
  <si>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</si>
  <si>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</si>
  <si>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</si>
  <si>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</si>
  <si>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</si>
  <si>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</si>
  <si>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</si>
  <si>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</si>
  <si>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</si>
  <si>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</si>
  <si>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</si>
  <si>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</si>
  <si>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</si>
  <si>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</si>
  <si>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</si>
  <si>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</si>
  <si>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</si>
  <si>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</si>
  <si>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</si>
  <si>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</si>
  <si>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</si>
  <si>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</si>
  <si>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</si>
  <si>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</si>
  <si>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</si>
  <si>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</si>
  <si>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</si>
  <si>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</si>
  <si>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</si>
  <si>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</si>
  <si>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</si>
  <si>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</si>
  <si>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</si>
  <si>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</si>
  <si>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</si>
  <si>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</si>
  <si>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</si>
  <si>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</si>
  <si>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</si>
  <si>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</si>
  <si>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</si>
  <si>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</si>
  <si>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</si>
  <si>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</si>
  <si>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</si>
  <si>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</si>
  <si>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</si>
  <si>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</si>
  <si>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</si>
  <si>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</si>
  <si>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</si>
  <si>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</si>
  <si>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</si>
  <si>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</si>
  <si>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</si>
  <si>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</si>
  <si>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</si>
  <si>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</si>
  <si>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</si>
  <si>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</si>
  <si>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</si>
  <si>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</si>
  <si>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</si>
  <si>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</si>
  <si>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</si>
  <si>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</si>
  <si>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</si>
  <si>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</si>
  <si>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</si>
  <si>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</si>
  <si>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</si>
  <si>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</si>
  <si>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</si>
  <si>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</si>
  <si>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</si>
  <si>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</si>
  <si>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</si>
  <si>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</si>
  <si>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</si>
  <si>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</si>
  <si>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</si>
  <si>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</si>
  <si>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</si>
  <si>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</si>
  <si>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</si>
  <si>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</si>
  <si>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</si>
  <si>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</si>
  <si>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</si>
  <si>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</si>
  <si>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</si>
  <si>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</si>
  <si>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</si>
  <si>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</si>
  <si>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</si>
  <si>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</si>
  <si>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</si>
  <si>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</si>
  <si>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</si>
  <si>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</si>
  <si>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</si>
  <si>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</si>
  <si>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</si>
  <si>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</si>
  <si>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</si>
  <si>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</si>
  <si>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</si>
  <si>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</si>
  <si>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</si>
  <si>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</si>
  <si>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</si>
  <si>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</si>
  <si>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</si>
  <si>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</si>
  <si>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</si>
  <si>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</si>
  <si>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</si>
  <si>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</si>
  <si>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</si>
  <si>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</si>
  <si>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</si>
  <si>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</si>
  <si>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</si>
  <si>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</si>
  <si>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</si>
  <si>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</si>
  <si>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</si>
  <si>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</si>
  <si>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</si>
  <si>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</si>
  <si>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</si>
  <si>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</si>
  <si>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</si>
  <si>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</si>
  <si>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</si>
  <si>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</si>
  <si>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</si>
  <si>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</si>
  <si>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</si>
  <si>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</si>
  <si>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</si>
  <si>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</si>
  <si>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</si>
  <si>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</si>
  <si>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</si>
  <si>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</si>
  <si>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</si>
  <si>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</si>
  <si>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</si>
  <si>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</si>
  <si>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</si>
  <si>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</si>
  <si>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</si>
  <si>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</si>
  <si>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</si>
  <si>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</si>
  <si>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</si>
  <si>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</si>
  <si>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</si>
  <si>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</si>
  <si>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</si>
  <si>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</si>
  <si>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</si>
  <si>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</si>
  <si>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</si>
  <si>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</si>
  <si>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</si>
  <si>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</si>
  <si>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</si>
  <si>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</si>
  <si>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</si>
  <si>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</si>
  <si>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</si>
  <si>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</si>
  <si>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</si>
  <si>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</si>
  <si>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</si>
  <si>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</si>
  <si>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</si>
  <si>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</si>
  <si>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</si>
  <si>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</si>
  <si>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</si>
  <si>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</si>
  <si>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</si>
  <si>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</si>
  <si>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</si>
  <si>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</si>
  <si>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</si>
  <si>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</si>
  <si>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</si>
  <si>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</si>
  <si>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</si>
  <si>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</si>
  <si>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</si>
  <si>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</si>
  <si>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</si>
  <si>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</si>
  <si>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</si>
  <si>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</si>
  <si>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</si>
  <si>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</si>
  <si>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</si>
  <si>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</si>
  <si>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</si>
  <si>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</si>
  <si>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</si>
  <si>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</si>
  <si>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</si>
  <si>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</si>
  <si>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</si>
  <si>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</si>
  <si>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</si>
  <si>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</si>
  <si>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</si>
  <si>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</si>
  <si>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</si>
  <si>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</si>
  <si>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</si>
  <si>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</si>
  <si>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</si>
  <si>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</si>
  <si>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</si>
  <si>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</si>
  <si>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</si>
  <si>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</si>
  <si>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</si>
  <si>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</si>
  <si>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</si>
  <si>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</si>
  <si>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</si>
  <si>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</si>
  <si>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</si>
  <si>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</si>
  <si>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</si>
  <si>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</si>
  <si>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</si>
  <si>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</si>
  <si>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</si>
  <si>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</si>
  <si>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</si>
  <si>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</si>
  <si>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</si>
  <si>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</si>
  <si>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</si>
  <si>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</si>
  <si>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</si>
  <si>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</si>
  <si>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</si>
  <si>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</si>
  <si>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</si>
  <si>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</si>
  <si>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</si>
  <si>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</si>
  <si>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</si>
  <si>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</si>
  <si>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</si>
  <si>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</si>
  <si>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</si>
  <si>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</si>
  <si>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</si>
  <si>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</si>
  <si>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</si>
  <si>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</si>
  <si>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</si>
  <si>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</si>
  <si>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</si>
  <si>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</si>
  <si>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</si>
  <si>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</si>
  <si>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</si>
  <si>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</si>
  <si>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</si>
  <si>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</si>
  <si>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</si>
  <si>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</si>
  <si>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</si>
  <si>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</si>
  <si>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</si>
  <si>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</si>
  <si>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</si>
  <si>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</si>
  <si>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</si>
  <si>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</si>
  <si>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</si>
  <si>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</si>
  <si>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</si>
  <si>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</si>
  <si>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</si>
  <si>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</si>
  <si>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</si>
  <si>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</si>
  <si>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</si>
  <si>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</si>
  <si>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</si>
  <si>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</si>
  <si>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</si>
  <si>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</si>
  <si>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</si>
  <si>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</si>
  <si>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</si>
  <si>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</si>
  <si>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</si>
  <si>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</si>
  <si>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</si>
  <si>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</si>
  <si>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</si>
  <si>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</si>
  <si>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</si>
  <si>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</si>
  <si>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</si>
  <si>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</si>
  <si>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</si>
  <si>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</si>
  <si>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</si>
  <si>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</si>
  <si>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</si>
  <si>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</si>
  <si>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</si>
  <si>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</si>
  <si>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</si>
  <si>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</si>
  <si>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</si>
  <si>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</si>
  <si>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</si>
  <si>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</si>
  <si>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</si>
  <si>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</si>
  <si>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</si>
  <si>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</si>
  <si>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</si>
  <si>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</si>
  <si>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</si>
  <si>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</si>
  <si>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</si>
  <si>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</si>
  <si>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</si>
  <si>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</si>
  <si>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</si>
  <si>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</si>
  <si>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</si>
  <si>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</si>
  <si>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</si>
  <si>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</si>
  <si>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</si>
  <si>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</si>
  <si>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</si>
  <si>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</si>
  <si>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</si>
  <si>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</si>
  <si>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</si>
  <si>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</si>
  <si>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</si>
  <si>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</si>
  <si>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</si>
  <si>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</si>
  <si>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</si>
  <si>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</si>
  <si>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</si>
  <si>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</si>
  <si>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</si>
  <si>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</si>
  <si>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</si>
  <si>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</si>
  <si>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</si>
  <si>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</si>
  <si>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</si>
  <si>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</si>
  <si>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</si>
  <si>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</si>
  <si>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</si>
  <si>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</si>
  <si>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</si>
  <si>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</si>
  <si>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</si>
  <si>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</si>
  <si>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</si>
  <si>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</si>
  <si>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</si>
  <si>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</si>
  <si>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</si>
  <si>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</si>
  <si>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</si>
  <si>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</si>
  <si>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</si>
  <si>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</si>
  <si>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</si>
  <si>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</si>
  <si>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</si>
  <si>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</si>
  <si>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</si>
  <si>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</si>
  <si>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</si>
  <si>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</si>
  <si>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</si>
  <si>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</si>
  <si>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</si>
  <si>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</si>
  <si>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</si>
  <si>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</si>
  <si>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</si>
  <si>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</si>
  <si>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</si>
  <si>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</si>
  <si>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</si>
  <si>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</si>
  <si>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</si>
  <si>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</si>
  <si>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</si>
  <si>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</si>
  <si>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</si>
  <si>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</si>
  <si>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</si>
  <si>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</si>
  <si>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</si>
  <si>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</si>
  <si>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</si>
  <si>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</si>
  <si>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</si>
  <si>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</si>
  <si>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</si>
  <si>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</si>
  <si>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</si>
  <si>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</si>
  <si>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</si>
  <si>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</si>
  <si>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</si>
  <si>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</si>
  <si>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</si>
  <si>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</si>
  <si>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</si>
  <si>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</si>
  <si>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</si>
  <si>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</si>
  <si>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</si>
  <si>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</si>
  <si>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</si>
  <si>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</si>
  <si>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</si>
  <si>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</si>
  <si>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</si>
  <si>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</si>
  <si>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</si>
  <si>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</si>
  <si>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</si>
  <si>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</si>
  <si>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</si>
  <si>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</si>
  <si>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</si>
  <si>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</si>
  <si>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</si>
  <si>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</si>
  <si>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</si>
  <si>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</si>
  <si>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</si>
  <si>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</si>
  <si>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</si>
  <si>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</si>
  <si>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</si>
  <si>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</si>
  <si>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</si>
  <si>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</si>
  <si>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</si>
  <si>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</si>
  <si>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</si>
  <si>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</si>
  <si>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</si>
  <si>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</si>
  <si>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</si>
  <si>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</si>
  <si>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</si>
  <si>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</si>
  <si>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</si>
  <si>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</si>
  <si>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</si>
  <si>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</si>
  <si>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</si>
  <si>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</si>
  <si>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</si>
  <si>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</si>
  <si>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</si>
  <si>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</si>
  <si>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</si>
  <si>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</si>
  <si>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</si>
  <si>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</si>
  <si>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</si>
  <si>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</si>
  <si>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</si>
  <si>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</si>
  <si>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</si>
  <si>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</si>
  <si>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</si>
  <si>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</si>
  <si>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</si>
  <si>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</si>
  <si>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</si>
  <si>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</si>
  <si>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</si>
  <si>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</si>
  <si>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</si>
  <si>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</si>
  <si>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</si>
  <si>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</si>
  <si>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</si>
  <si>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</si>
  <si>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</si>
  <si>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</si>
  <si>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</si>
  <si>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</si>
  <si>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</si>
  <si>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</si>
  <si>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</si>
  <si>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</si>
  <si>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</si>
  <si>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</si>
  <si>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</si>
  <si>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</si>
  <si>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</si>
  <si>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</si>
  <si>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</si>
  <si>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</si>
  <si>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</si>
  <si>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</si>
  <si>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</si>
  <si>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</si>
  <si>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</si>
  <si>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</si>
  <si>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</si>
  <si>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</si>
  <si>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</si>
  <si>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</si>
  <si>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</si>
  <si>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</si>
  <si>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</si>
  <si>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</si>
  <si>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</si>
  <si>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</si>
  <si>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</si>
  <si>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</si>
  <si>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</si>
  <si>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</si>
  <si>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</si>
  <si>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</si>
  <si>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</si>
  <si>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</si>
  <si>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</si>
  <si>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</si>
  <si>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</si>
  <si>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</si>
  <si>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</si>
  <si>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</si>
  <si>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</si>
  <si>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</si>
  <si>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</si>
  <si>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</si>
  <si>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</si>
  <si>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</si>
  <si>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</si>
  <si>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</si>
  <si>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</si>
  <si>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</si>
  <si>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</si>
  <si>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[Insert Definition Below]</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</si>
  <si>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</si>
  <si>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</si>
  <si>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</si>
  <si>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</si>
  <si>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</si>
  <si>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</si>
  <si>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</si>
  <si>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</si>
  <si>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</si>
  <si>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</si>
  <si>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</si>
  <si>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</si>
  <si>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</si>
  <si>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</si>
  <si>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</si>
  <si>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</si>
  <si>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</si>
  <si>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</si>
  <si>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</si>
  <si>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</si>
  <si>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</si>
  <si>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</si>
  <si>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</si>
  <si>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</si>
  <si>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</si>
  <si>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</si>
  <si>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</si>
  <si>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</si>
  <si>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</si>
  <si>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</si>
  <si>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</si>
  <si>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</si>
  <si>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</si>
  <si>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</si>
  <si>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</si>
  <si>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</si>
  <si>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</si>
  <si>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</si>
  <si>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</si>
  <si>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</si>
  <si>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</si>
  <si>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</si>
  <si>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</si>
  <si>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</si>
  <si>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</si>
  <si>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</si>
  <si>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</si>
  <si>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</si>
  <si>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</si>
  <si>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</si>
  <si>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</si>
  <si>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</si>
  <si>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</si>
  <si>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</si>
  <si>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</si>
  <si>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</si>
  <si>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</si>
  <si>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</si>
  <si>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</si>
  <si>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</si>
  <si>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</si>
  <si>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</si>
  <si>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</si>
  <si>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</si>
  <si>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</si>
  <si>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</si>
  <si>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</si>
  <si>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</si>
  <si>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</si>
  <si>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</si>
  <si>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</si>
  <si>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</si>
  <si>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</si>
  <si>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</si>
  <si>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</si>
  <si>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</si>
  <si>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</si>
  <si>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</si>
  <si>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</si>
  <si>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</si>
  <si>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</si>
  <si>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</si>
  <si>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</si>
  <si>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</si>
  <si>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</si>
  <si>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</si>
  <si>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</si>
  <si>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</si>
  <si>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</si>
  <si>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</si>
  <si>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</si>
  <si>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</si>
  <si>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</si>
  <si>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</si>
  <si>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</si>
  <si>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</si>
  <si>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</si>
  <si>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</si>
  <si>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</si>
  <si>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</si>
  <si>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</si>
  <si>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</si>
  <si>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</si>
  <si>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</si>
  <si>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</si>
  <si>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</si>
  <si>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</si>
  <si>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</si>
  <si>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</si>
  <si>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</si>
  <si>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</si>
  <si>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</si>
  <si>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</si>
  <si>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</si>
  <si>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</si>
  <si>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</si>
  <si>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</si>
  <si>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</si>
  <si>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</si>
  <si>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</si>
  <si>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</si>
  <si>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</si>
  <si>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</si>
  <si>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</si>
  <si>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</si>
  <si>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</si>
  <si>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</si>
  <si>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</si>
  <si>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</si>
  <si>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</si>
  <si>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</si>
  <si>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</si>
  <si>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</si>
  <si>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</si>
  <si>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</si>
  <si>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</si>
  <si>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</si>
  <si>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</si>
  <si>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</si>
  <si>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</si>
  <si>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</si>
  <si>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</si>
  <si>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</si>
  <si>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</si>
  <si>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</si>
  <si>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</si>
  <si>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</si>
  <si>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</si>
  <si>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</si>
  <si>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</si>
  <si>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</si>
  <si>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</si>
  <si>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</si>
  <si>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</si>
  <si>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</si>
  <si>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</si>
  <si>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</si>
  <si>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</si>
  <si>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</si>
  <si>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</si>
  <si>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</si>
  <si>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</si>
  <si>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</si>
  <si>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</si>
  <si>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</si>
  <si>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</si>
  <si>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</si>
  <si>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</si>
  <si>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</si>
  <si>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</si>
  <si>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</si>
  <si>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</si>
  <si>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</si>
  <si>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</si>
  <si>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</si>
  <si>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</si>
  <si>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</si>
  <si>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</si>
  <si>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</si>
  <si>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</si>
  <si>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</si>
  <si>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</si>
  <si>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</si>
  <si>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</si>
  <si>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</si>
  <si>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</si>
  <si>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</si>
  <si>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</si>
  <si>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</si>
  <si>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</si>
  <si>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</si>
  <si>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</si>
  <si>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</si>
  <si>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</si>
  <si>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</si>
  <si>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</si>
  <si>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</si>
  <si>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</si>
  <si>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</si>
  <si>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</si>
  <si>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</si>
  <si>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</si>
  <si>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</si>
  <si>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</si>
  <si>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</si>
  <si>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</si>
  <si>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</si>
  <si>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</si>
  <si>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</si>
  <si>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</si>
  <si>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</si>
  <si>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</si>
  <si>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</si>
  <si>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</si>
  <si>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</si>
  <si>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</si>
  <si>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</si>
  <si>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</si>
  <si>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</si>
  <si>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</si>
  <si>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</si>
  <si>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</si>
  <si>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</si>
  <si>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</si>
  <si>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</si>
  <si>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</si>
  <si>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</si>
  <si>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</si>
  <si>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</si>
  <si>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</si>
  <si>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</si>
  <si>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</si>
  <si>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</si>
  <si>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</si>
  <si>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</si>
  <si>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</si>
  <si>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</si>
  <si>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</si>
  <si>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</si>
  <si>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</si>
  <si>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</si>
  <si>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</si>
  <si>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</si>
  <si>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</si>
  <si>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</si>
  <si>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</si>
  <si>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</si>
  <si>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</si>
  <si>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</si>
  <si>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</si>
  <si>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</si>
  <si>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</si>
  <si>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</si>
  <si>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</si>
  <si>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</si>
  <si>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</si>
  <si>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</si>
  <si>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</si>
  <si>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</si>
  <si>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</si>
  <si>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</si>
  <si>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</si>
  <si>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</si>
  <si>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</si>
  <si>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</si>
  <si>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</si>
  <si>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</si>
  <si>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</si>
  <si>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</si>
  <si>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</si>
  <si>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</si>
  <si>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</si>
  <si>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</si>
  <si>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</si>
  <si>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</si>
  <si>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</si>
  <si>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</si>
  <si>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</si>
  <si>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</si>
  <si>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</si>
  <si>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</si>
  <si>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</si>
  <si>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</si>
  <si>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</si>
  <si>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</si>
  <si>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</si>
  <si>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</si>
  <si>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</si>
  <si>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</si>
  <si>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</si>
  <si>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</si>
  <si>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</si>
  <si>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</si>
  <si>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</si>
  <si>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</si>
  <si>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</si>
  <si>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</si>
  <si>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</si>
  <si>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</si>
  <si>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</si>
  <si>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</si>
  <si>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</si>
  <si>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</si>
  <si>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</si>
  <si>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</si>
  <si>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</si>
  <si>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</si>
  <si>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</si>
  <si>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</si>
  <si>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</si>
  <si>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</si>
  <si>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</si>
  <si>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</si>
  <si>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</si>
  <si>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</si>
  <si>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</si>
  <si>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</si>
  <si>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</si>
  <si>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</si>
  <si>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</si>
  <si>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&lt;30 days</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</si>
  <si>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</si>
  <si>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</si>
  <si>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</si>
  <si>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</si>
  <si>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</si>
  <si>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</si>
  <si>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</si>
  <si>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</si>
  <si>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</si>
  <si>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</si>
  <si>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</si>
  <si>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</si>
  <si>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</si>
  <si>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</si>
  <si>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</si>
  <si>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</si>
  <si>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</si>
  <si>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</si>
  <si>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</si>
  <si>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2018 version</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</si>
  <si>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</si>
  <si>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</si>
  <si>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</si>
  <si>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</si>
  <si>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</si>
  <si>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</si>
  <si>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</si>
  <si>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</si>
  <si>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</si>
  <si>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</si>
  <si>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</si>
  <si>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</si>
  <si>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</si>
  <si>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</si>
  <si>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</si>
  <si>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</si>
  <si>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</si>
  <si>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</si>
  <si>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</si>
  <si>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</si>
  <si>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HTT 2018</t>
  </si>
  <si>
    <t>0 - 1 Y</t>
  </si>
  <si>
    <t>1 - 2 Y</t>
  </si>
  <si>
    <t>2 - 3 Y</t>
  </si>
  <si>
    <t>3 - 4 Y</t>
  </si>
  <si>
    <t>4 - 5 Y</t>
  </si>
  <si>
    <t>5 - 10 Y</t>
  </si>
  <si>
    <t>10+ Y</t>
  </si>
  <si>
    <t>M.7.4.33</t>
  </si>
  <si>
    <t>OHG.2.3</t>
  </si>
  <si>
    <t>DLR Kredit A/S</t>
  </si>
  <si>
    <t>www.dlr.dk</t>
  </si>
  <si>
    <t>Cover Pool</t>
  </si>
  <si>
    <t xml:space="preserve">Contact Name </t>
  </si>
  <si>
    <t>Pernille Lohmann, Head of IR &amp; Rating</t>
  </si>
  <si>
    <t xml:space="preserve">Contact Details </t>
  </si>
  <si>
    <t>pel@dlr.dk</t>
  </si>
  <si>
    <t>Y</t>
  </si>
  <si>
    <t>https://coveredbondlabel.com/issuer/4/</t>
  </si>
  <si>
    <t>Greater Copenhagen area (Region Hovedstaden)</t>
  </si>
  <si>
    <t>Remaining Zealand &amp; Bornholm (Region Sjælland)</t>
  </si>
  <si>
    <t>Northern Jutland (Region Nordjylland)</t>
  </si>
  <si>
    <t>Eastern Jutland (Region Midtjylland)</t>
  </si>
  <si>
    <t>Southern Jutland &amp; Funen (Region Syddanmark)</t>
  </si>
  <si>
    <t>DKK 0 - 2m</t>
  </si>
  <si>
    <t>DKK 2 - 5m</t>
  </si>
  <si>
    <t>DKK 5 - 20m</t>
  </si>
  <si>
    <t>DKK 20 - 50m</t>
  </si>
  <si>
    <t>&gt; DKK 100m</t>
  </si>
  <si>
    <t>o/w Cooperative Housing</t>
  </si>
  <si>
    <t>o/w Manufacturing and Manual Industries</t>
  </si>
  <si>
    <t>o/w Office and Retail</t>
  </si>
  <si>
    <t>o/w Agricultutal properties</t>
  </si>
  <si>
    <t>DLR Kredit</t>
  </si>
  <si>
    <t>MAES062Z21Q4RZ2U7M96</t>
  </si>
  <si>
    <t>- o/w Adjustable rate mortgages</t>
  </si>
  <si>
    <t>- o/w Greenland</t>
  </si>
  <si>
    <t xml:space="preserve">- o/w Faeroe Islands </t>
  </si>
  <si>
    <t>Cut-off date: 31/12/18</t>
  </si>
  <si>
    <t>31/12/18</t>
  </si>
  <si>
    <t>ja</t>
  </si>
  <si>
    <t>National Transparency Template : Contents</t>
  </si>
  <si>
    <t>As of</t>
  </si>
  <si>
    <t>Specialised mortgage banks</t>
  </si>
  <si>
    <t>General Issuer Detail</t>
  </si>
  <si>
    <t>A</t>
  </si>
  <si>
    <t>Cover Pool Information</t>
  </si>
  <si>
    <t>G1.1</t>
  </si>
  <si>
    <t xml:space="preserve">General cover pool information </t>
  </si>
  <si>
    <t>G2</t>
  </si>
  <si>
    <t>Outstanding CBs</t>
  </si>
  <si>
    <t>G2.1a-f</t>
  </si>
  <si>
    <t>Cover assets and maturity structure</t>
  </si>
  <si>
    <t>G2.2</t>
  </si>
  <si>
    <t>Interest and currency risk</t>
  </si>
  <si>
    <t>G3</t>
  </si>
  <si>
    <t>Legal ALM (balance principle) adherence</t>
  </si>
  <si>
    <t>G4</t>
  </si>
  <si>
    <t>Additional characteristics of ALM business model for issued CBs</t>
  </si>
  <si>
    <t>M1</t>
  </si>
  <si>
    <t>Number of loans by property category</t>
  </si>
  <si>
    <t>M2</t>
  </si>
  <si>
    <t>Lending by property category, DKKbn</t>
  </si>
  <si>
    <t>M3</t>
  </si>
  <si>
    <t>Lending, by loan size, DKKbn</t>
  </si>
  <si>
    <t>M4a</t>
  </si>
  <si>
    <t>Lending, by-loan to-value (LTV), current property value, DKKbn</t>
  </si>
  <si>
    <t>M4b</t>
  </si>
  <si>
    <t>Lending, by-loan to-value (LTV), current property value, Per cent</t>
  </si>
  <si>
    <t>M4c</t>
  </si>
  <si>
    <t>Lending, by-loan to-value (LTV), current property value, DKKbn ("Sidste krone")</t>
  </si>
  <si>
    <t>M4d</t>
  </si>
  <si>
    <t>Lending, by-loan to-value (LTV), current property value, Per cent ("Sidste krone")</t>
  </si>
  <si>
    <t>M5</t>
  </si>
  <si>
    <t>Lending by region, DKKbn</t>
  </si>
  <si>
    <t>M6</t>
  </si>
  <si>
    <t>Lending by loan type - IO Loans, DKKbn</t>
  </si>
  <si>
    <t>M7</t>
  </si>
  <si>
    <t>Lending by loan type - Repayment Loans / Amortizing Loans, DKKbn</t>
  </si>
  <si>
    <t>M8</t>
  </si>
  <si>
    <t>Lending by loan type - All loans, DKKbn</t>
  </si>
  <si>
    <t>M9</t>
  </si>
  <si>
    <t>Lending by Seasoning, DKKbn (Seasoning defined by duration of customer relationship)</t>
  </si>
  <si>
    <t>M10</t>
  </si>
  <si>
    <t>Lending by remaining maturity, DKKbn</t>
  </si>
  <si>
    <t>M11</t>
  </si>
  <si>
    <t>90 day Non-performing loans by property type, as percentage of instalments payments, %</t>
  </si>
  <si>
    <t>M11a</t>
  </si>
  <si>
    <t>90 day Non-performing loans by property type, as percentage of lending, %</t>
  </si>
  <si>
    <t>M11b</t>
  </si>
  <si>
    <t>90 day Non-performing loans by property type, as percentage of lending, by continous LTV bracket, %</t>
  </si>
  <si>
    <t>M12</t>
  </si>
  <si>
    <t>Realised losses (DKKm)</t>
  </si>
  <si>
    <t>M12a</t>
  </si>
  <si>
    <t>Realised losses (%)</t>
  </si>
  <si>
    <t>Key Concepts</t>
  </si>
  <si>
    <t>X1/X2</t>
  </si>
  <si>
    <t>Key Concepts Explanation</t>
  </si>
  <si>
    <t>X3</t>
  </si>
  <si>
    <t>General explanation</t>
  </si>
  <si>
    <t xml:space="preserve">Table A.    General Issuer Detail </t>
  </si>
  <si>
    <t xml:space="preserve">Key information regarding issuers' balance sheet </t>
  </si>
  <si>
    <t>(DKKbn – except Tier 1 and Solvency Ratio)</t>
  </si>
  <si>
    <t>Q4 2018</t>
  </si>
  <si>
    <t>Q3 2018</t>
  </si>
  <si>
    <t>Q2 2018</t>
  </si>
  <si>
    <t>Q1 2018</t>
  </si>
  <si>
    <t>Total Balance Sheet Assets</t>
  </si>
  <si>
    <t>Total Customer Loans (fair value)</t>
  </si>
  <si>
    <t>of which: Used/registered for covered bond collateral pool</t>
  </si>
  <si>
    <t>Tier 1 Ratio (%)</t>
  </si>
  <si>
    <t>Solvency Ratio (%)</t>
  </si>
  <si>
    <t>Outstanding Covered Bonds (fair value)</t>
  </si>
  <si>
    <t>Outstanding Senior Unsecured Liabilities</t>
  </si>
  <si>
    <t>Senior Secured Bonds (Sec. 15 bonds)</t>
  </si>
  <si>
    <t xml:space="preserve">Guarantees (e.g. provided by states, municipals, banks), DKK million </t>
  </si>
  <si>
    <t>17 406</t>
  </si>
  <si>
    <t>ND</t>
  </si>
  <si>
    <t>Net loan losses (Net loan losses and net loan loss provisions), DKK million</t>
  </si>
  <si>
    <t>Value of acquired properties (temporary possessions, end quarter), DKK million</t>
  </si>
  <si>
    <t>Customer loans (mortgage) (DKKbn)</t>
  </si>
  <si>
    <t>Total customer loans (market value)</t>
  </si>
  <si>
    <t xml:space="preserve">Composition by </t>
  </si>
  <si>
    <t>Maturity</t>
  </si>
  <si>
    <t>-       0 &lt;= 1 year</t>
  </si>
  <si>
    <t>-       &lt; 1 &lt;= 5 years</t>
  </si>
  <si>
    <t>-       over 5 years</t>
  </si>
  <si>
    <t>Currency</t>
  </si>
  <si>
    <t>-       DKK</t>
  </si>
  <si>
    <t>-       EUR</t>
  </si>
  <si>
    <t>-       USD</t>
  </si>
  <si>
    <t>-       Other</t>
  </si>
  <si>
    <t>Customer type</t>
  </si>
  <si>
    <t>-        Residential (owner-occ., private rental, corporate housing, holiday houses)</t>
  </si>
  <si>
    <t>-        Commercial (office and business, industry, agriculture, manufacture, social and cultural, ships)</t>
  </si>
  <si>
    <t>-       Subsidised</t>
  </si>
  <si>
    <t>Eligibility as covered bond collateral</t>
  </si>
  <si>
    <t>Non-performing loans (See definition in table X1)</t>
  </si>
  <si>
    <t>Loan loss provisions (sum of total individual and group wise loan loss provisions, end of quarter)</t>
  </si>
  <si>
    <t>To Contents</t>
  </si>
  <si>
    <r>
      <t>Table G1.1 – DLR Capital Centre B, General cover pool information</t>
    </r>
    <r>
      <rPr>
        <b/>
        <sz val="12"/>
        <color theme="1"/>
        <rFont val="Calibri"/>
        <family val="2"/>
        <scheme val="minor"/>
      </rPr>
      <t xml:space="preserve"> </t>
    </r>
  </si>
  <si>
    <t>DKKbn / Percentage of nominal outstanding CBs</t>
  </si>
  <si>
    <t>Nominal cover pool (total value)</t>
  </si>
  <si>
    <t>Transmission or liquidation proceeds to CB holders</t>
  </si>
  <si>
    <t>Overcollateralisation after correction</t>
  </si>
  <si>
    <t>Overcollateralisation ratio, %</t>
  </si>
  <si>
    <t>Total (% of nom. value of outstanding CBs)</t>
  </si>
  <si>
    <t>Mandatory (% of RWA, general, by law)</t>
  </si>
  <si>
    <t>Nominal value of outstanding CBs</t>
  </si>
  <si>
    <t>– hereof  amount maturing 0-1 day</t>
  </si>
  <si>
    <t>Proceeds from senior secured debt</t>
  </si>
  <si>
    <t>Proceeds from senior unsecured debt</t>
  </si>
  <si>
    <t>Tier 2 capital</t>
  </si>
  <si>
    <t>Additional tier 1 capital (e.g. hybrid core capital)</t>
  </si>
  <si>
    <t>Core tier 1 capital invested in gilt-edged securities</t>
  </si>
  <si>
    <t>Total  capital coverage (rating compliant capital)</t>
  </si>
  <si>
    <t>Loan loss provisions (cover pool level - shown in Table A on issuer level) - Optional on cover pool level</t>
  </si>
  <si>
    <t>na</t>
  </si>
  <si>
    <t>Table G2 – DLR Capital Centre B, Outstanding CBs</t>
  </si>
  <si>
    <t>Fair value of outstanding CBs (marked value)</t>
  </si>
  <si>
    <t>Maturity of issued CBs</t>
  </si>
  <si>
    <t>0-1 day</t>
  </si>
  <si>
    <t>1 day – &lt; 1 year</t>
  </si>
  <si>
    <t>1 year</t>
  </si>
  <si>
    <r>
      <t xml:space="preserve">&gt; 1 and </t>
    </r>
    <r>
      <rPr>
        <sz val="11"/>
        <color theme="1"/>
        <rFont val="Calibri"/>
        <family val="2"/>
      </rPr>
      <t>≤ 2 years</t>
    </r>
  </si>
  <si>
    <r>
      <t xml:space="preserve">&gt; 2 and </t>
    </r>
    <r>
      <rPr>
        <sz val="11"/>
        <color theme="1"/>
        <rFont val="Calibri"/>
        <family val="2"/>
      </rPr>
      <t>≤ 3 years</t>
    </r>
  </si>
  <si>
    <r>
      <t xml:space="preserve">&gt; 3 and </t>
    </r>
    <r>
      <rPr>
        <sz val="11"/>
        <color theme="1"/>
        <rFont val="Calibri"/>
        <family val="2"/>
      </rPr>
      <t>≤ 4 years</t>
    </r>
  </si>
  <si>
    <r>
      <t xml:space="preserve">&gt; 4 and </t>
    </r>
    <r>
      <rPr>
        <sz val="11"/>
        <color theme="1"/>
        <rFont val="Calibri"/>
        <family val="2"/>
      </rPr>
      <t>≤ 5 years</t>
    </r>
  </si>
  <si>
    <t>5-10 years</t>
  </si>
  <si>
    <t>10-20 years</t>
  </si>
  <si>
    <t>&gt;  20 years</t>
  </si>
  <si>
    <t>Amortisation profile of issued CBs</t>
  </si>
  <si>
    <t>Bullet</t>
  </si>
  <si>
    <t>40.6%</t>
  </si>
  <si>
    <t>41.7%</t>
  </si>
  <si>
    <t>41.1%</t>
  </si>
  <si>
    <t>44.6%</t>
  </si>
  <si>
    <t>Annuity</t>
  </si>
  <si>
    <t>59.4%</t>
  </si>
  <si>
    <t>58.3%</t>
  </si>
  <si>
    <t>58.9%</t>
  </si>
  <si>
    <t>55.4%</t>
  </si>
  <si>
    <t>Serial</t>
  </si>
  <si>
    <t>Interest rate profile of issued CBs</t>
  </si>
  <si>
    <t>Fixed rate (Fixed rate constant for more than 1 year)</t>
  </si>
  <si>
    <t>62.6%</t>
  </si>
  <si>
    <t>63.0%</t>
  </si>
  <si>
    <t>61.7%</t>
  </si>
  <si>
    <t>63.6%</t>
  </si>
  <si>
    <t>Floating rate ( Floating rate constant for less than 1 year)</t>
  </si>
  <si>
    <t>37.4%</t>
  </si>
  <si>
    <t>37.0%</t>
  </si>
  <si>
    <t>38.3%</t>
  </si>
  <si>
    <t>36.4%</t>
  </si>
  <si>
    <t>Capped floating rate</t>
  </si>
  <si>
    <t>Currency denomination profile of issued CBs</t>
  </si>
  <si>
    <t>97.1%</t>
  </si>
  <si>
    <t>96.9%</t>
  </si>
  <si>
    <t>96.6%</t>
  </si>
  <si>
    <t>96.2%</t>
  </si>
  <si>
    <t>2.93%</t>
  </si>
  <si>
    <t>3.13%</t>
  </si>
  <si>
    <t>3.42%</t>
  </si>
  <si>
    <t>3.83%</t>
  </si>
  <si>
    <t>CHF</t>
  </si>
  <si>
    <t>USD</t>
  </si>
  <si>
    <t>UCITS compliant</t>
  </si>
  <si>
    <t>CRD compliant</t>
  </si>
  <si>
    <t>Eligible for central bank repo</t>
  </si>
  <si>
    <t>Rating</t>
  </si>
  <si>
    <t>Moody’s</t>
  </si>
  <si>
    <t>-</t>
  </si>
  <si>
    <t>S&amp;P</t>
  </si>
  <si>
    <t>AAA</t>
  </si>
  <si>
    <t>Fitch</t>
  </si>
  <si>
    <t>Table G2.1a-f – Cover assets and maturity structure</t>
  </si>
  <si>
    <t xml:space="preserve">Table G2.1a - Assets other than the loan portfolio in the cover pool  </t>
  </si>
  <si>
    <t>Rating/maturity</t>
  </si>
  <si>
    <t>AA+</t>
  </si>
  <si>
    <t>AA</t>
  </si>
  <si>
    <t xml:space="preserve">AA- </t>
  </si>
  <si>
    <t>A+</t>
  </si>
  <si>
    <t xml:space="preserve">A </t>
  </si>
  <si>
    <t xml:space="preserve">A- </t>
  </si>
  <si>
    <t>etc.</t>
  </si>
  <si>
    <t>Not rated</t>
  </si>
  <si>
    <t>Gilt-edged secutities / rating compliant capital</t>
  </si>
  <si>
    <r>
      <t>0-</t>
    </r>
    <r>
      <rPr>
        <u/>
        <sz val="11"/>
        <color theme="1"/>
        <rFont val="Calibri"/>
        <family val="2"/>
        <scheme val="minor"/>
      </rPr>
      <t>&lt;</t>
    </r>
    <r>
      <rPr>
        <sz val="11"/>
        <color theme="1"/>
        <rFont val="Calibri"/>
        <family val="2"/>
        <scheme val="minor"/>
      </rPr>
      <t>1 year</t>
    </r>
  </si>
  <si>
    <r>
      <t xml:space="preserve">&gt;1- </t>
    </r>
    <r>
      <rPr>
        <u/>
        <sz val="11"/>
        <color theme="1"/>
        <rFont val="Calibri"/>
        <family val="2"/>
        <scheme val="minor"/>
      </rPr>
      <t xml:space="preserve">&lt; </t>
    </r>
    <r>
      <rPr>
        <sz val="11"/>
        <color theme="1"/>
        <rFont val="Calibri"/>
        <family val="2"/>
        <scheme val="minor"/>
      </rPr>
      <t>5 years</t>
    </r>
  </si>
  <si>
    <t>&gt; 5  years</t>
  </si>
  <si>
    <t xml:space="preserve">Table G2.1b - Assets other than the loan portfolio in the cover pool  </t>
  </si>
  <si>
    <t>Rating/type of cover asset</t>
  </si>
  <si>
    <t>Exposures to/guaranteed by govenments etc. in EU</t>
  </si>
  <si>
    <t>Exposures to/guaranteed by govenments etc. third countries</t>
  </si>
  <si>
    <t>Exposure to credit institute credit quality step 1</t>
  </si>
  <si>
    <t>Exposure to credit institute credit quality step 2</t>
  </si>
  <si>
    <t xml:space="preserve">Table G2.1c - Assets other than the loan portfolio in the cover pool  </t>
  </si>
  <si>
    <t>Maturity structure/Type of cover asset</t>
  </si>
  <si>
    <t xml:space="preserve">Table G2.1d - Assets other than the loan portfolio in the cover pool  </t>
  </si>
  <si>
    <t>Other assets, total (distributed pro rata after total assets in credit institution and cover pool)</t>
  </si>
  <si>
    <t>Table G2.1e - Derivatives at programme level (not subordinated / pari passu with covered bonds)</t>
  </si>
  <si>
    <r>
      <t>0-</t>
    </r>
    <r>
      <rPr>
        <u/>
        <sz val="11"/>
        <rFont val="Calibri"/>
        <family val="2"/>
        <scheme val="minor"/>
      </rPr>
      <t>&lt;</t>
    </r>
    <r>
      <rPr>
        <sz val="11"/>
        <rFont val="Calibri"/>
        <family val="2"/>
        <scheme val="minor"/>
      </rPr>
      <t>1 year</t>
    </r>
  </si>
  <si>
    <r>
      <t xml:space="preserve">&gt;1- </t>
    </r>
    <r>
      <rPr>
        <u/>
        <sz val="11"/>
        <rFont val="Calibri"/>
        <family val="2"/>
        <scheme val="minor"/>
      </rPr>
      <t xml:space="preserve">&lt; </t>
    </r>
    <r>
      <rPr>
        <sz val="11"/>
        <rFont val="Calibri"/>
        <family val="2"/>
        <scheme val="minor"/>
      </rPr>
      <t>5 years</t>
    </r>
  </si>
  <si>
    <t>Table G2.1f - Other Derivatives  (subordinated)</t>
  </si>
  <si>
    <t>Table G2.2 – Interest and currency risk</t>
  </si>
  <si>
    <r>
      <t xml:space="preserve">Total  value of loans </t>
    </r>
    <r>
      <rPr>
        <b/>
        <sz val="11"/>
        <color theme="1"/>
        <rFont val="Calibri"/>
        <family val="2"/>
        <scheme val="minor"/>
      </rPr>
      <t>funded</t>
    </r>
    <r>
      <rPr>
        <sz val="11"/>
        <color theme="1"/>
        <rFont val="Calibri"/>
        <family val="2"/>
        <scheme val="minor"/>
      </rPr>
      <t xml:space="preserve"> in cover pool</t>
    </r>
  </si>
  <si>
    <t>DKK 144,6 bn</t>
  </si>
  <si>
    <t>Match funded (without interest and/or currency risk)</t>
  </si>
  <si>
    <t>Completely hedged with derivatives</t>
  </si>
  <si>
    <t>Un-hedged interest rate risk</t>
  </si>
  <si>
    <t>Un-hedged currency risk</t>
  </si>
  <si>
    <r>
      <t>-</t>
    </r>
    <r>
      <rPr>
        <sz val="7"/>
        <color theme="1"/>
        <rFont val="Times New Roman"/>
        <family val="1"/>
      </rPr>
      <t xml:space="preserve">          </t>
    </r>
    <r>
      <rPr>
        <sz val="11"/>
        <color theme="1"/>
        <rFont val="Calibri"/>
        <family val="2"/>
        <scheme val="minor"/>
      </rPr>
      <t>Of which  EUR</t>
    </r>
  </si>
  <si>
    <r>
      <t>-</t>
    </r>
    <r>
      <rPr>
        <sz val="7"/>
        <color theme="1"/>
        <rFont val="Times New Roman"/>
        <family val="1"/>
      </rPr>
      <t xml:space="preserve">          </t>
    </r>
    <r>
      <rPr>
        <sz val="11"/>
        <color theme="1"/>
        <rFont val="Calibri"/>
        <family val="2"/>
        <scheme val="minor"/>
      </rPr>
      <t>Of which DKK</t>
    </r>
  </si>
  <si>
    <r>
      <t>-</t>
    </r>
    <r>
      <rPr>
        <sz val="7"/>
        <color theme="1"/>
        <rFont val="Times New Roman"/>
        <family val="1"/>
      </rPr>
      <t xml:space="preserve">          </t>
    </r>
    <r>
      <rPr>
        <sz val="11"/>
        <color theme="1"/>
        <rFont val="Calibri"/>
        <family val="2"/>
        <scheme val="minor"/>
      </rPr>
      <t xml:space="preserve">Of which… </t>
    </r>
  </si>
  <si>
    <r>
      <t>Table G3 – Legal ALM (balance principle) adherence</t>
    </r>
    <r>
      <rPr>
        <b/>
        <vertAlign val="superscript"/>
        <sz val="12"/>
        <color theme="1"/>
        <rFont val="Calibri"/>
        <family val="2"/>
        <scheme val="minor"/>
      </rPr>
      <t>1</t>
    </r>
  </si>
  <si>
    <t>Issue adherence</t>
  </si>
  <si>
    <t>General balance principle</t>
  </si>
  <si>
    <t>Specific balance principle</t>
  </si>
  <si>
    <t> x</t>
  </si>
  <si>
    <t>1) Cf. the Danish Executive Order on bond issuance, balance principle and risk management. See X3 for definitions.</t>
  </si>
  <si>
    <t>Table G4 – Additional characteristics of ALM business model for issued CBs</t>
  </si>
  <si>
    <t>Yes</t>
  </si>
  <si>
    <t>No</t>
  </si>
  <si>
    <t>One-to-one balance between terms of granted loans and bonds issued, i.e. daily tap issuance?</t>
  </si>
  <si>
    <t>Pass-through cash flow from borrowers to investors?</t>
  </si>
  <si>
    <t>Asset substitution in cover pool allowed?</t>
  </si>
  <si>
    <t>DLR Capital center B</t>
  </si>
  <si>
    <t>Reporting date</t>
  </si>
  <si>
    <t>Property categories are defined according to Danish FSA's AS-reporting form</t>
  </si>
  <si>
    <t>Table M1</t>
  </si>
  <si>
    <t>Owner-occupied homes</t>
  </si>
  <si>
    <t>Holiday houses</t>
  </si>
  <si>
    <t>Subsidised Housing</t>
  </si>
  <si>
    <t>Cooperative Housing</t>
  </si>
  <si>
    <t>Private rental</t>
  </si>
  <si>
    <t>Manufacturing and Manual Industries</t>
  </si>
  <si>
    <t>Office and Business</t>
  </si>
  <si>
    <t>Social and cultural purposes</t>
  </si>
  <si>
    <t>In %</t>
  </si>
  <si>
    <t>Table M2</t>
  </si>
  <si>
    <t>Table M3</t>
  </si>
  <si>
    <t>DKK 50 - 100m</t>
  </si>
  <si>
    <t>Table M4a</t>
  </si>
  <si>
    <t>Lending, by-loan to-value (LTV), current property value, DKKbn ("Continously distributed into LTV brackets")</t>
  </si>
  <si>
    <t>DKK bn</t>
  </si>
  <si>
    <t>0 - 19,9</t>
  </si>
  <si>
    <t>20 - 39,9</t>
  </si>
  <si>
    <t>40 - 59,9</t>
  </si>
  <si>
    <t>60 - 69,9</t>
  </si>
  <si>
    <t>70 - 79,9</t>
  </si>
  <si>
    <t>80 - 84,9</t>
  </si>
  <si>
    <t>85 - 89,9</t>
  </si>
  <si>
    <t>90 - 94,9</t>
  </si>
  <si>
    <t>95 - 100</t>
  </si>
  <si>
    <t>&gt; 100</t>
  </si>
  <si>
    <t>Agricultutal properties</t>
  </si>
  <si>
    <t>Properties for social and cultural purposes</t>
  </si>
  <si>
    <t>Table M4b</t>
  </si>
  <si>
    <r>
      <t xml:space="preserve">Lending, by-loan to-value (LTV), current property value, </t>
    </r>
    <r>
      <rPr>
        <b/>
        <i/>
        <sz val="11"/>
        <rFont val="Calibri"/>
        <family val="2"/>
        <scheme val="minor"/>
      </rPr>
      <t>per cent ("Continously distributed into LTV brackets")</t>
    </r>
  </si>
  <si>
    <t>Per cent</t>
  </si>
  <si>
    <t>Table M4c</t>
  </si>
  <si>
    <t>Lending, by-loan to-value (LTV), current property value, DKKbn ("Total loan in the highest LTV bracket")</t>
  </si>
  <si>
    <t>Avg. LTV (%)</t>
  </si>
  <si>
    <t>Table M4d</t>
  </si>
  <si>
    <t>Lending, by-loan to-value (LTV), current property value, per cent ("Total loan in the highest LTV bracket")</t>
  </si>
  <si>
    <t>Table M5 - Total</t>
  </si>
  <si>
    <t>Outside Denmark*</t>
  </si>
  <si>
    <t>Table M6</t>
  </si>
  <si>
    <t>Index Loans</t>
  </si>
  <si>
    <t>Fixed-rate to maturity</t>
  </si>
  <si>
    <t>Fixed-rate shorter period than maturity (ARM's etc.)</t>
  </si>
  <si>
    <r>
      <t xml:space="preserve">- rate fixed </t>
    </r>
    <r>
      <rPr>
        <b/>
        <sz val="11"/>
        <rFont val="Calibri"/>
        <family val="2"/>
        <scheme val="minor"/>
      </rPr>
      <t>≤</t>
    </r>
    <r>
      <rPr>
        <sz val="11"/>
        <rFont val="Calibri"/>
        <family val="2"/>
        <scheme val="minor"/>
      </rPr>
      <t xml:space="preserve"> 1 year</t>
    </r>
  </si>
  <si>
    <r>
      <t xml:space="preserve">- rate fixed &gt; 1 and </t>
    </r>
    <r>
      <rPr>
        <sz val="11"/>
        <rFont val="Calibri"/>
        <family val="2"/>
      </rPr>
      <t>≤ 3 years</t>
    </r>
  </si>
  <si>
    <t>- rate fixed &gt; 3 and ≤ 5 years</t>
  </si>
  <si>
    <t>- rate fixed &gt; 5 years</t>
  </si>
  <si>
    <t>Money market based loans</t>
  </si>
  <si>
    <t>- Non Capped floaters</t>
  </si>
  <si>
    <t>- Capped floaters</t>
  </si>
  <si>
    <t>*Interest-only loans at time of compilation. Interest-only is typically limited to a maximum of 10 years</t>
  </si>
  <si>
    <t>Table M7</t>
  </si>
  <si>
    <t>Table M8</t>
  </si>
  <si>
    <t>Table M9</t>
  </si>
  <si>
    <r>
      <t>Lending by Seasoning, DKKbn</t>
    </r>
    <r>
      <rPr>
        <i/>
        <sz val="8"/>
        <color theme="1"/>
        <rFont val="Calibri"/>
        <family val="2"/>
        <scheme val="minor"/>
      </rPr>
      <t xml:space="preserve"> (Seasoning defined by duration of customer relationship)</t>
    </r>
  </si>
  <si>
    <t>&lt; 12 months</t>
  </si>
  <si>
    <t>Table M10</t>
  </si>
  <si>
    <t>&lt; 1 Years</t>
  </si>
  <si>
    <t>≥  1 - ≤ 3 Years</t>
  </si>
  <si>
    <t>≥ 3 - ≤ 5 Years</t>
  </si>
  <si>
    <t>≥ 5 - ≤ 10 Years</t>
  </si>
  <si>
    <t>≥ 10 - ≤ 20 Years</t>
  </si>
  <si>
    <t>≥ 20 Years</t>
  </si>
  <si>
    <t>Table M11</t>
  </si>
  <si>
    <t>90 day Non-performing loans by property type, as percentage of total payments, %</t>
  </si>
  <si>
    <t>90 day NPL</t>
  </si>
  <si>
    <t>Note: 90 days NPL ratio defined as term payments on loans with arrears of 90 days or more, as percentage of total term payments</t>
  </si>
  <si>
    <t>Table M11a</t>
  </si>
  <si>
    <t>Note: 90 days NPL ratio defined as outstanding debt on loans with arrears of 90 days or more as percentage of total outstanding debt</t>
  </si>
  <si>
    <t>Table M11b</t>
  </si>
  <si>
    <t>&lt; 60per cent LTV</t>
  </si>
  <si>
    <t>60-69.9 per cent LTV</t>
  </si>
  <si>
    <t>70-79.9 per cent LTV</t>
  </si>
  <si>
    <t>80-89.9 per cent LTV</t>
  </si>
  <si>
    <t>90-100 per cent LTV</t>
  </si>
  <si>
    <t>&gt;100 per cent LTV</t>
  </si>
  <si>
    <t>Note: 90 days NPL ratio defined as in table 11a</t>
  </si>
  <si>
    <t>Table M12</t>
  </si>
  <si>
    <t>Realised losses (DKK million)</t>
  </si>
  <si>
    <t>Total realised losses*</t>
  </si>
  <si>
    <t>Note: Losses are reported on a company level, as the quarterly total realised losses</t>
  </si>
  <si>
    <t>Table M12a</t>
  </si>
  <si>
    <t>Total realised losses, %*</t>
  </si>
  <si>
    <t>Note: Losses are reported on a company level, as the annualised loss as percentage of total  lending within each property category</t>
  </si>
  <si>
    <t>Table X1</t>
  </si>
  <si>
    <t xml:space="preserve">General practice in Danish market </t>
  </si>
  <si>
    <t>If issuers Key Concepts Explanation differs from general practice: State and explain in this column.</t>
  </si>
  <si>
    <t xml:space="preserve">Residential versus commercial mortgages </t>
  </si>
  <si>
    <t>Description of the difference made between residential/owner occupied and commercial properties</t>
  </si>
  <si>
    <t xml:space="preserve">The Danish FSA sets guidelines for the grouping of property in categories. Property type is determined by its primary use. </t>
  </si>
  <si>
    <t xml:space="preserve">Property which primary purpose is owner occupation is characterised as residential. Whereas properties primarily used for commercial purposes are classified as commercial (cf. below). </t>
  </si>
  <si>
    <t>Describe when you classify a property as commercial?</t>
  </si>
  <si>
    <t>The Danish FSA sets guidelines for the grouping of property in categories. Examples of application of which classifies property as commercial are:</t>
  </si>
  <si>
    <t>E.g.: Private rental, Manufacturing and Manual Industries, Offices and Business, Agriculture.</t>
  </si>
  <si>
    <t>·       Office</t>
  </si>
  <si>
    <t>·       Retail/shop</t>
  </si>
  <si>
    <r>
      <t>·</t>
    </r>
    <r>
      <rPr>
        <sz val="11"/>
        <color theme="1"/>
        <rFont val="Calibri"/>
        <family val="2"/>
        <scheme val="minor"/>
      </rPr>
      <t>       Warehouse</t>
    </r>
  </si>
  <si>
    <r>
      <t>·</t>
    </r>
    <r>
      <rPr>
        <sz val="11"/>
        <color theme="1"/>
        <rFont val="Calibri"/>
        <family val="2"/>
        <scheme val="minor"/>
      </rPr>
      <t>       Restaurants, inns etc.</t>
    </r>
  </si>
  <si>
    <r>
      <t>·</t>
    </r>
    <r>
      <rPr>
        <sz val="11"/>
        <color theme="1"/>
        <rFont val="Calibri"/>
        <family val="2"/>
        <scheme val="minor"/>
      </rPr>
      <t>       Hotels and resorts </t>
    </r>
  </si>
  <si>
    <r>
      <t>·</t>
    </r>
    <r>
      <rPr>
        <sz val="11"/>
        <color theme="1"/>
        <rFont val="Calibri"/>
        <family val="2"/>
        <scheme val="minor"/>
      </rPr>
      <t>       Congress and conference centres</t>
    </r>
  </si>
  <si>
    <r>
      <t>·</t>
    </r>
    <r>
      <rPr>
        <sz val="11"/>
        <color theme="1"/>
        <rFont val="Calibri"/>
        <family val="2"/>
        <scheme val="minor"/>
      </rPr>
      <t>       Agriculture</t>
    </r>
  </si>
  <si>
    <r>
      <t>·</t>
    </r>
    <r>
      <rPr>
        <sz val="11"/>
        <color theme="1"/>
        <rFont val="Calibri"/>
        <family val="2"/>
        <scheme val="minor"/>
      </rPr>
      <t>       Forestry</t>
    </r>
  </si>
  <si>
    <r>
      <t>·</t>
    </r>
    <r>
      <rPr>
        <sz val="11"/>
        <color theme="1"/>
        <rFont val="Calibri"/>
        <family val="2"/>
        <scheme val="minor"/>
      </rPr>
      <t>       Nurseries</t>
    </r>
  </si>
  <si>
    <t>NPL (Non-performing loans)</t>
  </si>
  <si>
    <t>Describe how you define NPLs</t>
  </si>
  <si>
    <t>A loan is categorised as non-performing when a borrower neglects a payment failing to pay instalments and / or interests.</t>
  </si>
  <si>
    <t>The NPL rate is calculated at different time periods after the original payment date. Standard in Table A is 90 day arrear.</t>
  </si>
  <si>
    <t>Explain how you distinguish between performing and nonperforming loans in the cover pool?</t>
  </si>
  <si>
    <t>No distinction made. Asset substitution is not allowed for specialised mortgage banks.</t>
  </si>
  <si>
    <t>Are NPLs parts of eligible assets in cover pool? Are NPL parts of non eligible assets in cover pool?</t>
  </si>
  <si>
    <t>Asset substitution is not allowed for specialised mortgage banks, hence NPLs are part of the cover pool.</t>
  </si>
  <si>
    <t xml:space="preserve">Are loans in foreclosure procedure part of eligible assets in cover pool?  </t>
  </si>
  <si>
    <t>Asset substitution is not allowed for specialised mortgage banks, hence loans in foreclosure are part of the cover pool.</t>
  </si>
  <si>
    <t>If NPL and/or loans in foreclosure procedure are part of the covered pool which provisions are made in respect of the value of these loans in the cover pool?</t>
  </si>
  <si>
    <r>
      <t xml:space="preserve">The Danish FSA set rules for loan loss provisioning. In case of </t>
    </r>
    <r>
      <rPr>
        <sz val="11"/>
        <color theme="1"/>
        <rFont val="Calibri"/>
        <family val="2"/>
        <scheme val="minor"/>
      </rPr>
      <t>objective evidence of value reduction (OIV) provisioning for potential losses must be made.</t>
    </r>
  </si>
  <si>
    <t>Table X2</t>
  </si>
  <si>
    <t xml:space="preserve">Key Concepts Explanation </t>
  </si>
  <si>
    <t xml:space="preserve">Issuer specific </t>
  </si>
  <si>
    <t>(N/A for some issuers)</t>
  </si>
  <si>
    <t>Guaranteed loans (if part of the cover pool)</t>
  </si>
  <si>
    <t>How are the loans guaranteed?</t>
  </si>
  <si>
    <t>DLR Kredit A/S's loans to agricultural properties offered before 1 January 2015 are covered by a joint guarantee agreement as well as a loss deduction agreement with the loan distributing banks. Loans offered after 1 January 2015 are covered by individual bank guarantees from the loan distributing banks covering the outermost 6% of the fair value of the loan, combined with a 3-year loss deduction agreement and a portfolio guarantee from the loan distributing banks.</t>
  </si>
  <si>
    <t>Please provide details of guarantors</t>
  </si>
  <si>
    <t>The loans to urban trade properties, e.g. private rental and office and business properties, and cooperative housing properties offered before 1 January 2015 are covered by individual bank guarantees from the loan distributing banks, covering the outermost 25 - 50 % of the fair value of the loan, depending on the property category. Loans to urban trade properties and cooperative housing properties offered after 1 January 2015 are covered by individual bank guarantees from the loan distributing banks covering the outermost 6% of the fair value of the loan, combined with a 3-year loss deduction agreement and a portfolio guarantee from the loan distributing banks.</t>
  </si>
  <si>
    <t>The guarantors are Danish regional and local banks that at the same time are shareholders of DLR Kredit A/S.</t>
  </si>
  <si>
    <t xml:space="preserve">Loan-to-Value (LTV) </t>
  </si>
  <si>
    <t>Legal framework for valuation and LTV-calculation follow the rules of the Danish FSA - Bekendtgørelse nr. 687 af 20. juni 2007</t>
  </si>
  <si>
    <t>Describe the method on which your LTV calculation is based</t>
  </si>
  <si>
    <t xml:space="preserve">LTV is calculated on each property on a loan-by-loan basis, and takes into account prior-ranking loans at fair values relative to the estimated property value based on the most recent valuation or approved market value.
</t>
  </si>
  <si>
    <r>
      <t xml:space="preserve">Fair value of the loan distributed are shown utilising LTV bracket intervals. The intervals become smaller as the percentage approaches par. Table M4a and M4b distribute the loan continuously from the lower LTV bracket to the upper brackets relative to fair value of the collateral, whereas in table M4c and M4d the entire loan is placed in the highest LTV bracket ("marginal distribution"). 
</t>
    </r>
    <r>
      <rPr>
        <u/>
        <sz val="11"/>
        <color theme="1"/>
        <rFont val="Calibri"/>
        <family val="2"/>
        <scheme val="minor"/>
      </rPr>
      <t>Example on continuously distribution into LTV brackets for a loan with fair value of 75 per cent</t>
    </r>
    <r>
      <rPr>
        <sz val="11"/>
        <color theme="1"/>
        <rFont val="Calibri"/>
        <family val="2"/>
        <scheme val="minor"/>
      </rPr>
      <t xml:space="preserve"> 
This example loan will be distributed with 20 per cent of the value into the lower three brackets; 10 per cent in the fourth bracket and the remaining 5 per cent of the value in the last bracket.</t>
    </r>
  </si>
  <si>
    <t>Example on marginal distribution into LTV brackets for a loan with fair value of 75 per cent</t>
  </si>
  <si>
    <t>In this case, the loan will be distributed with 100 per cent into the fifth bracket (70-79.9)</t>
  </si>
  <si>
    <t>Frequency of collateral valuation for the purpose of calculating the LTV</t>
  </si>
  <si>
    <t>For mortgage loans funded by the issuance of "Særligt Dækkede Obligationer" (SDO),  revaluation of  collateral must be carried out on an ongoing basis in order to ensure that the value of the cover asset at least matches the value of the issued SDOs at any time. Residential properties must be revaluated at least once every third year, whereas commercial and agricultural properties must be revaluated at least once a year. In times of larger fluctuations in property prices, extraordinary LTV surveillance must take place.</t>
  </si>
  <si>
    <t>Should the LTV on an individual loan increase beyond the legal maximum, fx due to falling property prices, the mortgage institute must inject additional collateral into the cover pool to secure full collateral coverage.</t>
  </si>
  <si>
    <t>Table X3</t>
  </si>
  <si>
    <t>Table A</t>
  </si>
  <si>
    <t>Total balance sheet assets as reported in the interim or annual reports of the issuer, fair value</t>
  </si>
  <si>
    <t>Total Customer Loans(fair value)</t>
  </si>
  <si>
    <t>All mortgage credit loans funded by the issue of covered mortgage bonds or mortgage bonds,  measured at fair value</t>
  </si>
  <si>
    <t>The tier 1 capital ratio as stipulated in DFSA regulations</t>
  </si>
  <si>
    <t>The solvency ratio as stipulated in DFSA regulations</t>
  </si>
  <si>
    <t>The circulating amount of covered bonds (including covered mortgage bonds and mortgage bonds)</t>
  </si>
  <si>
    <t xml:space="preserve">All outstanding senior unsecured liabilities including any intra-group senior unsecured liabilities to finance OC- and LTV-ratio requirements    </t>
  </si>
  <si>
    <t>Senior Secured Bonds</t>
  </si>
  <si>
    <t>Senior secured bonds - formerly known as JCB (Section 15 bonds)</t>
  </si>
  <si>
    <t xml:space="preserve">Guarantees (e.g. provided by states, municipals, banks) </t>
  </si>
  <si>
    <t xml:space="preserve">All guarantees backing the granted loans provided by e.g. states, municipalities or banks  </t>
  </si>
  <si>
    <t>Net loan losses (Net loan losses and net loan loss provisions)</t>
  </si>
  <si>
    <t>The item taken from the issuer´s profit &amp; loss account</t>
  </si>
  <si>
    <t>Value of acquired properties / ships (temporary possessions, end quarter)</t>
  </si>
  <si>
    <t>Value as entered in interim and annual reports and as reported to the DFSA; The lower of the carrying amount at the time of classification and the fair value less selling costs.</t>
  </si>
  <si>
    <t>All mortgage credit loans funded by the issue of covered mortgage bonds or mortgage bonds, measured at market value</t>
  </si>
  <si>
    <t>Maturity distribution of all mortgage credit loans</t>
  </si>
  <si>
    <t>Please see definition of Non-performing loans in table X1</t>
  </si>
  <si>
    <t>Loan loss provisions (sum of total individual and group wise loss provisions, end of quarter)</t>
  </si>
  <si>
    <t>All individual and group wise loan loss provisions, as stated in the issuer´s interim and annual accounts</t>
  </si>
  <si>
    <t>Table G1.1</t>
  </si>
  <si>
    <t>Sum of nominal value of covered bonds + Senior secured debt + capital. Capital is:  Additional tier 1 capital (e.g. hybrid core capital) and Core tier 1 capital</t>
  </si>
  <si>
    <t>Transmission or liquidation proceeds to CB holders (for redemption of CBs maturing 0-1 day)</t>
  </si>
  <si>
    <t>Liquidity due to be paid out next day in connection with refinancing</t>
  </si>
  <si>
    <t>Overcollateralisation</t>
  </si>
  <si>
    <t>Total value of cover pool less nominal value of covered bonds</t>
  </si>
  <si>
    <t>Senior secured debt</t>
  </si>
  <si>
    <t>Total nominal value of senior secured debt</t>
  </si>
  <si>
    <t>Senior unsecured debt</t>
  </si>
  <si>
    <t>Issuer's senior unsecured liabilities targeted to finance OC- and LTV-ratio requirements in cover pool</t>
  </si>
  <si>
    <t>Subordinated debt</t>
  </si>
  <si>
    <t>Hybrid Tier 1 capital (perpetual debt instruments).</t>
  </si>
  <si>
    <t>Core tier 1 capital</t>
  </si>
  <si>
    <t>Equity capital and retained earnings.</t>
  </si>
  <si>
    <t>Table G3</t>
  </si>
  <si>
    <t>The general balance principle does not require a one-to-one balance between the loan and the bonds issued. This gives the credit institution a wider scope for taking liquidity risk than the more strict specific balance principle.</t>
  </si>
  <si>
    <t>The specific balance principle ensures a one-to-one balance between loans and bonds issued, and is used for the issuance of SDRO, SDO and RO bonds.
The specific balance principle de facto implies full cash flow pass through from borrowers to investors. Under this principle daily loan origination is continuously tapped into the market, and the individual borrower loan rate is determined directly by the bond sales price for the corresponding financing amount of bonds. All borrower payments of interest and principal match the interest and principal payments to investors exactly (borrower payments fall due one day prior to the payments to investors). Redemptions take place by borrowers' buy back of the financing bond in the market at market price, or (for callable bonds) by calling the bond at par. In the latter case the borrower prepayment match the bond draw down. 
Market risks are thus eliminated under this issuance model (i.e. interest rate risk, prepayment risks, liquidity risks and funding risks). Further, asset substitution is not possible under this issuance model.</t>
  </si>
  <si>
    <t>Table G4</t>
  </si>
  <si>
    <t>Mortgage banks issue and sell bonds to investors, who then fund the loans. During the loan term, borrowers make principal and interest payments to mortgage banks which transfer the amounts to investors. Mortgage banks charge a margin from the borrower to cover daily operating costs, potential losses, and to make a profit. The margin is a percentage of the outstanding debt which the borrower pays throughout the loan term. The margin rate corresponds to the interest margin of a bank but is generally lower. The issuance is made on a daily basis.</t>
  </si>
  <si>
    <t>Yes, the mortgage bank is an intermediary between persons requiring loans for the purchase of real properties and investors funding the loans by purchasing bonds.</t>
  </si>
  <si>
    <t>No, (due to Danish legislation) asset substitution is not allowed/possible.</t>
  </si>
  <si>
    <t>Table M1-M5</t>
  </si>
  <si>
    <t>Private owned residential properties used by the owner,  Max LTV 80 % (legislation).</t>
  </si>
  <si>
    <t>Holiday houses for owner's own use or for subletting. Max LTV 60 % (legislation).</t>
  </si>
  <si>
    <t>Residential rental properties subsidised by the goverment. Max LTV 80 % (legislation). LTVs above 80 % can be granted against full government guarantee.</t>
  </si>
  <si>
    <t>Residential property owned and administered by the cooperative and used by the members of the cooperative.  Max LTV 80 % (legislation).</t>
  </si>
  <si>
    <t>Residential property rented out to private tenants. Max LTV 80 % (legislation).</t>
  </si>
  <si>
    <t>Industrial and manufacturing buildings and warehouses for own use or for renting. Max LTV 60 % (legislation).</t>
  </si>
  <si>
    <t>Office property and retail buildings for own use or for rent. Max LTV 60 % (legislation).</t>
  </si>
  <si>
    <t>Property and land for agricultural use. Max LTV 70 % (legislation). Lending from 60 - 70 % LTV however only against additional collateral.</t>
  </si>
  <si>
    <t>Property used for education, kindergardens, museums and other buildings for public use. Max LTV  70 % (legislation).</t>
  </si>
  <si>
    <t>Property, that can not be placed in the categories above, fx unused land or green energy plants.  Max LTV 70 % (legislation).</t>
  </si>
  <si>
    <t>Table M6-M8</t>
  </si>
  <si>
    <t xml:space="preserve">These are loans where instalments and outstanding debt are adjusted with the development of an index which typically reflects trends in consumer prices. The loan type was introduced in Denmark in 1982. All Danish index loans have semi-annual payment dates (January 1st and July 1st). Index loans are offered as cash loans. The maturity depends on the loan type. Especially the maturity for subsidized housing depends on the size of the future inflation rate. </t>
  </si>
  <si>
    <t>Fixed-rate loans</t>
  </si>
  <si>
    <t>The long-term – typically 30-year – fixed-rate, callable loan is considered the most traditional Danish mortgage loan. With this loan, the borrower knows in advance the fixed repayments throughout the term of the loan. The long-term fixed-rate mortgage loan has a prepayment option which may be exercised in two ways, i.e. the borrowers may prepay their outstanding debt at a price of 100 (par) or the  borrowers may purchase the underlying bonds in the financial markets and deliver them to the mortgage bank. This loan type is also offered with interest-only periods.</t>
  </si>
  <si>
    <t>Adjustable Rate Mortgages</t>
  </si>
  <si>
    <t>Adjustable-rate mortgages (ARMs) were introduced in 1996, and the main advantage of ARMs is that interest rates are generally lower than those of fixed-rate loans, when the loan is raised. The interest rate is generally reset at a frequency of 1, 3, 5 or 10 years, and the underlying bonds are then replaced by new bonds. The yield of the new bonds determines the loan rate for the period until the next interest rate reset. The lower initial loan rate should therefore be weighed against the risk that it will increase during the loan term.
An ARM may be prepaid at a price of 100 in connection with each interest rate reset. Alternatively, the borrower may prepay the loan by purchasing the bonds on market terms – as with all mortgage loans. This loan type is also offered with interest-only periods.</t>
  </si>
  <si>
    <t>The loan rate is generally fixed for 3 or 6 months.  In addition, this loan type differs from ARMs as the interest rate is linked to a reference rate, i.e. an interest rate determined in the money market. The reference rate of DKK-denominated loans is CIBOR (Copenhagen Interbank Offered Rate) or CITA (Copenhagen Interbank Tomorrow/Next Average ), an interest rate which is quoted daily by OMX NASDAQ.  This loan type is also offered with interest-only periods.</t>
  </si>
  <si>
    <t>Non Capped floaters</t>
  </si>
  <si>
    <t>These are loans where the rate changes at generally three or six months. The reference rate of DKK-denominated loans is CIBOR (Copenhagen Interbank Offered Rate) or CITA (Copenhagen Interbank Tomorrow/Next Average ), an interest rate which is quoted daily by OMX NASDAQ</t>
  </si>
  <si>
    <t>Capped floaters</t>
  </si>
  <si>
    <t>It is possible to get a loan with a floating interest rate which cannot exceed a certain level (cap). In this way, the borrower hedges against major interest rate increases. If a loan has a cap of 6%, then the interest rate can never be higher than 6%. The loan rate will track Cibor (or Euribor / Cita), as long as it does not exceed 6%. A floating-rate loan may be prepaid in two ways: either at an agreed price – typically 100 or 105 – or the borrower may buy the underlying bonds at market price.</t>
  </si>
  <si>
    <t>Any other loan types, which not comply with the above mentioned.</t>
  </si>
  <si>
    <t>Table M9-10</t>
  </si>
  <si>
    <t>Seasoning</t>
  </si>
  <si>
    <t>Seasoning defined by duration of customer relationship, calculated from the first disbursement of a mortgage loan.</t>
  </si>
  <si>
    <t>To Frontpage</t>
  </si>
  <si>
    <t>Reporting date: 11/02/19</t>
  </si>
  <si>
    <t>Capital Center B</t>
  </si>
  <si>
    <t>OC (S&amp;P)</t>
  </si>
  <si>
    <t>Total value of cover pool subtracted nominal value of covered bonds</t>
  </si>
  <si>
    <t>Minimum legal required OC of RWA</t>
  </si>
  <si>
    <r>
      <rPr>
        <b/>
        <sz val="9"/>
        <rFont val="Calibri"/>
        <family val="2"/>
        <scheme val="minor"/>
      </rPr>
      <t xml:space="preserve">Index Loans: </t>
    </r>
    <r>
      <rPr>
        <sz val="9"/>
        <rFont val="Calibri"/>
        <family val="2"/>
        <scheme val="minor"/>
      </rPr>
      <t xml:space="preserve">
These are loans where instalments and outstanding debt are adjusted with the development of an index which typically reflects trends in consumer prices. The loan type was introduced in Denmark in 1982. All Danish index loans have index semi-annual payment dates (January 1st and July 1st). Index loans are offered as cash loans. The maturity depends on the loan type. Especially the maturity for subsidized housing depends on the size of the future inflation rate. 
</t>
    </r>
    <r>
      <rPr>
        <b/>
        <sz val="9"/>
        <rFont val="Calibri"/>
        <family val="2"/>
        <scheme val="minor"/>
      </rPr>
      <t>Fixed-rate loans:</t>
    </r>
    <r>
      <rPr>
        <sz val="9"/>
        <rFont val="Calibri"/>
        <family val="2"/>
        <scheme val="minor"/>
      </rPr>
      <t xml:space="preserve">
The long-term – typically 30-year – fixed-rate, callable loan is considered the most traditional mortgage loan in the Danish market. With this loan, the borrower knows in advance the fixed repayments throughout the term of the loan. The long-term fixed-rate mortgage loan has a prepayment option which may be exercised in two ways, i.e. the borrowers may prepay their outstanding debt at a price of 100 (par) or the  borrowers may purchase the underlying bonds in the financial markets and deliver them to the mortgage bank. This loan type is also offered with interest-only periods. 
</t>
    </r>
    <r>
      <rPr>
        <b/>
        <sz val="9"/>
        <rFont val="Calibri"/>
        <family val="2"/>
        <scheme val="minor"/>
      </rPr>
      <t xml:space="preserve">Adjustable Rate Mortgages: </t>
    </r>
    <r>
      <rPr>
        <sz val="9"/>
        <rFont val="Calibri"/>
        <family val="2"/>
        <scheme val="minor"/>
      </rPr>
      <t xml:space="preserve">
Adjustable-rate mortgages (ARMs) were introduced in 1996, and the main advantage of ARMs is that interest rates are generally lower than those of fixed-rate loans when raised. The interest rate is generally reset at a frequency of 1, 3, 5 or 10 years and the underlying bonds are replaced by new bonds. The yield of the new bonds determines the loan rate for the period until the next interest rate reset. The lower initial loan rate should therefore be weighed against the risk that it will increase during the loan term. An ARM may be prepaid at a price of 100 in connection with each interest rate reset. Alternatively, the borrower may prepay the loan by purchasing the bonds on market terms – as with all mortgage loans. This loan type is also offered with interest-only periods.
</t>
    </r>
    <r>
      <rPr>
        <b/>
        <sz val="9"/>
        <rFont val="Calibri"/>
        <family val="2"/>
        <scheme val="minor"/>
      </rPr>
      <t xml:space="preserve">Money market based loans: </t>
    </r>
    <r>
      <rPr>
        <sz val="9"/>
        <rFont val="Calibri"/>
        <family val="2"/>
        <scheme val="minor"/>
      </rPr>
      <t xml:space="preserve">
The loan rate changes at generally three or six months. In addition, this loan type differs from ARMs as this interest rate depends on a reference rate, ie an interest rate determined in another market. The reference rate of DKK-denominated loans is CIBOR (Copenhagen Interbank Offered Rate) or CITA (Copenhagen Interbank Tomorrow/Next Average ), an interest rate which is quoted daily by NASDAQ.  This loan type is also offered with interest-only periods. 
</t>
    </r>
    <r>
      <rPr>
        <b/>
        <sz val="9"/>
        <rFont val="Calibri"/>
        <family val="2"/>
        <scheme val="minor"/>
      </rPr>
      <t>Non Capped floaters:</t>
    </r>
    <r>
      <rPr>
        <sz val="9"/>
        <rFont val="Calibri"/>
        <family val="2"/>
        <scheme val="minor"/>
      </rPr>
      <t xml:space="preserve">
These are loans where the rate changes at generally three or six months. The reference rate of DKK-denominated loans is CIBOR (Copenhagen Interbank Offered Rate) or CITA (Copenhagen Interbank Tomorrow/Next Average ), an interest rate which is quoted daily by NASDAQ.
Capped floaters:  It is possible to get a loan with a floating interest rate which cannot exceed a certain level (cap). In this way, the borrower hedges against major interest rate increases. If a loan has a cap of 6%, then the interest rate can never be higher than 6%. The loan rate will track Cibor (or Euribor / Cita), as long as it does not exceed 6%. A floating-rate loan may be prepaid in two ways: either at an agreed price – typically 100 or 105 – or the borrower may buy the underlying bonds at market price. 
</t>
    </r>
    <r>
      <rPr>
        <b/>
        <sz val="9"/>
        <rFont val="Calibri"/>
        <family val="2"/>
        <scheme val="minor"/>
      </rPr>
      <t xml:space="preserve">Other: </t>
    </r>
    <r>
      <rPr>
        <sz val="9"/>
        <rFont val="Calibri"/>
        <family val="2"/>
        <scheme val="minor"/>
      </rPr>
      <t xml:space="preserve">
Any other loan types, which not comply with the above mentioned. </t>
    </r>
  </si>
  <si>
    <t>Only contratual maturity is relevant and reported. Early repayments happens at borrowes discretion is among other thing depending on interest rate developments and cannot be anticipated by issuer.</t>
  </si>
  <si>
    <t>Only contratual maturity is relevant and reported. Early repayments happens at borrowes discretion is among other thing depending on interest rate developments and cannot be anticipated by issuer.
If the maturity of a covered bond is shorter than the maturity of the underlying mortgage loan, the bond is comprised by statutory maturity extension in case of insufficient number of buyers at refinancing, or - for bonds with a maturity of up to 2 years - in case of an interest rate increase of more than 5% .</t>
  </si>
  <si>
    <t xml:space="preserve">LTV is reportet continuously. The loans are distributed from the start ltv of the loan to the marginal ltv. This means that, if the loan is first rank, it is distributed proportionaly by bracket size from 0 to the marginal </t>
  </si>
  <si>
    <t>Updated market value</t>
  </si>
  <si>
    <t>Property valuation is made by independent valuation officers, eighter as on-site audits or as manual reassessment of the property value.</t>
  </si>
  <si>
    <t>Minimum once pr. year for commercial properties. Minimum once every third year for owner occupied.</t>
  </si>
  <si>
    <t>Due to the Danish balance principle and  match funding structure, there are no interest rate or currency risk on the mortgage assets.</t>
  </si>
  <si>
    <t xml:space="preserve">A loan is categorised as non-performing when a borrower has neglected a payment more than 90 days after the due date, failing to pay instalments and / or interests </t>
  </si>
  <si>
    <t>Danske Bank, Nordea</t>
  </si>
  <si>
    <t>* Contains owner-occupied homes on the Faroe Island, and owner-occupied homes and commercial real estate in Greenland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</si>
</sst>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_ * #,##0.00_ ;_ * \-#,##0.00_ ;_ * &quot;-&quot;??_ ;_ @_ "/>
    <numFmt numFmtId="165" formatCode="0.0%"/>
    <numFmt numFmtId="166" formatCode="dd/mmm/yyyy"/>
    <numFmt numFmtId="167" formatCode="0.0"/>
    <numFmt numFmtId="168" formatCode="_ * #,##0.0_ ;_ * \-#,##0.0_ ;_ * &quot;-&quot;??_ ;_ @_ "/>
    <numFmt numFmtId="169" formatCode="_ * #,##0_ ;_ * \-#,##0_ ;_ * &quot;-&quot;??_ ;_ @_ "/>
  </numFmts>
  <fonts count="86"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b/>
      <sz val="16"/>
      <color theme="0" tint="-0.499984740745262"/>
      <name val="Arial"/>
      <family val="2"/>
    </font>
    <font>
      <b/>
      <sz val="10"/>
      <color theme="1"/>
      <name val="Arial"/>
      <family val="2"/>
    </font>
    <font>
      <b/>
      <sz val="28"/>
      <color theme="1"/>
      <name val="Arial"/>
      <family val="2"/>
    </font>
    <font>
      <b/>
      <sz val="8"/>
      <name val="Arial"/>
      <family val="2"/>
    </font>
    <font>
      <b/>
      <sz val="14"/>
      <color theme="0" tint="-0.499984740745262"/>
      <name val="Arial"/>
      <family val="2"/>
    </font>
    <font>
      <sz val="11"/>
      <color rgb="FFFF0000"/>
      <name val="Calibri"/>
      <family val="2"/>
      <scheme val="minor"/>
    </font>
    <font>
      <b/>
      <sz val="20"/>
      <color theme="1" tint="0.499984740745262"/>
      <name val="Arial"/>
      <family val="2"/>
    </font>
    <font>
      <sz val="11"/>
      <color theme="1"/>
      <name val="Arial"/>
      <family val="2"/>
    </font>
    <font>
      <b/>
      <sz val="11"/>
      <color theme="1"/>
      <name val="Arial"/>
      <family val="2"/>
    </font>
    <font>
      <sz val="12"/>
      <color theme="1"/>
      <name val="Arial"/>
      <family val="2"/>
    </font>
    <font>
      <b/>
      <sz val="12"/>
      <color theme="1"/>
      <name val="Arial"/>
      <family val="2"/>
    </font>
    <font>
      <b/>
      <u/>
      <sz val="12"/>
      <color theme="1"/>
      <name val="Arial"/>
      <family val="2"/>
    </font>
    <font>
      <u/>
      <sz val="9.35"/>
      <color theme="10"/>
      <name val="Calibri"/>
      <family val="2"/>
    </font>
    <font>
      <u/>
      <sz val="12"/>
      <color theme="10"/>
      <name val="Arial"/>
      <family val="2"/>
    </font>
    <font>
      <b/>
      <i/>
      <sz val="11"/>
      <name val="Arial"/>
      <family val="2"/>
    </font>
    <font>
      <b/>
      <sz val="12"/>
      <color rgb="FF000000"/>
      <name val="Calibri"/>
      <family val="2"/>
      <scheme val="minor"/>
    </font>
    <font>
      <i/>
      <sz val="11"/>
      <color rgb="FF000000"/>
      <name val="Calibri"/>
      <family val="2"/>
      <scheme val="minor"/>
    </font>
    <font>
      <b/>
      <sz val="11"/>
      <color rgb="FF000000"/>
      <name val="Calibri"/>
      <family val="2"/>
      <scheme val="minor"/>
    </font>
    <font>
      <b/>
      <sz val="11"/>
      <color rgb="FF000000"/>
      <name val="Arial"/>
      <family val="2"/>
    </font>
    <font>
      <sz val="11"/>
      <color rgb="FF000000"/>
      <name val="Calibri"/>
      <family val="2"/>
      <scheme val="minor"/>
    </font>
    <font>
      <b/>
      <sz val="12"/>
      <color theme="0" tint="-0.499984740745262"/>
      <name val="Arial"/>
      <family val="2"/>
    </font>
    <font>
      <b/>
      <i/>
      <sz val="11"/>
      <color rgb="FF000000"/>
      <name val="Arial"/>
      <family val="2"/>
    </font>
    <font>
      <b/>
      <sz val="12"/>
      <color theme="1"/>
      <name val="Calibri"/>
      <family val="2"/>
      <scheme val="minor"/>
    </font>
    <font>
      <sz val="11"/>
      <color theme="1"/>
      <name val="Calibri"/>
      <family val="2"/>
    </font>
    <font>
      <u/>
      <sz val="11"/>
      <color theme="1"/>
      <name val="Calibri"/>
      <family val="2"/>
      <scheme val="minor"/>
    </font>
    <font>
      <i/>
      <sz val="10"/>
      <color theme="1"/>
      <name val="Calibri"/>
      <family val="2"/>
      <scheme val="minor"/>
    </font>
    <font>
      <sz val="7"/>
      <color theme="1"/>
      <name val="Times New Roman"/>
      <family val="1"/>
    </font>
    <font>
      <b/>
      <vertAlign val="superscript"/>
      <sz val="12"/>
      <color theme="1"/>
      <name val="Calibri"/>
      <family val="2"/>
      <scheme val="minor"/>
    </font>
    <font>
      <sz val="12"/>
      <color theme="1"/>
      <name val="Calibri"/>
      <family val="2"/>
      <scheme val="minor"/>
    </font>
    <font>
      <sz val="8"/>
      <color theme="1"/>
      <name val="Calibri"/>
      <family val="2"/>
      <scheme val="minor"/>
    </font>
    <font>
      <b/>
      <i/>
      <sz val="11"/>
      <color theme="1"/>
      <name val="Calibri"/>
      <family val="2"/>
      <scheme val="minor"/>
    </font>
    <font>
      <sz val="11"/>
      <name val="Calibri"/>
      <family val="2"/>
    </font>
    <font>
      <i/>
      <sz val="8"/>
      <color theme="1"/>
      <name val="Calibri"/>
      <family val="2"/>
      <scheme val="minor"/>
    </font>
    <font>
      <b/>
      <sz val="9"/>
      <color rgb="FF000000"/>
      <name val="Arial"/>
      <family val="2"/>
    </font>
    <font>
      <sz val="8"/>
      <color rgb="FF000000"/>
      <name val="Arial"/>
      <family val="2"/>
    </font>
    <font>
      <b/>
      <sz val="10"/>
      <color rgb="FF000000"/>
      <name val="Arial"/>
      <family val="2"/>
    </font>
    <font>
      <b/>
      <i/>
      <sz val="10"/>
      <color rgb="FF000000"/>
      <name val="Arial"/>
      <family val="2"/>
    </font>
    <font>
      <sz val="12"/>
      <color theme="1"/>
      <name val="Times New Roman"/>
      <family val="1"/>
    </font>
    <font>
      <b/>
      <sz val="12"/>
      <color rgb="FF000000"/>
      <name val="Calibri"/>
      <family val="2"/>
    </font>
    <font>
      <b/>
      <sz val="11"/>
      <color rgb="FF000000"/>
      <name val="Calibri"/>
      <family val="2"/>
    </font>
    <font>
      <sz val="11"/>
      <color rgb="FF000000"/>
      <name val="Calibri"/>
      <family val="2"/>
    </font>
    <font>
      <b/>
      <u/>
      <sz val="9.35"/>
      <color rgb="FF0000FF"/>
      <name val="Calibri"/>
      <family val="2"/>
    </font>
    <font>
      <sz val="9"/>
      <name val="Calibri"/>
      <family val="2"/>
      <scheme val="minor"/>
    </font>
    <font>
      <b/>
      <sz val="9"/>
      <name val="Calibri"/>
      <family val="2"/>
      <scheme val="minor"/>
    </font>
  </fonts>
  <fills count="13">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indexed="9"/>
        <bgColor indexed="64"/>
      </patternFill>
    </fill>
    <fill>
      <patternFill patternType="solid">
        <fgColor theme="0" tint="-0.14999847407452621"/>
        <bgColor indexed="64"/>
      </patternFill>
    </fill>
    <fill>
      <patternFill patternType="solid">
        <fgColor rgb="FFFFFFFF"/>
        <bgColor rgb="FF000000"/>
      </patternFill>
    </fill>
    <fill>
      <patternFill patternType="solid">
        <fgColor rgb="FFD8D8D8"/>
        <bgColor rgb="FF000000"/>
      </patternFill>
    </fill>
    <fill>
      <patternFill patternType="solid">
        <fgColor theme="0"/>
        <bgColor rgb="FF000000"/>
      </patternFill>
    </fill>
  </fills>
  <borders count="1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right/>
      <top/>
      <bottom style="thin">
        <color indexed="64"/>
      </bottom>
      <diagonal/>
    </border>
    <border>
      <left/>
      <right/>
      <top style="thin">
        <color indexed="64"/>
      </top>
      <bottom/>
      <diagonal/>
    </border>
  </borders>
  <cellStyleXfs count="12">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xf numFmtId="0" fontId="38" fillId="0" borderId="0"/>
    <xf numFmtId="0" fontId="54" fillId="0" borderId="0" applyNumberFormat="0" applyFill="0" applyBorder="0" applyAlignment="0" applyProtection="0">
      <alignment vertical="top"/>
      <protection locked="0"/>
    </xf>
    <xf numFmtId="164" fontId="4" fillId="0" borderId="0" applyFont="0" applyFill="0" applyBorder="0" applyAlignment="0" applyProtection="0"/>
  </cellStyleXfs>
  <cellXfs count="458">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4" borderId="0" xfId="0" applyFont="1" applyFill="1"/>
    <xf numFmtId="0" fontId="0" fillId="0" borderId="0" xfId="0" applyFont="1" applyBorder="1"/>
    <xf numFmtId="0" fontId="0" fillId="0" borderId="0" xfId="0" applyFont="1" applyFill="1" applyBorder="1"/>
    <xf numFmtId="0" fontId="0" fillId="0" borderId="0" xfId="0" applyFont="1" applyFill="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2"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3" xfId="2"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14"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28" fillId="0"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0" fontId="22"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5" fillId="2" borderId="15" xfId="0" applyFont="1" applyFill="1" applyBorder="1" applyAlignment="1">
      <alignment horizontal="center" vertical="center" wrapText="1"/>
    </xf>
    <xf numFmtId="0" fontId="14" fillId="0" borderId="15"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6" borderId="0" xfId="0" quotePrefix="1" applyFont="1" applyFill="1" applyBorder="1" applyAlignment="1">
      <alignment horizontal="center" vertical="center" wrapText="1"/>
    </xf>
    <xf numFmtId="0" fontId="39" fillId="0" borderId="0" xfId="0" applyFont="1" applyFill="1" applyBorder="1" applyAlignment="1">
      <alignment horizontal="center" vertical="center" wrapText="1"/>
    </xf>
    <xf numFmtId="14" fontId="39" fillId="0" borderId="0" xfId="0" applyNumberFormat="1" applyFont="1" applyFill="1" applyBorder="1" applyAlignment="1">
      <alignment horizontal="center" vertical="center" wrapText="1"/>
    </xf>
    <xf numFmtId="10" fontId="3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1"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2"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3" xfId="2" applyFill="1" applyBorder="1" applyAlignment="1" applyProtection="1">
      <alignment horizontal="center" vertical="center" wrapText="1"/>
    </xf>
    <xf numFmtId="0" fontId="14" fillId="0" borderId="13" xfId="2" quotePrefix="1" applyFill="1" applyBorder="1" applyAlignment="1" applyProtection="1">
      <alignment horizontal="right" vertical="center" wrapText="1"/>
    </xf>
    <xf numFmtId="0" fontId="14" fillId="0" borderId="14"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6" borderId="0" xfId="0" applyFont="1" applyFill="1" applyBorder="1" applyAlignment="1" applyProtection="1">
      <alignment horizontal="center" vertical="center" wrapText="1"/>
    </xf>
    <xf numFmtId="0" fontId="17"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6"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6"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9" fontId="2" fillId="0" borderId="0" xfId="1" quotePrefix="1" applyFont="1" applyFill="1" applyBorder="1" applyAlignment="1" applyProtection="1">
      <alignment horizontal="center"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9" fontId="22" fillId="0" borderId="0" xfId="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19" fillId="6" borderId="0" xfId="1" applyNumberFormat="1" applyFont="1" applyFill="1" applyBorder="1" applyAlignment="1">
      <alignment horizontal="center" vertical="center" wrapText="1"/>
    </xf>
    <xf numFmtId="165" fontId="28" fillId="0" borderId="0" xfId="1" applyNumberFormat="1" applyFont="1" applyFill="1" applyBorder="1" applyAlignment="1">
      <alignment horizontal="center" vertical="center" wrapText="1"/>
    </xf>
    <xf numFmtId="0" fontId="9" fillId="4" borderId="0" xfId="0" applyFont="1" applyFill="1" applyBorder="1" applyAlignment="1">
      <alignment horizontal="left" vertical="center"/>
    </xf>
    <xf numFmtId="0" fontId="41" fillId="0" borderId="0" xfId="0" applyFont="1" applyFill="1" applyBorder="1" applyAlignment="1">
      <alignment horizontal="center" vertical="center"/>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41" fillId="0" borderId="0" xfId="0" applyFont="1" applyFill="1" applyBorder="1" applyAlignment="1" applyProtection="1">
      <alignment horizontal="center" vertical="center"/>
    </xf>
    <xf numFmtId="0" fontId="0" fillId="0" borderId="0" xfId="0" applyFill="1" applyBorder="1"/>
    <xf numFmtId="3" fontId="2" fillId="0" borderId="0" xfId="0" quotePrefix="1" applyNumberFormat="1" applyFont="1" applyFill="1" applyBorder="1" applyAlignment="1" applyProtection="1">
      <alignment horizontal="center" vertical="center" wrapText="1"/>
    </xf>
    <xf numFmtId="10" fontId="2" fillId="0" borderId="0" xfId="0" applyNumberFormat="1" applyFont="1" applyFill="1" applyBorder="1" applyAlignment="1" applyProtection="1">
      <alignment horizontal="center" vertical="center" wrapText="1"/>
    </xf>
    <xf numFmtId="0" fontId="39" fillId="0" borderId="0" xfId="0" applyFont="1" applyFill="1" applyBorder="1" applyAlignment="1" applyProtection="1">
      <alignment horizontal="center" vertical="center" wrapText="1"/>
    </xf>
    <xf numFmtId="10" fontId="39" fillId="0" borderId="0" xfId="0" applyNumberFormat="1" applyFont="1" applyFill="1" applyBorder="1" applyAlignment="1" applyProtection="1">
      <alignment horizontal="center" vertical="center" wrapText="1"/>
    </xf>
    <xf numFmtId="0" fontId="42" fillId="4" borderId="0" xfId="0" applyFont="1" applyFill="1" applyBorder="1" applyAlignment="1">
      <alignment horizontal="center" vertical="center"/>
    </xf>
    <xf numFmtId="0" fontId="43" fillId="4" borderId="0" xfId="0" applyFont="1" applyFill="1" applyBorder="1" applyAlignment="1">
      <alignment horizontal="left" vertical="top"/>
    </xf>
    <xf numFmtId="0" fontId="44" fillId="4" borderId="0" xfId="0" applyFont="1" applyFill="1" applyBorder="1" applyAlignment="1">
      <alignment horizontal="center" vertical="center" wrapText="1"/>
    </xf>
    <xf numFmtId="0" fontId="45" fillId="8" borderId="0" xfId="9" applyFont="1" applyFill="1" applyBorder="1"/>
    <xf numFmtId="0" fontId="46" fillId="4" borderId="0" xfId="0" applyFont="1" applyFill="1" applyBorder="1" applyAlignment="1">
      <alignment horizontal="justify" vertical="center"/>
    </xf>
    <xf numFmtId="0" fontId="46" fillId="4" borderId="0" xfId="0" applyFont="1" applyFill="1" applyBorder="1" applyAlignment="1">
      <alignment horizontal="left" vertical="center"/>
    </xf>
    <xf numFmtId="0" fontId="2" fillId="0" borderId="0" xfId="1"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2" fillId="0" borderId="0" xfId="0" applyNumberFormat="1" applyFont="1" applyFill="1" applyBorder="1" applyAlignment="1" applyProtection="1">
      <alignment horizontal="center" vertical="center" wrapText="1"/>
    </xf>
    <xf numFmtId="3" fontId="19" fillId="6" borderId="0" xfId="0" applyNumberFormat="1" applyFont="1" applyFill="1" applyBorder="1" applyAlignment="1" applyProtection="1">
      <alignment horizontal="center" vertical="center" wrapText="1"/>
    </xf>
    <xf numFmtId="3" fontId="19" fillId="0" borderId="0" xfId="0" applyNumberFormat="1" applyFont="1" applyFill="1" applyBorder="1" applyAlignment="1" applyProtection="1">
      <alignment horizontal="center" vertical="center" wrapText="1"/>
    </xf>
    <xf numFmtId="3" fontId="39"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3" fontId="19" fillId="0" borderId="0" xfId="0" applyNumberFormat="1" applyFont="1" applyFill="1" applyBorder="1" applyAlignment="1">
      <alignment horizontal="center" vertical="center" wrapText="1"/>
    </xf>
    <xf numFmtId="0" fontId="20" fillId="0" borderId="0" xfId="0" quotePrefix="1" applyFont="1" applyFill="1" applyBorder="1" applyAlignment="1" applyProtection="1">
      <alignment horizontal="center" vertical="center" wrapText="1"/>
    </xf>
    <xf numFmtId="166" fontId="38" fillId="8" borderId="0" xfId="9" applyNumberFormat="1" applyFont="1" applyFill="1" applyBorder="1" applyAlignment="1">
      <alignment horizontal="center"/>
    </xf>
    <xf numFmtId="0" fontId="3" fillId="4" borderId="0" xfId="0" applyFont="1" applyFill="1"/>
    <xf numFmtId="0" fontId="49" fillId="4" borderId="0" xfId="0" applyFont="1" applyFill="1" applyAlignment="1">
      <alignment horizontal="right"/>
    </xf>
    <xf numFmtId="0" fontId="49" fillId="4" borderId="0" xfId="0" applyFont="1" applyFill="1"/>
    <xf numFmtId="15" fontId="50" fillId="4" borderId="0" xfId="0" quotePrefix="1" applyNumberFormat="1" applyFont="1" applyFill="1" applyAlignment="1">
      <alignment horizontal="left"/>
    </xf>
    <xf numFmtId="0" fontId="51" fillId="4" borderId="0" xfId="0" applyFont="1" applyFill="1"/>
    <xf numFmtId="0" fontId="52" fillId="4" borderId="0" xfId="0" applyFont="1" applyFill="1"/>
    <xf numFmtId="0" fontId="53" fillId="4" borderId="0" xfId="0" applyFont="1" applyFill="1" applyBorder="1" applyAlignment="1">
      <alignment horizontal="left"/>
    </xf>
    <xf numFmtId="0" fontId="52" fillId="4" borderId="0" xfId="0" applyFont="1" applyFill="1" applyBorder="1"/>
    <xf numFmtId="0" fontId="51" fillId="4" borderId="0" xfId="0" applyFont="1" applyFill="1" applyBorder="1"/>
    <xf numFmtId="0" fontId="52" fillId="4" borderId="0" xfId="0" applyFont="1" applyFill="1" applyBorder="1" applyAlignment="1"/>
    <xf numFmtId="0" fontId="52" fillId="4" borderId="0" xfId="0" applyFont="1" applyFill="1" applyBorder="1" applyAlignment="1">
      <alignment horizontal="left"/>
    </xf>
    <xf numFmtId="0" fontId="55" fillId="4" borderId="0" xfId="10" applyFont="1" applyFill="1" applyBorder="1" applyAlignment="1" applyProtection="1"/>
    <xf numFmtId="0" fontId="46" fillId="4" borderId="0" xfId="0" applyFont="1" applyFill="1" applyBorder="1" applyAlignment="1">
      <alignment horizontal="justify" vertical="center" wrapText="1"/>
    </xf>
    <xf numFmtId="0" fontId="56" fillId="4" borderId="0" xfId="0" applyFont="1" applyFill="1" applyBorder="1" applyAlignment="1">
      <alignment vertical="center"/>
    </xf>
    <xf numFmtId="0" fontId="57" fillId="4" borderId="0" xfId="0" applyFont="1" applyFill="1" applyBorder="1" applyAlignment="1"/>
    <xf numFmtId="0" fontId="58" fillId="4" borderId="0" xfId="0" applyFont="1" applyFill="1" applyBorder="1" applyAlignment="1">
      <alignment horizontal="justify" vertical="center" wrapText="1"/>
    </xf>
    <xf numFmtId="0" fontId="59" fillId="4" borderId="0" xfId="0" applyFont="1" applyFill="1" applyBorder="1" applyAlignment="1">
      <alignment vertical="center"/>
    </xf>
    <xf numFmtId="0" fontId="0" fillId="4" borderId="0" xfId="0" applyFont="1" applyFill="1" applyBorder="1"/>
    <xf numFmtId="0" fontId="58" fillId="9" borderId="0" xfId="0" applyFont="1" applyFill="1" applyBorder="1" applyAlignment="1">
      <alignment vertical="center"/>
    </xf>
    <xf numFmtId="0" fontId="60" fillId="9" borderId="0" xfId="0" applyFont="1" applyFill="1" applyBorder="1" applyAlignment="1">
      <alignment horizontal="right" vertical="center" wrapText="1"/>
    </xf>
    <xf numFmtId="0" fontId="61" fillId="4" borderId="0" xfId="0" applyFont="1" applyFill="1" applyBorder="1" applyAlignment="1">
      <alignment vertical="center" wrapText="1"/>
    </xf>
    <xf numFmtId="167" fontId="61" fillId="4" borderId="0" xfId="0" applyNumberFormat="1" applyFont="1" applyFill="1" applyBorder="1" applyAlignment="1">
      <alignment vertical="center" wrapText="1"/>
    </xf>
    <xf numFmtId="167" fontId="61" fillId="4" borderId="0" xfId="0" applyNumberFormat="1" applyFont="1" applyFill="1" applyBorder="1" applyAlignment="1">
      <alignment horizontal="right" vertical="center" wrapText="1"/>
    </xf>
    <xf numFmtId="0" fontId="61" fillId="4" borderId="16" xfId="0" applyFont="1" applyFill="1" applyBorder="1" applyAlignment="1">
      <alignment horizontal="left" vertical="center" wrapText="1" indent="3"/>
    </xf>
    <xf numFmtId="167" fontId="61" fillId="4" borderId="16" xfId="0" applyNumberFormat="1" applyFont="1" applyFill="1" applyBorder="1" applyAlignment="1">
      <alignment vertical="center" wrapText="1"/>
    </xf>
    <xf numFmtId="167" fontId="61" fillId="4" borderId="16" xfId="0" applyNumberFormat="1" applyFont="1" applyFill="1" applyBorder="1" applyAlignment="1">
      <alignment horizontal="right" vertical="center" wrapText="1"/>
    </xf>
    <xf numFmtId="0" fontId="61" fillId="4" borderId="17" xfId="0" applyFont="1" applyFill="1" applyBorder="1" applyAlignment="1">
      <alignment vertical="center" wrapText="1"/>
    </xf>
    <xf numFmtId="165" fontId="61" fillId="4" borderId="17" xfId="1" applyNumberFormat="1" applyFont="1" applyFill="1" applyBorder="1" applyAlignment="1">
      <alignment vertical="center" wrapText="1"/>
    </xf>
    <xf numFmtId="165" fontId="61" fillId="4" borderId="17" xfId="1" applyNumberFormat="1" applyFont="1" applyFill="1" applyBorder="1" applyAlignment="1">
      <alignment horizontal="right" vertical="center" wrapText="1"/>
    </xf>
    <xf numFmtId="165" fontId="0" fillId="4" borderId="0" xfId="1" applyNumberFormat="1" applyFont="1" applyFill="1" applyBorder="1" applyAlignment="1">
      <alignment vertical="top" wrapText="1"/>
    </xf>
    <xf numFmtId="165" fontId="0" fillId="4" borderId="0" xfId="1" applyNumberFormat="1" applyFont="1" applyFill="1" applyBorder="1" applyAlignment="1">
      <alignment horizontal="right" vertical="top" wrapText="1"/>
    </xf>
    <xf numFmtId="0" fontId="61" fillId="0" borderId="0" xfId="0" applyFont="1" applyFill="1" applyBorder="1" applyAlignment="1">
      <alignment vertical="center" wrapText="1"/>
    </xf>
    <xf numFmtId="1" fontId="61" fillId="4" borderId="0" xfId="0" applyNumberFormat="1" applyFont="1" applyFill="1" applyBorder="1" applyAlignment="1">
      <alignment horizontal="right" vertical="center" wrapText="1"/>
    </xf>
    <xf numFmtId="167" fontId="61" fillId="4" borderId="17" xfId="0" applyNumberFormat="1" applyFont="1" applyFill="1" applyBorder="1" applyAlignment="1">
      <alignment horizontal="right" vertical="center" wrapText="1"/>
    </xf>
    <xf numFmtId="0" fontId="0" fillId="4" borderId="0" xfId="0" applyFont="1" applyFill="1" applyBorder="1" applyAlignment="1">
      <alignment vertical="center" wrapText="1"/>
    </xf>
    <xf numFmtId="1" fontId="61" fillId="4" borderId="0" xfId="0" applyNumberFormat="1" applyFont="1" applyFill="1" applyBorder="1" applyAlignment="1">
      <alignment vertical="center" wrapText="1"/>
    </xf>
    <xf numFmtId="0" fontId="61" fillId="4" borderId="16" xfId="0" applyFont="1" applyFill="1" applyBorder="1" applyAlignment="1">
      <alignment vertical="center" wrapText="1"/>
    </xf>
    <xf numFmtId="1" fontId="61" fillId="4" borderId="16" xfId="0" applyNumberFormat="1" applyFont="1" applyFill="1" applyBorder="1" applyAlignment="1">
      <alignment vertical="center" wrapText="1"/>
    </xf>
    <xf numFmtId="1" fontId="61" fillId="4" borderId="16" xfId="0" applyNumberFormat="1" applyFont="1" applyFill="1" applyBorder="1" applyAlignment="1">
      <alignment horizontal="right" vertical="center" wrapText="1"/>
    </xf>
    <xf numFmtId="0" fontId="62" fillId="4" borderId="0" xfId="0" applyFont="1" applyFill="1" applyBorder="1" applyAlignment="1">
      <alignment horizontal="justify" vertical="center" wrapText="1"/>
    </xf>
    <xf numFmtId="0" fontId="63" fillId="9" borderId="0" xfId="0" applyFont="1" applyFill="1" applyBorder="1" applyAlignment="1">
      <alignment horizontal="justify" vertical="center" wrapText="1"/>
    </xf>
    <xf numFmtId="0" fontId="61" fillId="9" borderId="0" xfId="0" applyFont="1" applyFill="1" applyBorder="1" applyAlignment="1">
      <alignment vertical="center" wrapText="1"/>
    </xf>
    <xf numFmtId="0" fontId="61" fillId="4" borderId="0" xfId="0" applyFont="1" applyFill="1" applyBorder="1" applyAlignment="1">
      <alignment horizontal="justify" vertical="center" wrapText="1"/>
    </xf>
    <xf numFmtId="167" fontId="0" fillId="4" borderId="0" xfId="0" applyNumberFormat="1" applyFont="1" applyFill="1" applyBorder="1" applyAlignment="1">
      <alignment vertical="top" wrapText="1"/>
    </xf>
    <xf numFmtId="0" fontId="59" fillId="9" borderId="0" xfId="0" applyFont="1" applyFill="1" applyBorder="1" applyAlignment="1">
      <alignment horizontal="justify" vertical="center" wrapText="1"/>
    </xf>
    <xf numFmtId="0" fontId="61" fillId="4" borderId="0" xfId="0" applyFont="1" applyFill="1" applyBorder="1" applyAlignment="1">
      <alignment horizontal="left" vertical="center" wrapText="1" indent="6"/>
    </xf>
    <xf numFmtId="168" fontId="0" fillId="4" borderId="0" xfId="11" applyNumberFormat="1" applyFont="1" applyFill="1" applyBorder="1" applyAlignment="1">
      <alignment vertical="top" wrapText="1"/>
    </xf>
    <xf numFmtId="169" fontId="61" fillId="4" borderId="16" xfId="0" applyNumberFormat="1" applyFont="1" applyFill="1" applyBorder="1" applyAlignment="1">
      <alignment vertical="center" wrapText="1"/>
    </xf>
    <xf numFmtId="169" fontId="0" fillId="4" borderId="0" xfId="11" applyNumberFormat="1" applyFont="1" applyFill="1" applyBorder="1" applyAlignment="1">
      <alignment horizontal="right" vertical="top" wrapText="1"/>
    </xf>
    <xf numFmtId="168" fontId="0" fillId="4" borderId="0" xfId="11" applyNumberFormat="1" applyFont="1" applyFill="1" applyBorder="1" applyAlignment="1">
      <alignment wrapText="1"/>
    </xf>
    <xf numFmtId="168" fontId="0" fillId="4" borderId="16" xfId="11" applyNumberFormat="1" applyFont="1" applyFill="1" applyBorder="1" applyAlignment="1">
      <alignment wrapText="1"/>
    </xf>
    <xf numFmtId="168" fontId="61" fillId="4" borderId="0" xfId="0" applyNumberFormat="1" applyFont="1" applyFill="1" applyBorder="1" applyAlignment="1">
      <alignment vertical="center" wrapText="1"/>
    </xf>
    <xf numFmtId="164" fontId="61" fillId="4" borderId="16" xfId="0" applyNumberFormat="1" applyFont="1" applyFill="1" applyBorder="1" applyAlignment="1">
      <alignment horizontal="right" wrapText="1"/>
    </xf>
    <xf numFmtId="0" fontId="54" fillId="4" borderId="0" xfId="10" applyFill="1" applyAlignment="1" applyProtection="1">
      <alignment horizontal="right"/>
    </xf>
    <xf numFmtId="0" fontId="3" fillId="4" borderId="0" xfId="0" applyFont="1" applyFill="1" applyBorder="1" applyAlignment="1">
      <alignment vertical="center"/>
    </xf>
    <xf numFmtId="0" fontId="63" fillId="9" borderId="0" xfId="0" applyFont="1" applyFill="1" applyBorder="1" applyAlignment="1">
      <alignment horizontal="left" vertical="center" wrapText="1"/>
    </xf>
    <xf numFmtId="0" fontId="60" fillId="9" borderId="0" xfId="0" applyFont="1" applyFill="1" applyBorder="1" applyAlignment="1">
      <alignment horizontal="center" vertical="center" wrapText="1"/>
    </xf>
    <xf numFmtId="0" fontId="61" fillId="4" borderId="0" xfId="0" applyFont="1" applyFill="1" applyBorder="1" applyAlignment="1">
      <alignment vertical="center"/>
    </xf>
    <xf numFmtId="167" fontId="0" fillId="4" borderId="0" xfId="0" applyNumberFormat="1" applyFont="1" applyFill="1" applyBorder="1" applyAlignment="1">
      <alignment vertical="center" wrapText="1"/>
    </xf>
    <xf numFmtId="165" fontId="0" fillId="4" borderId="0" xfId="1" applyNumberFormat="1" applyFont="1" applyFill="1" applyBorder="1" applyAlignment="1">
      <alignment vertical="center"/>
    </xf>
    <xf numFmtId="0" fontId="0" fillId="4" borderId="16" xfId="0" applyFont="1" applyFill="1" applyBorder="1"/>
    <xf numFmtId="0" fontId="61" fillId="4" borderId="16" xfId="0" applyFont="1" applyFill="1" applyBorder="1" applyAlignment="1">
      <alignment vertical="center"/>
    </xf>
    <xf numFmtId="165" fontId="0" fillId="4" borderId="16" xfId="1" applyNumberFormat="1" applyFont="1" applyFill="1" applyBorder="1" applyAlignment="1">
      <alignment vertical="center"/>
    </xf>
    <xf numFmtId="167" fontId="61" fillId="4" borderId="0" xfId="0" applyNumberFormat="1" applyFont="1" applyFill="1" applyBorder="1" applyAlignment="1">
      <alignment vertical="center"/>
    </xf>
    <xf numFmtId="0" fontId="2" fillId="4" borderId="0" xfId="0" applyFont="1" applyFill="1" applyBorder="1" applyAlignment="1">
      <alignment vertical="center"/>
    </xf>
    <xf numFmtId="0" fontId="47" fillId="4" borderId="0" xfId="0" applyFont="1" applyFill="1" applyBorder="1"/>
    <xf numFmtId="167" fontId="2" fillId="4" borderId="0" xfId="0" applyNumberFormat="1" applyFont="1" applyFill="1" applyBorder="1" applyAlignment="1">
      <alignment horizontal="right" vertical="center"/>
    </xf>
    <xf numFmtId="0" fontId="2" fillId="4" borderId="0" xfId="0" applyFont="1" applyFill="1" applyBorder="1" applyAlignment="1">
      <alignment horizontal="left" vertical="center" indent="1"/>
    </xf>
    <xf numFmtId="1" fontId="2" fillId="4" borderId="0" xfId="0" applyNumberFormat="1" applyFont="1" applyFill="1" applyBorder="1" applyAlignment="1">
      <alignment horizontal="right" vertical="center"/>
    </xf>
    <xf numFmtId="0" fontId="2" fillId="0" borderId="16" xfId="0" applyFont="1" applyFill="1" applyBorder="1" applyAlignment="1">
      <alignment horizontal="left" vertical="center"/>
    </xf>
    <xf numFmtId="0" fontId="47" fillId="0" borderId="16" xfId="0" applyFont="1" applyFill="1" applyBorder="1"/>
    <xf numFmtId="0" fontId="47" fillId="4" borderId="16" xfId="0" applyFont="1" applyFill="1" applyBorder="1"/>
    <xf numFmtId="168" fontId="2" fillId="4" borderId="16" xfId="11" applyNumberFormat="1" applyFont="1" applyFill="1" applyBorder="1" applyAlignment="1">
      <alignment horizontal="right"/>
    </xf>
    <xf numFmtId="164" fontId="2" fillId="4" borderId="16" xfId="11" applyNumberFormat="1" applyFont="1" applyFill="1" applyBorder="1" applyAlignment="1">
      <alignment horizontal="right"/>
    </xf>
    <xf numFmtId="164" fontId="2" fillId="0" borderId="16" xfId="11" applyNumberFormat="1" applyFont="1" applyFill="1" applyBorder="1" applyAlignment="1">
      <alignment horizontal="right"/>
    </xf>
    <xf numFmtId="0" fontId="1" fillId="4" borderId="0" xfId="0" applyFont="1" applyFill="1" applyBorder="1"/>
    <xf numFmtId="0" fontId="47" fillId="0" borderId="0" xfId="0" applyFont="1" applyFill="1" applyBorder="1"/>
    <xf numFmtId="168" fontId="47" fillId="0" borderId="0" xfId="11" applyNumberFormat="1" applyFont="1" applyFill="1" applyBorder="1" applyAlignment="1">
      <alignment horizontal="right"/>
    </xf>
    <xf numFmtId="168" fontId="47" fillId="4" borderId="0" xfId="11" applyNumberFormat="1" applyFont="1" applyFill="1" applyBorder="1" applyAlignment="1">
      <alignment horizontal="right"/>
    </xf>
    <xf numFmtId="0" fontId="0" fillId="0" borderId="0" xfId="0" applyAlignment="1">
      <alignment horizontal="justify" vertical="center"/>
    </xf>
    <xf numFmtId="167" fontId="0" fillId="4" borderId="0" xfId="0" applyNumberFormat="1" applyFont="1" applyFill="1"/>
    <xf numFmtId="167" fontId="0" fillId="0" borderId="0" xfId="0" applyNumberFormat="1" applyFont="1" applyFill="1"/>
    <xf numFmtId="0" fontId="0" fillId="4" borderId="0" xfId="0" applyFont="1" applyFill="1" applyBorder="1" applyAlignment="1">
      <alignment vertical="center"/>
    </xf>
    <xf numFmtId="168" fontId="0" fillId="4" borderId="0" xfId="11" applyNumberFormat="1" applyFont="1" applyFill="1" applyBorder="1" applyAlignment="1">
      <alignment horizontal="right"/>
    </xf>
    <xf numFmtId="168" fontId="0" fillId="4" borderId="0" xfId="11" applyNumberFormat="1" applyFont="1" applyFill="1" applyBorder="1"/>
    <xf numFmtId="165" fontId="0" fillId="4" borderId="0" xfId="1" applyNumberFormat="1" applyFont="1" applyFill="1" applyBorder="1" applyAlignment="1">
      <alignment horizontal="right" vertical="center"/>
    </xf>
    <xf numFmtId="0" fontId="61" fillId="0" borderId="0" xfId="0" applyFont="1" applyFill="1" applyBorder="1" applyAlignment="1">
      <alignment vertical="center"/>
    </xf>
    <xf numFmtId="169" fontId="0" fillId="4" borderId="0" xfId="11" applyNumberFormat="1" applyFont="1" applyFill="1" applyBorder="1" applyAlignment="1">
      <alignment vertical="center"/>
    </xf>
    <xf numFmtId="9" fontId="0" fillId="4" borderId="0" xfId="1" applyNumberFormat="1" applyFont="1" applyFill="1" applyBorder="1" applyAlignment="1">
      <alignment horizontal="right" vertical="center"/>
    </xf>
    <xf numFmtId="9" fontId="61" fillId="4" borderId="0" xfId="0" applyNumberFormat="1" applyFont="1" applyFill="1" applyBorder="1" applyAlignment="1">
      <alignment horizontal="right" vertical="center"/>
    </xf>
    <xf numFmtId="0" fontId="61" fillId="4" borderId="0" xfId="0" applyFont="1" applyFill="1" applyBorder="1" applyAlignment="1">
      <alignment horizontal="right" vertical="center"/>
    </xf>
    <xf numFmtId="0" fontId="61" fillId="4" borderId="0" xfId="0" applyFont="1" applyFill="1" applyBorder="1" applyAlignment="1">
      <alignment horizontal="right" vertical="center" wrapText="1"/>
    </xf>
    <xf numFmtId="0" fontId="61" fillId="4" borderId="16" xfId="0" applyFont="1" applyFill="1" applyBorder="1" applyAlignment="1">
      <alignment horizontal="right" vertical="center"/>
    </xf>
    <xf numFmtId="0" fontId="61" fillId="4" borderId="16" xfId="0" applyFont="1" applyFill="1" applyBorder="1" applyAlignment="1">
      <alignment horizontal="right" vertical="center" wrapText="1"/>
    </xf>
    <xf numFmtId="0" fontId="46" fillId="9" borderId="0" xfId="0" applyFont="1" applyFill="1" applyBorder="1" applyAlignment="1">
      <alignment horizontal="justify" vertical="center" wrapText="1"/>
    </xf>
    <xf numFmtId="0" fontId="0" fillId="4" borderId="0" xfId="0" applyFill="1"/>
    <xf numFmtId="0" fontId="3" fillId="4" borderId="16" xfId="0" applyFont="1" applyFill="1" applyBorder="1"/>
    <xf numFmtId="0" fontId="0" fillId="4" borderId="16" xfId="0" applyFill="1" applyBorder="1" applyAlignment="1">
      <alignment horizontal="right"/>
    </xf>
    <xf numFmtId="0" fontId="0" fillId="4" borderId="0" xfId="0" applyFill="1" applyBorder="1"/>
    <xf numFmtId="0" fontId="0" fillId="4" borderId="16" xfId="0" applyFill="1" applyBorder="1"/>
    <xf numFmtId="168" fontId="0" fillId="4" borderId="16" xfId="11" applyNumberFormat="1" applyFont="1" applyFill="1" applyBorder="1"/>
    <xf numFmtId="169" fontId="0" fillId="4" borderId="9" xfId="11" applyNumberFormat="1" applyFont="1" applyFill="1" applyBorder="1" applyAlignment="1">
      <alignment vertical="center"/>
    </xf>
    <xf numFmtId="164" fontId="0" fillId="4" borderId="0" xfId="11" applyFont="1" applyFill="1"/>
    <xf numFmtId="167" fontId="0" fillId="4" borderId="0" xfId="0" applyNumberFormat="1" applyFill="1" applyBorder="1"/>
    <xf numFmtId="167" fontId="0" fillId="4" borderId="0" xfId="11" applyNumberFormat="1" applyFont="1" applyFill="1" applyBorder="1" applyAlignment="1">
      <alignment vertical="center"/>
    </xf>
    <xf numFmtId="167" fontId="0" fillId="4" borderId="0" xfId="11" applyNumberFormat="1" applyFont="1" applyFill="1" applyBorder="1"/>
    <xf numFmtId="0" fontId="2" fillId="4" borderId="16" xfId="0" applyFont="1" applyFill="1" applyBorder="1"/>
    <xf numFmtId="167" fontId="0" fillId="4" borderId="16" xfId="11" applyNumberFormat="1" applyFont="1" applyFill="1" applyBorder="1" applyAlignment="1">
      <alignment horizontal="right"/>
    </xf>
    <xf numFmtId="169" fontId="0" fillId="4" borderId="16" xfId="11" applyNumberFormat="1" applyFont="1" applyFill="1" applyBorder="1" applyAlignment="1">
      <alignment vertical="center"/>
    </xf>
    <xf numFmtId="164" fontId="0" fillId="4" borderId="0" xfId="11" applyFont="1" applyFill="1" applyBorder="1"/>
    <xf numFmtId="168" fontId="0" fillId="4" borderId="0" xfId="11" applyNumberFormat="1" applyFont="1" applyFill="1" applyBorder="1" applyAlignment="1">
      <alignment vertical="center"/>
    </xf>
    <xf numFmtId="168" fontId="0" fillId="4" borderId="0" xfId="0" applyNumberFormat="1" applyFill="1" applyBorder="1"/>
    <xf numFmtId="164" fontId="0" fillId="4" borderId="16" xfId="11" applyFont="1" applyFill="1" applyBorder="1"/>
    <xf numFmtId="0" fontId="67" fillId="4" borderId="0" xfId="0" applyFont="1" applyFill="1" applyBorder="1"/>
    <xf numFmtId="168" fontId="0" fillId="4" borderId="9" xfId="11" applyNumberFormat="1" applyFont="1" applyFill="1" applyBorder="1"/>
    <xf numFmtId="0" fontId="0" fillId="4" borderId="0" xfId="0" applyFill="1" applyBorder="1" applyAlignment="1">
      <alignment horizontal="left"/>
    </xf>
    <xf numFmtId="0" fontId="2" fillId="4" borderId="0" xfId="0" applyFont="1" applyFill="1"/>
    <xf numFmtId="0" fontId="19" fillId="4" borderId="0" xfId="0" applyFont="1" applyFill="1"/>
    <xf numFmtId="164" fontId="2" fillId="4" borderId="16" xfId="11" applyFont="1" applyFill="1" applyBorder="1"/>
    <xf numFmtId="0" fontId="2" fillId="4" borderId="17" xfId="0" applyFont="1" applyFill="1" applyBorder="1"/>
    <xf numFmtId="0" fontId="2" fillId="4" borderId="0" xfId="0" applyFont="1" applyFill="1" applyBorder="1"/>
    <xf numFmtId="0" fontId="2" fillId="4" borderId="9" xfId="0" applyFont="1" applyFill="1" applyBorder="1"/>
    <xf numFmtId="164" fontId="2" fillId="4" borderId="0" xfId="11" applyFont="1" applyFill="1" applyBorder="1"/>
    <xf numFmtId="0" fontId="63" fillId="9" borderId="0" xfId="0" applyFont="1" applyFill="1" applyBorder="1" applyAlignment="1">
      <alignment vertical="center" wrapText="1"/>
    </xf>
    <xf numFmtId="0" fontId="63" fillId="4" borderId="0" xfId="0" applyFont="1" applyFill="1" applyBorder="1" applyAlignment="1">
      <alignment vertical="center" wrapText="1"/>
    </xf>
    <xf numFmtId="0" fontId="0" fillId="4" borderId="16" xfId="0" applyFont="1" applyFill="1" applyBorder="1" applyAlignment="1">
      <alignment horizontal="center"/>
    </xf>
    <xf numFmtId="9" fontId="0" fillId="4" borderId="0" xfId="0" applyNumberFormat="1" applyFont="1" applyFill="1" applyBorder="1" applyAlignment="1">
      <alignment horizontal="right"/>
    </xf>
    <xf numFmtId="169" fontId="0" fillId="4" borderId="0" xfId="11" applyNumberFormat="1" applyFont="1" applyFill="1" applyBorder="1" applyAlignment="1">
      <alignment horizontal="center" vertical="center"/>
    </xf>
    <xf numFmtId="169" fontId="0" fillId="4" borderId="16" xfId="11" applyNumberFormat="1" applyFont="1" applyFill="1" applyBorder="1" applyAlignment="1">
      <alignment horizontal="center" vertical="center"/>
    </xf>
    <xf numFmtId="0" fontId="0" fillId="4" borderId="0" xfId="0" applyFont="1" applyFill="1" applyBorder="1" applyAlignment="1">
      <alignment horizontal="center" vertical="center"/>
    </xf>
    <xf numFmtId="0" fontId="0" fillId="4" borderId="16" xfId="0" applyFont="1" applyFill="1" applyBorder="1" applyAlignment="1">
      <alignment vertical="center"/>
    </xf>
    <xf numFmtId="0" fontId="1" fillId="4" borderId="0" xfId="0" applyFont="1" applyFill="1" applyBorder="1" applyAlignment="1">
      <alignment vertical="center"/>
    </xf>
    <xf numFmtId="0" fontId="70" fillId="4" borderId="0" xfId="0" applyFont="1" applyFill="1" applyBorder="1" applyAlignment="1">
      <alignment vertical="center"/>
    </xf>
    <xf numFmtId="0" fontId="63" fillId="4" borderId="0" xfId="0" applyFont="1" applyFill="1" applyBorder="1" applyAlignment="1">
      <alignment horizontal="justify" vertical="center" wrapText="1"/>
    </xf>
    <xf numFmtId="0" fontId="71" fillId="4" borderId="0" xfId="0" applyFont="1" applyFill="1" applyBorder="1"/>
    <xf numFmtId="0" fontId="1" fillId="4" borderId="0" xfId="0" applyFont="1" applyFill="1" applyAlignment="1">
      <alignment horizontal="right"/>
    </xf>
    <xf numFmtId="14" fontId="1" fillId="4" borderId="0" xfId="0" applyNumberFormat="1" applyFont="1" applyFill="1" applyAlignment="1">
      <alignment horizontal="left"/>
    </xf>
    <xf numFmtId="0" fontId="1" fillId="4" borderId="0" xfId="0" applyFont="1" applyFill="1"/>
    <xf numFmtId="0" fontId="64" fillId="4" borderId="0" xfId="0" applyFont="1" applyFill="1" applyBorder="1"/>
    <xf numFmtId="0" fontId="72" fillId="9" borderId="16" xfId="0" applyFont="1" applyFill="1" applyBorder="1"/>
    <xf numFmtId="0" fontId="0" fillId="9" borderId="16" xfId="0" applyFill="1" applyBorder="1"/>
    <xf numFmtId="0" fontId="0" fillId="4" borderId="16" xfId="0" applyFill="1" applyBorder="1" applyAlignment="1">
      <alignment wrapText="1"/>
    </xf>
    <xf numFmtId="0" fontId="3" fillId="4" borderId="16" xfId="0" applyFont="1" applyFill="1" applyBorder="1" applyAlignment="1">
      <alignment wrapText="1"/>
    </xf>
    <xf numFmtId="0" fontId="0" fillId="4" borderId="9" xfId="0" applyFill="1" applyBorder="1"/>
    <xf numFmtId="169" fontId="2" fillId="4" borderId="9" xfId="11" applyNumberFormat="1" applyFont="1" applyFill="1" applyBorder="1"/>
    <xf numFmtId="169" fontId="3" fillId="4" borderId="9" xfId="11" applyNumberFormat="1" applyFont="1" applyFill="1" applyBorder="1"/>
    <xf numFmtId="0" fontId="20" fillId="4" borderId="9" xfId="0" applyFont="1" applyFill="1" applyBorder="1"/>
    <xf numFmtId="9" fontId="20" fillId="4" borderId="9" xfId="1" applyFont="1" applyFill="1" applyBorder="1"/>
    <xf numFmtId="168" fontId="3" fillId="4" borderId="9" xfId="11" applyNumberFormat="1" applyFont="1" applyFill="1" applyBorder="1"/>
    <xf numFmtId="0" fontId="72" fillId="4" borderId="0" xfId="0" applyFont="1" applyFill="1" applyBorder="1"/>
    <xf numFmtId="9" fontId="17" fillId="4" borderId="9" xfId="1" applyFont="1" applyFill="1" applyBorder="1"/>
    <xf numFmtId="0" fontId="72" fillId="9" borderId="0" xfId="0" applyFont="1" applyFill="1" applyBorder="1" applyAlignment="1">
      <alignment horizontal="left"/>
    </xf>
    <xf numFmtId="0" fontId="72" fillId="9" borderId="0" xfId="0" applyFont="1" applyFill="1" applyBorder="1" applyAlignment="1">
      <alignment horizontal="right"/>
    </xf>
    <xf numFmtId="0" fontId="0" fillId="9" borderId="0" xfId="0" applyFill="1" applyBorder="1" applyAlignment="1">
      <alignment horizontal="left"/>
    </xf>
    <xf numFmtId="0" fontId="0" fillId="9" borderId="0" xfId="0" applyFill="1" applyBorder="1"/>
    <xf numFmtId="0" fontId="0" fillId="4" borderId="16" xfId="0" applyFill="1" applyBorder="1" applyAlignment="1">
      <alignment horizontal="right" wrapText="1"/>
    </xf>
    <xf numFmtId="0" fontId="0" fillId="4" borderId="0" xfId="0" applyFill="1" applyBorder="1" applyAlignment="1">
      <alignment horizontal="right" wrapText="1"/>
    </xf>
    <xf numFmtId="0" fontId="0" fillId="4" borderId="0" xfId="0" applyFill="1" applyAlignment="1">
      <alignment horizontal="center"/>
    </xf>
    <xf numFmtId="0" fontId="0" fillId="4" borderId="0" xfId="0" applyFill="1" applyAlignment="1">
      <alignment wrapText="1"/>
    </xf>
    <xf numFmtId="168" fontId="0" fillId="4" borderId="0" xfId="11" applyNumberFormat="1" applyFont="1" applyFill="1" applyAlignment="1">
      <alignment horizontal="center"/>
    </xf>
    <xf numFmtId="0" fontId="0" fillId="4" borderId="0" xfId="0" applyFont="1" applyFill="1" applyAlignment="1">
      <alignment horizontal="center"/>
    </xf>
    <xf numFmtId="0" fontId="0" fillId="4" borderId="0" xfId="0" applyFont="1" applyFill="1" applyAlignment="1">
      <alignment horizontal="right"/>
    </xf>
    <xf numFmtId="168" fontId="3" fillId="4" borderId="9" xfId="11" applyNumberFormat="1" applyFont="1" applyFill="1" applyBorder="1" applyAlignment="1">
      <alignment horizontal="center"/>
    </xf>
    <xf numFmtId="168" fontId="3" fillId="4" borderId="0" xfId="11" applyNumberFormat="1" applyFont="1" applyFill="1" applyBorder="1" applyAlignment="1">
      <alignment horizontal="center"/>
    </xf>
    <xf numFmtId="165" fontId="2" fillId="4" borderId="0" xfId="1" applyNumberFormat="1" applyFont="1" applyFill="1" applyAlignment="1">
      <alignment horizontal="right"/>
    </xf>
    <xf numFmtId="0" fontId="47" fillId="4" borderId="0" xfId="0" applyFont="1" applyFill="1"/>
    <xf numFmtId="167" fontId="0" fillId="4" borderId="0" xfId="0" applyNumberFormat="1" applyFont="1" applyFill="1" applyAlignment="1">
      <alignment horizontal="right"/>
    </xf>
    <xf numFmtId="165" fontId="2" fillId="4" borderId="9" xfId="1" applyNumberFormat="1" applyFont="1" applyFill="1" applyBorder="1" applyAlignment="1">
      <alignment horizontal="right"/>
    </xf>
    <xf numFmtId="168" fontId="3" fillId="4" borderId="0" xfId="11" applyNumberFormat="1" applyFont="1" applyFill="1" applyBorder="1" applyAlignment="1">
      <alignment horizontal="right"/>
    </xf>
    <xf numFmtId="0" fontId="17" fillId="9" borderId="0" xfId="0" applyFont="1" applyFill="1" applyBorder="1" applyAlignment="1">
      <alignment horizontal="left"/>
    </xf>
    <xf numFmtId="168" fontId="2" fillId="4" borderId="0" xfId="11" applyNumberFormat="1" applyFont="1" applyFill="1" applyAlignment="1">
      <alignment horizontal="right"/>
    </xf>
    <xf numFmtId="167" fontId="0" fillId="4" borderId="0" xfId="11" applyNumberFormat="1" applyFont="1" applyFill="1" applyAlignment="1">
      <alignment horizontal="right"/>
    </xf>
    <xf numFmtId="168" fontId="19" fillId="4" borderId="9" xfId="11" applyNumberFormat="1" applyFont="1" applyFill="1" applyBorder="1" applyAlignment="1">
      <alignment horizontal="right"/>
    </xf>
    <xf numFmtId="168" fontId="47" fillId="4" borderId="0" xfId="11" applyNumberFormat="1" applyFont="1" applyFill="1" applyAlignment="1">
      <alignment horizontal="right"/>
    </xf>
    <xf numFmtId="167" fontId="3" fillId="4" borderId="9" xfId="11" applyNumberFormat="1" applyFont="1" applyFill="1" applyBorder="1" applyAlignment="1">
      <alignment horizontal="right"/>
    </xf>
    <xf numFmtId="14" fontId="1" fillId="4" borderId="0" xfId="0" applyNumberFormat="1" applyFont="1" applyFill="1" applyBorder="1" applyAlignment="1">
      <alignment horizontal="left"/>
    </xf>
    <xf numFmtId="0" fontId="72" fillId="9" borderId="0" xfId="0" applyFont="1" applyFill="1" applyAlignment="1">
      <alignment horizontal="left"/>
    </xf>
    <xf numFmtId="0" fontId="3" fillId="9" borderId="0" xfId="0" applyFont="1" applyFill="1"/>
    <xf numFmtId="168" fontId="0" fillId="4" borderId="0" xfId="11" applyNumberFormat="1" applyFont="1" applyFill="1"/>
    <xf numFmtId="0" fontId="2" fillId="4" borderId="0" xfId="0" applyFont="1" applyFill="1" applyAlignment="1">
      <alignment wrapText="1"/>
    </xf>
    <xf numFmtId="0" fontId="2" fillId="4" borderId="0" xfId="0" quotePrefix="1" applyFont="1" applyFill="1" applyBorder="1" applyAlignment="1">
      <alignment vertical="center"/>
    </xf>
    <xf numFmtId="0" fontId="2" fillId="4" borderId="0" xfId="0" quotePrefix="1" applyFont="1" applyFill="1"/>
    <xf numFmtId="0" fontId="0" fillId="4" borderId="0" xfId="0" quotePrefix="1" applyFill="1"/>
    <xf numFmtId="0" fontId="3" fillId="4" borderId="9" xfId="0" applyFont="1" applyFill="1" applyBorder="1"/>
    <xf numFmtId="165" fontId="0" fillId="4" borderId="0" xfId="1" applyNumberFormat="1" applyFont="1" applyFill="1"/>
    <xf numFmtId="0" fontId="17" fillId="9" borderId="0" xfId="0" applyFont="1" applyFill="1" applyAlignment="1">
      <alignment horizontal="left"/>
    </xf>
    <xf numFmtId="0" fontId="0" fillId="4" borderId="9" xfId="0" applyFont="1" applyFill="1" applyBorder="1"/>
    <xf numFmtId="164" fontId="4" fillId="4" borderId="9" xfId="11" applyFont="1" applyFill="1" applyBorder="1"/>
    <xf numFmtId="164" fontId="3" fillId="4" borderId="9" xfId="11" applyFont="1" applyFill="1" applyBorder="1"/>
    <xf numFmtId="0" fontId="75" fillId="4" borderId="0" xfId="0" applyFont="1" applyFill="1"/>
    <xf numFmtId="164" fontId="4" fillId="4" borderId="9" xfId="11" applyFont="1" applyFill="1" applyBorder="1" applyAlignment="1">
      <alignment horizontal="right"/>
    </xf>
    <xf numFmtId="164" fontId="3" fillId="0" borderId="9" xfId="11" applyFont="1" applyFill="1" applyBorder="1" applyAlignment="1">
      <alignment horizontal="right"/>
    </xf>
    <xf numFmtId="164" fontId="0" fillId="4" borderId="0" xfId="0" applyNumberFormat="1" applyFill="1"/>
    <xf numFmtId="0" fontId="0" fillId="4" borderId="16" xfId="0" applyFont="1" applyFill="1" applyBorder="1" applyAlignment="1">
      <alignment horizontal="right"/>
    </xf>
    <xf numFmtId="168" fontId="4" fillId="4" borderId="9" xfId="11" applyNumberFormat="1" applyFont="1" applyFill="1" applyBorder="1" applyAlignment="1">
      <alignment horizontal="right"/>
    </xf>
    <xf numFmtId="0" fontId="1" fillId="0" borderId="0" xfId="0" applyFont="1" applyFill="1"/>
    <xf numFmtId="10" fontId="4" fillId="4" borderId="9" xfId="1" applyNumberFormat="1" applyFont="1" applyFill="1" applyBorder="1" applyAlignment="1">
      <alignment horizontal="right"/>
    </xf>
    <xf numFmtId="10" fontId="3" fillId="4" borderId="9" xfId="1" applyNumberFormat="1" applyFont="1" applyFill="1" applyBorder="1" applyAlignment="1">
      <alignment horizontal="right"/>
    </xf>
    <xf numFmtId="0" fontId="64" fillId="9" borderId="0" xfId="0" applyFont="1" applyFill="1" applyBorder="1"/>
    <xf numFmtId="0" fontId="60" fillId="9" borderId="0" xfId="0" applyFont="1" applyFill="1" applyBorder="1" applyAlignment="1">
      <alignment horizontal="left" vertical="center" wrapText="1" indent="1"/>
    </xf>
    <xf numFmtId="0" fontId="60" fillId="9" borderId="0" xfId="0" applyFont="1" applyFill="1" applyBorder="1" applyAlignment="1">
      <alignment vertical="center" wrapText="1"/>
    </xf>
    <xf numFmtId="0" fontId="76" fillId="9" borderId="0" xfId="0" applyFont="1" applyFill="1" applyBorder="1" applyAlignment="1">
      <alignment horizontal="justify" vertical="center" wrapText="1"/>
    </xf>
    <xf numFmtId="0" fontId="60" fillId="4" borderId="0" xfId="0" applyFont="1" applyFill="1" applyBorder="1" applyAlignment="1">
      <alignment horizontal="left" vertical="center" wrapText="1" indent="1"/>
    </xf>
    <xf numFmtId="0" fontId="60" fillId="4" borderId="0" xfId="0" applyFont="1" applyFill="1" applyBorder="1" applyAlignment="1">
      <alignment vertical="center" wrapText="1"/>
    </xf>
    <xf numFmtId="0" fontId="76" fillId="4" borderId="0" xfId="0" applyFont="1" applyFill="1" applyBorder="1" applyAlignment="1">
      <alignment horizontal="justify" vertical="center" wrapText="1"/>
    </xf>
    <xf numFmtId="0" fontId="0" fillId="4" borderId="9" xfId="0" applyFill="1" applyBorder="1" applyAlignment="1">
      <alignment horizontal="right" wrapText="1"/>
    </xf>
    <xf numFmtId="0" fontId="61" fillId="4" borderId="0" xfId="0" applyFont="1" applyFill="1" applyBorder="1" applyAlignment="1">
      <alignment horizontal="justify" vertical="top" wrapText="1"/>
    </xf>
    <xf numFmtId="0" fontId="61" fillId="4" borderId="0" xfId="0" applyFont="1" applyFill="1" applyBorder="1" applyAlignment="1">
      <alignment vertical="top" wrapText="1"/>
    </xf>
    <xf numFmtId="0" fontId="61" fillId="4" borderId="0" xfId="0" applyFont="1" applyFill="1" applyBorder="1" applyAlignment="1">
      <alignment horizontal="left" vertical="center" wrapText="1" indent="5"/>
    </xf>
    <xf numFmtId="0" fontId="0" fillId="4" borderId="0" xfId="0" applyFont="1" applyFill="1" applyBorder="1" applyAlignment="1">
      <alignment vertical="top" wrapText="1"/>
    </xf>
    <xf numFmtId="0" fontId="77" fillId="9" borderId="0" xfId="0" applyFont="1" applyFill="1" applyBorder="1" applyAlignment="1">
      <alignment horizontal="left" vertical="center" wrapText="1" indent="1"/>
    </xf>
    <xf numFmtId="0" fontId="78" fillId="9" borderId="0" xfId="0" applyFont="1" applyFill="1" applyBorder="1" applyAlignment="1">
      <alignment horizontal="center" vertical="center" wrapText="1"/>
    </xf>
    <xf numFmtId="0" fontId="59" fillId="4" borderId="9" xfId="0" applyFont="1" applyFill="1" applyBorder="1" applyAlignment="1">
      <alignment vertical="center" wrapText="1"/>
    </xf>
    <xf numFmtId="0" fontId="79" fillId="4" borderId="0" xfId="0" applyFont="1" applyFill="1" applyBorder="1" applyAlignment="1">
      <alignment vertical="center"/>
    </xf>
    <xf numFmtId="0" fontId="66" fillId="4" borderId="0" xfId="0" applyFont="1" applyFill="1" applyBorder="1" applyAlignment="1">
      <alignment horizontal="left" vertical="top" wrapText="1"/>
    </xf>
    <xf numFmtId="0" fontId="49" fillId="4" borderId="0" xfId="0" applyFont="1" applyFill="1" applyBorder="1" applyAlignment="1">
      <alignment horizontal="left" vertical="top" wrapText="1"/>
    </xf>
    <xf numFmtId="0" fontId="65" fillId="10" borderId="0" xfId="0" applyFont="1" applyFill="1" applyBorder="1"/>
    <xf numFmtId="0" fontId="80" fillId="10" borderId="0" xfId="0" applyFont="1" applyFill="1" applyBorder="1"/>
    <xf numFmtId="0" fontId="81" fillId="11" borderId="0" xfId="0" applyFont="1" applyFill="1" applyBorder="1" applyAlignment="1">
      <alignment horizontal="left" vertical="center" wrapText="1" indent="1"/>
    </xf>
    <xf numFmtId="0" fontId="82" fillId="10" borderId="0" xfId="0" applyFont="1" applyFill="1" applyBorder="1" applyAlignment="1">
      <alignment vertical="center" wrapText="1"/>
    </xf>
    <xf numFmtId="0" fontId="65" fillId="10" borderId="0" xfId="0" applyFont="1" applyFill="1" applyBorder="1" applyAlignment="1">
      <alignment vertical="center" wrapText="1"/>
    </xf>
    <xf numFmtId="0" fontId="82" fillId="10" borderId="0" xfId="0" applyFont="1" applyFill="1" applyBorder="1" applyAlignment="1">
      <alignment vertical="top" wrapText="1"/>
    </xf>
    <xf numFmtId="0" fontId="82" fillId="10" borderId="0" xfId="0" applyFont="1" applyFill="1" applyBorder="1" applyAlignment="1">
      <alignment horizontal="justify" vertical="center" wrapText="1"/>
    </xf>
    <xf numFmtId="0" fontId="65" fillId="10" borderId="0" xfId="0" applyFont="1" applyFill="1" applyBorder="1" applyAlignment="1">
      <alignment vertical="top" wrapText="1"/>
    </xf>
    <xf numFmtId="0" fontId="82" fillId="10" borderId="0" xfId="0" applyFont="1" applyFill="1" applyBorder="1" applyAlignment="1">
      <alignment horizontal="left" vertical="top" wrapText="1" indent="5"/>
    </xf>
    <xf numFmtId="0" fontId="82" fillId="10" borderId="0" xfId="0" applyFont="1" applyFill="1" applyBorder="1" applyAlignment="1">
      <alignment horizontal="left" vertical="top" wrapText="1"/>
    </xf>
    <xf numFmtId="0" fontId="82" fillId="10" borderId="0" xfId="0" applyFont="1" applyFill="1" applyBorder="1" applyAlignment="1">
      <alignment vertical="center"/>
    </xf>
    <xf numFmtId="0" fontId="65" fillId="10" borderId="0" xfId="0" applyFont="1" applyFill="1" applyBorder="1" applyAlignment="1">
      <alignment vertical="top"/>
    </xf>
    <xf numFmtId="0" fontId="65" fillId="10" borderId="0" xfId="0" applyFont="1" applyFill="1" applyBorder="1" applyAlignment="1">
      <alignment vertical="center"/>
    </xf>
    <xf numFmtId="0" fontId="82" fillId="10" borderId="0" xfId="0" applyFont="1" applyFill="1" applyBorder="1" applyAlignment="1">
      <alignment horizontal="left" vertical="center" wrapText="1" indent="5"/>
    </xf>
    <xf numFmtId="0" fontId="81" fillId="11" borderId="0" xfId="0" applyFont="1" applyFill="1" applyBorder="1" applyAlignment="1">
      <alignment vertical="center" wrapText="1"/>
    </xf>
    <xf numFmtId="0" fontId="82" fillId="11" borderId="0" xfId="0" applyFont="1" applyFill="1" applyBorder="1" applyAlignment="1">
      <alignment horizontal="justify" vertical="center" wrapText="1"/>
    </xf>
    <xf numFmtId="0" fontId="81" fillId="10" borderId="0" xfId="0" applyFont="1" applyFill="1" applyBorder="1" applyAlignment="1">
      <alignment horizontal="left" vertical="center" wrapText="1" indent="1"/>
    </xf>
    <xf numFmtId="0" fontId="81" fillId="10" borderId="0" xfId="0" applyFont="1" applyFill="1" applyBorder="1" applyAlignment="1">
      <alignment vertical="center" wrapText="1"/>
    </xf>
    <xf numFmtId="0" fontId="83" fillId="10" borderId="0" xfId="10" applyFont="1" applyFill="1" applyBorder="1" applyAlignment="1" applyProtection="1">
      <alignment horizontal="right"/>
    </xf>
    <xf numFmtId="0" fontId="41"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40" fillId="0" borderId="0" xfId="0" applyFont="1" applyFill="1" applyBorder="1" applyAlignment="1">
      <alignment horizontal="left" vertical="center" wrapText="1"/>
    </xf>
    <xf numFmtId="166" fontId="38" fillId="8" borderId="0" xfId="9" applyNumberFormat="1" applyFont="1" applyFill="1" applyBorder="1" applyAlignment="1">
      <alignment horizontal="center"/>
    </xf>
    <xf numFmtId="0" fontId="48" fillId="4" borderId="0" xfId="0" applyFont="1" applyFill="1" applyBorder="1" applyAlignment="1">
      <alignment horizontal="left" wrapText="1"/>
    </xf>
    <xf numFmtId="0" fontId="46" fillId="0" borderId="0" xfId="0" applyFont="1" applyFill="1" applyBorder="1" applyAlignment="1">
      <alignment horizontal="center" vertical="center" wrapText="1"/>
    </xf>
    <xf numFmtId="0" fontId="63" fillId="9" borderId="0" xfId="0" applyFont="1" applyFill="1" applyBorder="1" applyAlignment="1">
      <alignment horizontal="center" vertical="center" wrapText="1"/>
    </xf>
    <xf numFmtId="0" fontId="46" fillId="4" borderId="0" xfId="0" applyFont="1" applyFill="1" applyBorder="1" applyAlignment="1">
      <alignment horizontal="justify" vertical="center"/>
    </xf>
    <xf numFmtId="0" fontId="0" fillId="0" borderId="0" xfId="0" applyAlignment="1">
      <alignment horizontal="justify" vertical="center"/>
    </xf>
    <xf numFmtId="0" fontId="3" fillId="4" borderId="0" xfId="0" applyFont="1" applyFill="1" applyBorder="1" applyAlignment="1">
      <alignment vertical="center"/>
    </xf>
    <xf numFmtId="0" fontId="46" fillId="4" borderId="0" xfId="0" applyFont="1" applyFill="1" applyBorder="1" applyAlignment="1">
      <alignment horizontal="left" vertical="center" wrapText="1"/>
    </xf>
    <xf numFmtId="0" fontId="0" fillId="4" borderId="9" xfId="0" applyFill="1" applyBorder="1" applyAlignment="1">
      <alignment horizontal="left"/>
    </xf>
    <xf numFmtId="0" fontId="46" fillId="4" borderId="0" xfId="0" applyFont="1" applyFill="1" applyBorder="1" applyAlignment="1">
      <alignment horizontal="left" vertical="center"/>
    </xf>
    <xf numFmtId="0" fontId="0" fillId="4" borderId="0" xfId="0" applyFont="1" applyFill="1" applyBorder="1" applyAlignment="1">
      <alignment horizontal="center" vertical="center"/>
    </xf>
    <xf numFmtId="0" fontId="0" fillId="4" borderId="16" xfId="0" applyFont="1" applyFill="1" applyBorder="1" applyAlignment="1">
      <alignment horizontal="center" vertical="center"/>
    </xf>
    <xf numFmtId="0" fontId="60" fillId="4" borderId="0" xfId="0" applyFont="1" applyFill="1" applyBorder="1" applyAlignment="1">
      <alignment horizontal="center" vertical="center" wrapText="1"/>
    </xf>
    <xf numFmtId="0" fontId="1" fillId="4" borderId="16" xfId="0" applyFont="1" applyFill="1" applyBorder="1" applyAlignment="1">
      <alignment horizontal="center"/>
    </xf>
    <xf numFmtId="0" fontId="61" fillId="4" borderId="0" xfId="0" applyFont="1" applyFill="1" applyBorder="1" applyAlignment="1">
      <alignment horizontal="justify" vertical="top" wrapText="1"/>
    </xf>
    <xf numFmtId="0" fontId="61" fillId="4" borderId="0" xfId="0" applyFont="1" applyFill="1" applyBorder="1" applyAlignment="1">
      <alignment vertical="center" wrapText="1"/>
    </xf>
    <xf numFmtId="0" fontId="61" fillId="4" borderId="0" xfId="0" applyFont="1" applyFill="1" applyBorder="1" applyAlignment="1">
      <alignment horizontal="left" vertical="top" wrapText="1"/>
    </xf>
    <xf numFmtId="0" fontId="61" fillId="4" borderId="17" xfId="0" applyFont="1" applyFill="1" applyBorder="1" applyAlignment="1">
      <alignment horizontal="justify" vertical="top" wrapText="1"/>
    </xf>
    <xf numFmtId="0" fontId="77" fillId="9" borderId="0" xfId="0" applyFont="1" applyFill="1" applyBorder="1" applyAlignment="1">
      <alignment horizontal="left" vertical="center" wrapText="1" indent="1"/>
    </xf>
    <xf numFmtId="0" fontId="77" fillId="9" borderId="0" xfId="0" applyFont="1" applyFill="1" applyBorder="1" applyAlignment="1">
      <alignment horizontal="center" vertical="center" wrapText="1"/>
    </xf>
    <xf numFmtId="0" fontId="78" fillId="9" borderId="0" xfId="0" applyFont="1" applyFill="1" applyBorder="1" applyAlignment="1">
      <alignment horizontal="center" vertical="center" wrapText="1"/>
    </xf>
    <xf numFmtId="0" fontId="0" fillId="4" borderId="0" xfId="0" applyFont="1" applyFill="1" applyBorder="1" applyAlignment="1">
      <alignment horizontal="left" vertical="top" wrapText="1"/>
    </xf>
    <xf numFmtId="0" fontId="0" fillId="4" borderId="0" xfId="0" applyFill="1" applyBorder="1" applyAlignment="1">
      <alignment horizontal="left" vertical="top" wrapText="1"/>
    </xf>
    <xf numFmtId="0" fontId="0" fillId="4" borderId="0" xfId="0" applyFill="1" applyBorder="1" applyAlignment="1">
      <alignment horizontal="left" wrapText="1"/>
    </xf>
    <xf numFmtId="0" fontId="61" fillId="4" borderId="9" xfId="0" applyFont="1" applyFill="1" applyBorder="1" applyAlignment="1">
      <alignment horizontal="center" vertical="center" wrapText="1"/>
    </xf>
    <xf numFmtId="0" fontId="0" fillId="4" borderId="17" xfId="0" applyFont="1" applyFill="1" applyBorder="1" applyAlignment="1">
      <alignment horizontal="left" vertical="top" wrapText="1"/>
    </xf>
    <xf numFmtId="0" fontId="0" fillId="4" borderId="16" xfId="0" applyFont="1" applyFill="1" applyBorder="1" applyAlignment="1">
      <alignment horizontal="left" vertical="top" wrapText="1"/>
    </xf>
    <xf numFmtId="0" fontId="54" fillId="4" borderId="9" xfId="10" applyFill="1" applyBorder="1" applyAlignment="1" applyProtection="1">
      <alignment horizontal="left" vertical="center" wrapText="1"/>
    </xf>
    <xf numFmtId="0" fontId="82" fillId="10" borderId="0" xfId="0" applyFont="1" applyFill="1" applyBorder="1" applyAlignment="1">
      <alignment horizontal="left" vertical="top"/>
    </xf>
    <xf numFmtId="0" fontId="81" fillId="11" borderId="0" xfId="0" applyFont="1" applyFill="1" applyBorder="1" applyAlignment="1">
      <alignment horizontal="left" vertical="center" wrapText="1"/>
    </xf>
    <xf numFmtId="0" fontId="82" fillId="12" borderId="0" xfId="0" applyFont="1" applyFill="1" applyBorder="1" applyAlignment="1">
      <alignment horizontal="left" vertical="top"/>
    </xf>
    <xf numFmtId="0" fontId="82" fillId="12" borderId="0" xfId="0" applyFont="1" applyFill="1" applyBorder="1" applyAlignment="1">
      <alignment horizontal="left" vertical="top" wrapText="1"/>
    </xf>
    <xf numFmtId="0" fontId="82" fillId="10" borderId="0" xfId="0" applyFont="1" applyFill="1" applyBorder="1" applyAlignment="1">
      <alignment horizontal="left" vertical="top" wrapText="1"/>
    </xf>
    <xf numFmtId="0" fontId="81" fillId="11" borderId="0" xfId="0" applyFont="1" applyFill="1" applyBorder="1" applyAlignment="1">
      <alignment horizontal="left" vertical="top" wrapText="1"/>
    </xf>
    <xf numFmtId="0" fontId="82" fillId="10" borderId="0" xfId="0" applyFont="1" applyFill="1" applyBorder="1" applyAlignment="1">
      <alignment horizontal="left" vertical="center" wrapText="1"/>
    </xf>
    <xf numFmtId="0" fontId="2" fillId="0" borderId="0" xfId="0" applyFont="1" applyFill="1" applyBorder="1" applyAlignment="1" applyProtection="1">
      <alignment horizontal="left" vertical="center" wrapText="1"/>
    </xf>
    <xf numFmtId="0" fontId="84" fillId="0" borderId="0" xfId="0" applyFont="1" applyFill="1" applyBorder="1" applyAlignment="1" applyProtection="1">
      <alignment horizontal="left" vertical="center" wrapText="1"/>
    </xf>
  </cellXfs>
  <cellStyles count="12">
    <cellStyle name="Comma 2" xfId="3"/>
    <cellStyle name="Komma 2" xfId="11"/>
    <cellStyle name="Link" xfId="2" builtinId="8"/>
    <cellStyle name="Link 2" xfId="10"/>
    <cellStyle name="Normal" xfId="0" builtinId="0"/>
    <cellStyle name="Normal 2" xfId="4"/>
    <cellStyle name="Normal 3" xfId="5"/>
    <cellStyle name="Normal 4" xfId="6"/>
    <cellStyle name="Normal 7" xfId="7"/>
    <cellStyle name="Normal_porteføljerapport skabelon v4.3 - q1-2010 26apr2010" xfId="9"/>
    <cellStyle name="Procent" xfId="1" builtinId="5"/>
    <cellStyle name="Standard 3" xfId="8"/>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10.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jpg"/></Relationships>
</file>

<file path=xl/drawings/_rels/drawing11.xml.rels><?xml version="1.0" encoding="UTF-8" standalone="yes"?>
<Relationships xmlns="http://schemas.openxmlformats.org/package/2006/relationships"><Relationship Id="rId3" Type="http://schemas.openxmlformats.org/officeDocument/2006/relationships/image" Target="../media/image3.jpg"/><Relationship Id="rId2" Type="http://schemas.openxmlformats.org/officeDocument/2006/relationships/image" Target="../media/image6.png"/><Relationship Id="rId1" Type="http://schemas.openxmlformats.org/officeDocument/2006/relationships/image" Target="../media/image5.png"/></Relationships>
</file>

<file path=xl/drawings/_rels/drawing12.xml.rels><?xml version="1.0" encoding="UTF-8" standalone="yes"?>
<Relationships xmlns="http://schemas.openxmlformats.org/package/2006/relationships"><Relationship Id="rId2" Type="http://schemas.openxmlformats.org/officeDocument/2006/relationships/image" Target="../media/image3.jpg"/><Relationship Id="rId1" Type="http://schemas.openxmlformats.org/officeDocument/2006/relationships/image" Target="../media/image6.png"/></Relationships>
</file>

<file path=xl/drawings/_rels/drawing2.xml.rels><?xml version="1.0" encoding="UTF-8" standalone="yes"?>
<Relationships xmlns="http://schemas.openxmlformats.org/package/2006/relationships"><Relationship Id="rId1" Type="http://schemas.openxmlformats.org/officeDocument/2006/relationships/image" Target="../media/image3.jpg"/></Relationships>
</file>

<file path=xl/drawings/_rels/drawing3.xml.rels><?xml version="1.0" encoding="UTF-8" standalone="yes"?>
<Relationships xmlns="http://schemas.openxmlformats.org/package/2006/relationships"><Relationship Id="rId2" Type="http://schemas.openxmlformats.org/officeDocument/2006/relationships/image" Target="../media/image3.jpg"/><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2" Type="http://schemas.openxmlformats.org/officeDocument/2006/relationships/image" Target="../media/image3.jpg"/><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2" Type="http://schemas.openxmlformats.org/officeDocument/2006/relationships/image" Target="../media/image3.jpg"/><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2" Type="http://schemas.openxmlformats.org/officeDocument/2006/relationships/image" Target="../media/image3.jpg"/><Relationship Id="rId1" Type="http://schemas.openxmlformats.org/officeDocument/2006/relationships/image" Target="../media/image4.png"/></Relationships>
</file>

<file path=xl/drawings/_rels/drawing7.xml.rels><?xml version="1.0" encoding="UTF-8" standalone="yes"?>
<Relationships xmlns="http://schemas.openxmlformats.org/package/2006/relationships"><Relationship Id="rId2" Type="http://schemas.openxmlformats.org/officeDocument/2006/relationships/image" Target="../media/image3.jpg"/><Relationship Id="rId1" Type="http://schemas.openxmlformats.org/officeDocument/2006/relationships/image" Target="../media/image4.png"/></Relationships>
</file>

<file path=xl/drawings/_rels/drawing8.xml.rels><?xml version="1.0" encoding="UTF-8" standalone="yes"?>
<Relationships xmlns="http://schemas.openxmlformats.org/package/2006/relationships"><Relationship Id="rId2" Type="http://schemas.openxmlformats.org/officeDocument/2006/relationships/image" Target="../media/image3.jpg"/><Relationship Id="rId1" Type="http://schemas.openxmlformats.org/officeDocument/2006/relationships/image" Target="../media/image4.png"/></Relationships>
</file>

<file path=xl/drawings/_rels/drawing9.xml.rels><?xml version="1.0" encoding="UTF-8" standalone="yes"?>
<Relationships xmlns="http://schemas.openxmlformats.org/package/2006/relationships"><Relationship Id="rId2" Type="http://schemas.openxmlformats.org/officeDocument/2006/relationships/image" Target="../media/image3.jpg"/><Relationship Id="rId1" Type="http://schemas.openxmlformats.org/officeDocument/2006/relationships/image" Target="../media/image4.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12</xdr:col>
      <xdr:colOff>1221441</xdr:colOff>
      <xdr:row>1</xdr:row>
      <xdr:rowOff>176502</xdr:rowOff>
    </xdr:to>
    <xdr:pic>
      <xdr:nvPicPr>
        <xdr:cNvPr id="2" name="Billed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14325" y="0"/>
          <a:ext cx="14708841" cy="367002"/>
        </a:xfrm>
        <a:prstGeom prst="rect">
          <a:avLst/>
        </a:prstGeom>
      </xdr:spPr>
    </xdr:pic>
    <xdr:clientData/>
  </xdr:twoCellAnchor>
  <xdr:twoCellAnchor>
    <xdr:from>
      <xdr:col>1</xdr:col>
      <xdr:colOff>22860</xdr:colOff>
      <xdr:row>1</xdr:row>
      <xdr:rowOff>179298</xdr:rowOff>
    </xdr:from>
    <xdr:to>
      <xdr:col>12</xdr:col>
      <xdr:colOff>1255508</xdr:colOff>
      <xdr:row>1</xdr:row>
      <xdr:rowOff>179298</xdr:rowOff>
    </xdr:to>
    <xdr:cxnSp macro="">
      <xdr:nvCxnSpPr>
        <xdr:cNvPr id="3" name="Lige forbindelse 2"/>
        <xdr:cNvCxnSpPr/>
      </xdr:nvCxnSpPr>
      <xdr:spPr>
        <a:xfrm>
          <a:off x="337185" y="369798"/>
          <a:ext cx="14700998" cy="0"/>
        </a:xfrm>
        <a:prstGeom prst="line">
          <a:avLst/>
        </a:prstGeom>
        <a:ln w="28575">
          <a:solidFill>
            <a:schemeClr val="accent3"/>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12</xdr:col>
      <xdr:colOff>11206</xdr:colOff>
      <xdr:row>2</xdr:row>
      <xdr:rowOff>112059</xdr:rowOff>
    </xdr:from>
    <xdr:to>
      <xdr:col>12</xdr:col>
      <xdr:colOff>1207684</xdr:colOff>
      <xdr:row>4</xdr:row>
      <xdr:rowOff>137295</xdr:rowOff>
    </xdr:to>
    <xdr:pic>
      <xdr:nvPicPr>
        <xdr:cNvPr id="4" name="Billede 3"/>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3812931" y="493059"/>
          <a:ext cx="1196478" cy="406236"/>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3</xdr:col>
      <xdr:colOff>105895</xdr:colOff>
      <xdr:row>46</xdr:row>
      <xdr:rowOff>1416423</xdr:rowOff>
    </xdr:from>
    <xdr:to>
      <xdr:col>3</xdr:col>
      <xdr:colOff>4486592</xdr:colOff>
      <xdr:row>46</xdr:row>
      <xdr:rowOff>2088215</xdr:rowOff>
    </xdr:to>
    <xdr:pic>
      <xdr:nvPicPr>
        <xdr:cNvPr id="2" name="Billede 1"/>
        <xdr:cNvPicPr>
          <a:picLocks noChangeAspect="1"/>
        </xdr:cNvPicPr>
      </xdr:nvPicPr>
      <xdr:blipFill>
        <a:blip xmlns:r="http://schemas.openxmlformats.org/officeDocument/2006/relationships" r:embed="rId1" cstate="print"/>
        <a:stretch>
          <a:fillRect/>
        </a:stretch>
      </xdr:blipFill>
      <xdr:spPr>
        <a:xfrm>
          <a:off x="5277970" y="13903698"/>
          <a:ext cx="4380697" cy="671792"/>
        </a:xfrm>
        <a:prstGeom prst="rect">
          <a:avLst/>
        </a:prstGeom>
        <a:ln>
          <a:solidFill>
            <a:schemeClr val="tx2">
              <a:lumMod val="40000"/>
              <a:lumOff val="60000"/>
            </a:schemeClr>
          </a:solidFill>
        </a:ln>
      </xdr:spPr>
    </xdr:pic>
    <xdr:clientData/>
  </xdr:twoCellAnchor>
  <xdr:twoCellAnchor editAs="oneCell">
    <xdr:from>
      <xdr:col>4</xdr:col>
      <xdr:colOff>4381501</xdr:colOff>
      <xdr:row>3</xdr:row>
      <xdr:rowOff>0</xdr:rowOff>
    </xdr:from>
    <xdr:to>
      <xdr:col>6</xdr:col>
      <xdr:colOff>335618</xdr:colOff>
      <xdr:row>4</xdr:row>
      <xdr:rowOff>80122</xdr:rowOff>
    </xdr:to>
    <xdr:pic>
      <xdr:nvPicPr>
        <xdr:cNvPr id="3" name="Billede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4973301" y="571500"/>
          <a:ext cx="945217" cy="270622"/>
        </a:xfrm>
        <a:prstGeom prst="rect">
          <a:avLst/>
        </a:prstGeom>
      </xdr:spPr>
    </xdr:pic>
    <xdr:clientData/>
  </xdr:twoCellAnchor>
  <xdr:twoCellAnchor editAs="oneCell">
    <xdr:from>
      <xdr:col>1</xdr:col>
      <xdr:colOff>0</xdr:colOff>
      <xdr:row>0</xdr:row>
      <xdr:rowOff>11206</xdr:rowOff>
    </xdr:from>
    <xdr:to>
      <xdr:col>4</xdr:col>
      <xdr:colOff>3294529</xdr:colOff>
      <xdr:row>1</xdr:row>
      <xdr:rowOff>187708</xdr:rowOff>
    </xdr:to>
    <xdr:pic>
      <xdr:nvPicPr>
        <xdr:cNvPr id="4" name="Billede 3"/>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314325" y="11206"/>
          <a:ext cx="14648329" cy="367002"/>
        </a:xfrm>
        <a:prstGeom prst="rect">
          <a:avLst/>
        </a:prstGeom>
      </xdr:spPr>
    </xdr:pic>
    <xdr:clientData/>
  </xdr:twoCellAnchor>
  <xdr:twoCellAnchor>
    <xdr:from>
      <xdr:col>0</xdr:col>
      <xdr:colOff>302559</xdr:colOff>
      <xdr:row>2</xdr:row>
      <xdr:rowOff>4</xdr:rowOff>
    </xdr:from>
    <xdr:to>
      <xdr:col>4</xdr:col>
      <xdr:colOff>5345206</xdr:colOff>
      <xdr:row>2</xdr:row>
      <xdr:rowOff>11206</xdr:rowOff>
    </xdr:to>
    <xdr:cxnSp macro="">
      <xdr:nvCxnSpPr>
        <xdr:cNvPr id="5" name="Lige forbindelse 4"/>
        <xdr:cNvCxnSpPr/>
      </xdr:nvCxnSpPr>
      <xdr:spPr>
        <a:xfrm>
          <a:off x="302559" y="381004"/>
          <a:ext cx="14672422" cy="11202"/>
        </a:xfrm>
        <a:prstGeom prst="line">
          <a:avLst/>
        </a:prstGeom>
        <a:ln w="28575">
          <a:solidFill>
            <a:schemeClr val="accent3"/>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2.xml><?xml version="1.0" encoding="utf-8"?>
<xdr:wsDr xmlns:xdr="http://schemas.openxmlformats.org/drawingml/2006/spreadsheetDrawing" xmlns:a="http://schemas.openxmlformats.org/drawingml/2006/main">
  <xdr:twoCellAnchor editAs="oneCell">
    <xdr:from>
      <xdr:col>3</xdr:col>
      <xdr:colOff>4362450</xdr:colOff>
      <xdr:row>3</xdr:row>
      <xdr:rowOff>0</xdr:rowOff>
    </xdr:from>
    <xdr:to>
      <xdr:col>3</xdr:col>
      <xdr:colOff>5303744</xdr:colOff>
      <xdr:row>4</xdr:row>
      <xdr:rowOff>80122</xdr:rowOff>
    </xdr:to>
    <xdr:pic>
      <xdr:nvPicPr>
        <xdr:cNvPr id="2" name="Billed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963650" y="571500"/>
          <a:ext cx="941294" cy="270622"/>
        </a:xfrm>
        <a:prstGeom prst="rect">
          <a:avLst/>
        </a:prstGeom>
      </xdr:spPr>
    </xdr:pic>
    <xdr:clientData/>
  </xdr:twoCellAnchor>
  <xdr:twoCellAnchor editAs="oneCell">
    <xdr:from>
      <xdr:col>1</xdr:col>
      <xdr:colOff>11206</xdr:colOff>
      <xdr:row>0</xdr:row>
      <xdr:rowOff>0</xdr:rowOff>
    </xdr:from>
    <xdr:to>
      <xdr:col>3</xdr:col>
      <xdr:colOff>5348007</xdr:colOff>
      <xdr:row>1</xdr:row>
      <xdr:rowOff>176502</xdr:rowOff>
    </xdr:to>
    <xdr:pic>
      <xdr:nvPicPr>
        <xdr:cNvPr id="3" name="Billede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25531" y="0"/>
          <a:ext cx="14623676" cy="367002"/>
        </a:xfrm>
        <a:prstGeom prst="rect">
          <a:avLst/>
        </a:prstGeom>
      </xdr:spPr>
    </xdr:pic>
    <xdr:clientData/>
  </xdr:twoCellAnchor>
  <xdr:twoCellAnchor>
    <xdr:from>
      <xdr:col>1</xdr:col>
      <xdr:colOff>0</xdr:colOff>
      <xdr:row>1</xdr:row>
      <xdr:rowOff>179298</xdr:rowOff>
    </xdr:from>
    <xdr:to>
      <xdr:col>3</xdr:col>
      <xdr:colOff>5348007</xdr:colOff>
      <xdr:row>2</xdr:row>
      <xdr:rowOff>0</xdr:rowOff>
    </xdr:to>
    <xdr:cxnSp macro="">
      <xdr:nvCxnSpPr>
        <xdr:cNvPr id="4" name="Lige forbindelse 3"/>
        <xdr:cNvCxnSpPr/>
      </xdr:nvCxnSpPr>
      <xdr:spPr>
        <a:xfrm>
          <a:off x="314325" y="369798"/>
          <a:ext cx="14634882" cy="11202"/>
        </a:xfrm>
        <a:prstGeom prst="line">
          <a:avLst/>
        </a:prstGeom>
        <a:ln w="28575">
          <a:solidFill>
            <a:schemeClr val="accent3"/>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1171574</xdr:colOff>
      <xdr:row>5</xdr:row>
      <xdr:rowOff>1152525</xdr:rowOff>
    </xdr:from>
    <xdr:to>
      <xdr:col>2</xdr:col>
      <xdr:colOff>5972174</xdr:colOff>
      <xdr:row>5</xdr:row>
      <xdr:rowOff>1409700</xdr:rowOff>
    </xdr:to>
    <xdr:sp macro="" textlink="">
      <xdr:nvSpPr>
        <xdr:cNvPr id="2" name="TextBox 33"/>
        <xdr:cNvSpPr txBox="1"/>
      </xdr:nvSpPr>
      <xdr:spPr>
        <a:xfrm>
          <a:off x="1400174" y="4238625"/>
          <a:ext cx="6048375" cy="2571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a-DK" sz="1600" b="1">
              <a:latin typeface="Arial" pitchFamily="34" charset="0"/>
              <a:cs typeface="Arial" pitchFamily="34" charset="0"/>
            </a:rPr>
            <a:t>Published 11-02-2019 </a:t>
          </a:r>
          <a:r>
            <a:rPr lang="da-DK" sz="1100" b="1">
              <a:latin typeface="Arial"/>
              <a:cs typeface="Arial"/>
            </a:rPr>
            <a:t>●</a:t>
          </a:r>
          <a:r>
            <a:rPr lang="da-DK" sz="1600" b="1">
              <a:latin typeface="Arial"/>
              <a:cs typeface="Arial"/>
            </a:rPr>
            <a:t>  Data per 31-12-2018</a:t>
          </a:r>
          <a:endParaRPr lang="da-DK" sz="1600" b="1">
            <a:latin typeface="Arial" pitchFamily="34" charset="0"/>
            <a:cs typeface="Arial" pitchFamily="34" charset="0"/>
          </a:endParaRPr>
        </a:p>
      </xdr:txBody>
    </xdr:sp>
    <xdr:clientData/>
  </xdr:twoCellAnchor>
  <xdr:twoCellAnchor>
    <xdr:from>
      <xdr:col>1</xdr:col>
      <xdr:colOff>1019176</xdr:colOff>
      <xdr:row>4</xdr:row>
      <xdr:rowOff>733425</xdr:rowOff>
    </xdr:from>
    <xdr:to>
      <xdr:col>2</xdr:col>
      <xdr:colOff>5810251</xdr:colOff>
      <xdr:row>5</xdr:row>
      <xdr:rowOff>971551</xdr:rowOff>
    </xdr:to>
    <xdr:sp macro="" textlink="">
      <xdr:nvSpPr>
        <xdr:cNvPr id="3" name="TextBox 33"/>
        <xdr:cNvSpPr txBox="1"/>
      </xdr:nvSpPr>
      <xdr:spPr>
        <a:xfrm>
          <a:off x="1247776" y="1390650"/>
          <a:ext cx="6038850" cy="26670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a-DK" sz="3600" b="1">
              <a:latin typeface="Arial" pitchFamily="34" charset="0"/>
              <a:cs typeface="Arial" pitchFamily="34" charset="0"/>
            </a:rPr>
            <a:t>National Transparency</a:t>
          </a:r>
        </a:p>
        <a:p>
          <a:pPr algn="ctr"/>
          <a:r>
            <a:rPr lang="da-DK" sz="3600" b="1">
              <a:latin typeface="Arial" pitchFamily="34" charset="0"/>
              <a:cs typeface="Arial" pitchFamily="34" charset="0"/>
            </a:rPr>
            <a:t> Template for Danish Covered Bond Issuers</a:t>
          </a:r>
          <a:endParaRPr lang="da-DK" sz="2400" b="1">
            <a:latin typeface="Arial" pitchFamily="34" charset="0"/>
            <a:cs typeface="Arial" pitchFamily="34" charset="0"/>
          </a:endParaRPr>
        </a:p>
        <a:p>
          <a:pPr algn="ctr"/>
          <a:endParaRPr lang="da-DK" sz="2400" b="1">
            <a:latin typeface="Arial" pitchFamily="34" charset="0"/>
            <a:cs typeface="Arial" pitchFamily="34" charset="0"/>
          </a:endParaRPr>
        </a:p>
        <a:p>
          <a:pPr algn="ctr"/>
          <a:r>
            <a:rPr lang="da-DK" sz="2400" b="1">
              <a:latin typeface="Arial" pitchFamily="34" charset="0"/>
              <a:cs typeface="Arial" pitchFamily="34" charset="0"/>
            </a:rPr>
            <a:t>DLR Capital Center</a:t>
          </a:r>
          <a:r>
            <a:rPr lang="da-DK" sz="2400" b="1" baseline="0">
              <a:latin typeface="Arial" pitchFamily="34" charset="0"/>
              <a:cs typeface="Arial" pitchFamily="34" charset="0"/>
            </a:rPr>
            <a:t> B</a:t>
          </a:r>
          <a:r>
            <a:rPr lang="da-DK" sz="2400" b="1">
              <a:latin typeface="Arial" pitchFamily="34" charset="0"/>
              <a:cs typeface="Arial" pitchFamily="34" charset="0"/>
            </a:rPr>
            <a:t>, Q4 2018</a:t>
          </a:r>
        </a:p>
      </xdr:txBody>
    </xdr:sp>
    <xdr:clientData/>
  </xdr:twoCellAnchor>
  <xdr:twoCellAnchor>
    <xdr:from>
      <xdr:col>1</xdr:col>
      <xdr:colOff>22411</xdr:colOff>
      <xdr:row>20</xdr:row>
      <xdr:rowOff>76200</xdr:rowOff>
    </xdr:from>
    <xdr:to>
      <xdr:col>2</xdr:col>
      <xdr:colOff>3664323</xdr:colOff>
      <xdr:row>29</xdr:row>
      <xdr:rowOff>28575</xdr:rowOff>
    </xdr:to>
    <xdr:sp macro="" textlink="">
      <xdr:nvSpPr>
        <xdr:cNvPr id="4" name="Tekstboks 4"/>
        <xdr:cNvSpPr txBox="1"/>
      </xdr:nvSpPr>
      <xdr:spPr>
        <a:xfrm>
          <a:off x="251011" y="9972675"/>
          <a:ext cx="4889687" cy="1666875"/>
        </a:xfrm>
        <a:prstGeom prst="rect">
          <a:avLst/>
        </a:prstGeom>
        <a:solidFill>
          <a:schemeClr val="accent3">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1100" b="1" u="sng">
              <a:solidFill>
                <a:schemeClr val="dk1"/>
              </a:solidFill>
              <a:latin typeface="+mn-lt"/>
              <a:ea typeface="+mn-ea"/>
              <a:cs typeface="+mn-cs"/>
            </a:rPr>
            <a:t>Cover pool template:</a:t>
          </a:r>
        </a:p>
        <a:p>
          <a:r>
            <a:rPr lang="en-GB" sz="1100" b="1">
              <a:solidFill>
                <a:schemeClr val="dk1"/>
              </a:solidFill>
              <a:latin typeface="+mn-lt"/>
              <a:ea typeface="+mn-ea"/>
              <a:cs typeface="+mn-cs"/>
            </a:rPr>
            <a:t>Issuer:</a:t>
          </a:r>
          <a:r>
            <a:rPr lang="en-GB" sz="1100">
              <a:solidFill>
                <a:schemeClr val="dk1"/>
              </a:solidFill>
              <a:latin typeface="+mn-lt"/>
              <a:ea typeface="+mn-ea"/>
              <a:cs typeface="+mn-cs"/>
            </a:rPr>
            <a:t> </a:t>
          </a:r>
          <a:r>
            <a:rPr lang="da-DK" sz="1100">
              <a:solidFill>
                <a:schemeClr val="dk1"/>
              </a:solidFill>
              <a:latin typeface="+mn-lt"/>
              <a:ea typeface="+mn-ea"/>
              <a:cs typeface="+mn-cs"/>
            </a:rPr>
            <a:t> DLR</a:t>
          </a:r>
          <a:r>
            <a:rPr lang="da-DK" sz="1100" baseline="0">
              <a:solidFill>
                <a:schemeClr val="dk1"/>
              </a:solidFill>
              <a:latin typeface="+mn-lt"/>
              <a:ea typeface="+mn-ea"/>
              <a:cs typeface="+mn-cs"/>
            </a:rPr>
            <a:t> Kredit A/S, Denmark</a:t>
          </a:r>
          <a:endParaRPr lang="da-DK" sz="1100">
            <a:solidFill>
              <a:schemeClr val="dk1"/>
            </a:solidFill>
            <a:latin typeface="+mn-lt"/>
            <a:ea typeface="+mn-ea"/>
            <a:cs typeface="+mn-cs"/>
          </a:endParaRPr>
        </a:p>
        <a:p>
          <a:r>
            <a:rPr lang="en-GB" sz="1100" b="1">
              <a:solidFill>
                <a:schemeClr val="dk1"/>
              </a:solidFill>
              <a:latin typeface="+mn-lt"/>
              <a:ea typeface="+mn-ea"/>
              <a:cs typeface="+mn-cs"/>
            </a:rPr>
            <a:t>Issuer type:</a:t>
          </a:r>
          <a:r>
            <a:rPr lang="en-GB" sz="1100">
              <a:solidFill>
                <a:schemeClr val="dk1"/>
              </a:solidFill>
              <a:latin typeface="+mn-lt"/>
              <a:ea typeface="+mn-ea"/>
              <a:cs typeface="+mn-cs"/>
            </a:rPr>
            <a:t> Specialized mortgage bank</a:t>
          </a:r>
          <a:endParaRPr lang="da-DK" sz="1100">
            <a:solidFill>
              <a:schemeClr val="dk1"/>
            </a:solidFill>
            <a:latin typeface="+mn-lt"/>
            <a:ea typeface="+mn-ea"/>
            <a:cs typeface="+mn-cs"/>
          </a:endParaRPr>
        </a:p>
        <a:p>
          <a:r>
            <a:rPr lang="en-GB" sz="1100" b="1">
              <a:solidFill>
                <a:schemeClr val="dk1"/>
              </a:solidFill>
              <a:latin typeface="+mn-lt"/>
              <a:ea typeface="+mn-ea"/>
              <a:cs typeface="+mn-cs"/>
            </a:rPr>
            <a:t>Cover pool:</a:t>
          </a:r>
          <a:r>
            <a:rPr lang="en-GB" sz="1100">
              <a:solidFill>
                <a:schemeClr val="dk1"/>
              </a:solidFill>
              <a:latin typeface="+mn-lt"/>
              <a:ea typeface="+mn-ea"/>
              <a:cs typeface="+mn-cs"/>
            </a:rPr>
            <a:t> Capital Centre B, SDO</a:t>
          </a:r>
          <a:endParaRPr lang="da-DK" sz="1100">
            <a:solidFill>
              <a:schemeClr val="dk1"/>
            </a:solidFill>
            <a:latin typeface="+mn-lt"/>
            <a:ea typeface="+mn-ea"/>
            <a:cs typeface="+mn-cs"/>
          </a:endParaRPr>
        </a:p>
        <a:p>
          <a:r>
            <a:rPr lang="en-GB" sz="1100" b="1">
              <a:solidFill>
                <a:schemeClr val="dk1"/>
              </a:solidFill>
              <a:latin typeface="+mn-lt"/>
              <a:ea typeface="+mn-ea"/>
              <a:cs typeface="+mn-cs"/>
            </a:rPr>
            <a:t>Cover pool setup:</a:t>
          </a:r>
          <a:r>
            <a:rPr lang="en-GB" sz="1100">
              <a:solidFill>
                <a:schemeClr val="dk1"/>
              </a:solidFill>
              <a:latin typeface="+mn-lt"/>
              <a:ea typeface="+mn-ea"/>
              <a:cs typeface="+mn-cs"/>
            </a:rPr>
            <a:t> Single cover pool</a:t>
          </a:r>
        </a:p>
        <a:p>
          <a:r>
            <a:rPr lang="en-GB" sz="1100" b="1">
              <a:solidFill>
                <a:schemeClr val="dk1"/>
              </a:solidFill>
              <a:latin typeface="+mn-lt"/>
              <a:ea typeface="+mn-ea"/>
              <a:cs typeface="+mn-cs"/>
            </a:rPr>
            <a:t>Link to cover pool IR website:  </a:t>
          </a:r>
          <a:r>
            <a:rPr lang="en-GB" sz="1100" b="0">
              <a:solidFill>
                <a:schemeClr val="dk1"/>
              </a:solidFill>
              <a:latin typeface="+mn-lt"/>
              <a:ea typeface="+mn-ea"/>
              <a:cs typeface="+mn-cs"/>
            </a:rPr>
            <a:t>http://www.dlr.dk/cover-pool-reports</a:t>
          </a:r>
          <a:endParaRPr lang="da-DK" sz="1100" b="0">
            <a:solidFill>
              <a:schemeClr val="dk1"/>
            </a:solidFill>
            <a:latin typeface="+mn-lt"/>
            <a:ea typeface="+mn-ea"/>
            <a:cs typeface="+mn-cs"/>
          </a:endParaRPr>
        </a:p>
        <a:p>
          <a:r>
            <a:rPr lang="en-GB" sz="1100" b="1">
              <a:solidFill>
                <a:schemeClr val="dk1"/>
              </a:solidFill>
              <a:latin typeface="+mn-lt"/>
              <a:ea typeface="+mn-ea"/>
              <a:cs typeface="+mn-cs"/>
            </a:rPr>
            <a:t>Homepage: </a:t>
          </a:r>
          <a:r>
            <a:rPr lang="en-GB" sz="1100" b="0">
              <a:solidFill>
                <a:schemeClr val="dk1"/>
              </a:solidFill>
              <a:latin typeface="+mn-lt"/>
              <a:ea typeface="+mn-ea"/>
              <a:cs typeface="+mn-cs"/>
            </a:rPr>
            <a:t>http://www.dlr.dk/welcome-investorpage</a:t>
          </a:r>
          <a:endParaRPr lang="da-DK" sz="1100" b="0">
            <a:solidFill>
              <a:schemeClr val="dk1"/>
            </a:solidFill>
            <a:latin typeface="+mn-lt"/>
            <a:ea typeface="+mn-ea"/>
            <a:cs typeface="+mn-cs"/>
          </a:endParaRPr>
        </a:p>
        <a:p>
          <a:r>
            <a:rPr lang="en-GB" sz="1100" b="1">
              <a:solidFill>
                <a:schemeClr val="dk1"/>
              </a:solidFill>
              <a:latin typeface="+mn-lt"/>
              <a:ea typeface="+mn-ea"/>
              <a:cs typeface="+mn-cs"/>
            </a:rPr>
            <a:t>Format of transparency template:</a:t>
          </a:r>
          <a:r>
            <a:rPr lang="en-GB" sz="1100">
              <a:solidFill>
                <a:schemeClr val="dk1"/>
              </a:solidFill>
              <a:latin typeface="+mn-lt"/>
              <a:ea typeface="+mn-ea"/>
              <a:cs typeface="+mn-cs"/>
            </a:rPr>
            <a:t> Excel, pdf</a:t>
          </a:r>
          <a:endParaRPr lang="da-DK" sz="1100"/>
        </a:p>
        <a:p>
          <a:pPr marL="0" marR="0" indent="0" defTabSz="914400" eaLnBrk="1" fontAlgn="auto" latinLnBrk="0" hangingPunct="1">
            <a:lnSpc>
              <a:spcPct val="100000"/>
            </a:lnSpc>
            <a:spcBef>
              <a:spcPts val="0"/>
            </a:spcBef>
            <a:spcAft>
              <a:spcPts val="0"/>
            </a:spcAft>
            <a:buClrTx/>
            <a:buSzTx/>
            <a:buFontTx/>
            <a:buNone/>
            <a:tabLst/>
            <a:defRPr/>
          </a:pPr>
          <a:r>
            <a:rPr lang="en-GB" sz="1100" b="1">
              <a:solidFill>
                <a:schemeClr val="dk1"/>
              </a:solidFill>
              <a:effectLst/>
              <a:latin typeface="+mn-lt"/>
              <a:ea typeface="+mn-ea"/>
              <a:cs typeface="+mn-cs"/>
            </a:rPr>
            <a:t>Frequency of updates:</a:t>
          </a:r>
          <a:r>
            <a:rPr lang="en-GB" sz="1100">
              <a:solidFill>
                <a:schemeClr val="dk1"/>
              </a:solidFill>
              <a:effectLst/>
              <a:latin typeface="+mn-lt"/>
              <a:ea typeface="+mn-ea"/>
              <a:cs typeface="+mn-cs"/>
            </a:rPr>
            <a:t> </a:t>
          </a:r>
          <a:r>
            <a:rPr lang="en-GB" sz="1100" baseline="0">
              <a:solidFill>
                <a:schemeClr val="dk1"/>
              </a:solidFill>
              <a:effectLst/>
              <a:latin typeface="+mn-lt"/>
              <a:ea typeface="+mn-ea"/>
              <a:cs typeface="+mn-cs"/>
            </a:rPr>
            <a:t> Q</a:t>
          </a:r>
          <a:r>
            <a:rPr lang="en-GB" sz="1100">
              <a:solidFill>
                <a:schemeClr val="dk1"/>
              </a:solidFill>
              <a:effectLst/>
              <a:latin typeface="+mn-lt"/>
              <a:ea typeface="+mn-ea"/>
              <a:cs typeface="+mn-cs"/>
            </a:rPr>
            <a:t>uarterly</a:t>
          </a:r>
          <a:endParaRPr lang="da-DK">
            <a:effectLst/>
          </a:endParaRPr>
        </a:p>
      </xdr:txBody>
    </xdr:sp>
    <xdr:clientData/>
  </xdr:twoCellAnchor>
  <xdr:twoCellAnchor editAs="oneCell">
    <xdr:from>
      <xdr:col>0</xdr:col>
      <xdr:colOff>1</xdr:colOff>
      <xdr:row>5</xdr:row>
      <xdr:rowOff>1441637</xdr:rowOff>
    </xdr:from>
    <xdr:to>
      <xdr:col>6</xdr:col>
      <xdr:colOff>363197</xdr:colOff>
      <xdr:row>7</xdr:row>
      <xdr:rowOff>42587</xdr:rowOff>
    </xdr:to>
    <xdr:pic>
      <xdr:nvPicPr>
        <xdr:cNvPr id="5" name="Billede 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 y="4527737"/>
          <a:ext cx="9535771" cy="2610975"/>
        </a:xfrm>
        <a:prstGeom prst="rect">
          <a:avLst/>
        </a:prstGeom>
      </xdr:spPr>
    </xdr:pic>
    <xdr:clientData/>
  </xdr:twoCellAnchor>
  <xdr:twoCellAnchor>
    <xdr:from>
      <xdr:col>0</xdr:col>
      <xdr:colOff>0</xdr:colOff>
      <xdr:row>5</xdr:row>
      <xdr:rowOff>1419225</xdr:rowOff>
    </xdr:from>
    <xdr:to>
      <xdr:col>6</xdr:col>
      <xdr:colOff>352425</xdr:colOff>
      <xdr:row>5</xdr:row>
      <xdr:rowOff>1441637</xdr:rowOff>
    </xdr:to>
    <xdr:cxnSp macro="">
      <xdr:nvCxnSpPr>
        <xdr:cNvPr id="6" name="Lige forbindelse 5"/>
        <xdr:cNvCxnSpPr/>
      </xdr:nvCxnSpPr>
      <xdr:spPr>
        <a:xfrm>
          <a:off x="0" y="4505325"/>
          <a:ext cx="9525000" cy="22412"/>
        </a:xfrm>
        <a:prstGeom prst="line">
          <a:avLst/>
        </a:prstGeom>
        <a:ln w="28575">
          <a:solidFill>
            <a:schemeClr val="accent3"/>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1120590</xdr:colOff>
      <xdr:row>3</xdr:row>
      <xdr:rowOff>168088</xdr:rowOff>
    </xdr:from>
    <xdr:to>
      <xdr:col>5</xdr:col>
      <xdr:colOff>838007</xdr:colOff>
      <xdr:row>5</xdr:row>
      <xdr:rowOff>33617</xdr:rowOff>
    </xdr:to>
    <xdr:pic>
      <xdr:nvPicPr>
        <xdr:cNvPr id="2" name="Billed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435790" y="625288"/>
          <a:ext cx="1289042" cy="370354"/>
        </a:xfrm>
        <a:prstGeom prst="rect">
          <a:avLst/>
        </a:prstGeom>
      </xdr:spPr>
    </xdr:pic>
    <xdr:clientData/>
  </xdr:twoCellAnchor>
  <xdr:twoCellAnchor editAs="oneCell">
    <xdr:from>
      <xdr:col>0</xdr:col>
      <xdr:colOff>201706</xdr:colOff>
      <xdr:row>0</xdr:row>
      <xdr:rowOff>11205</xdr:rowOff>
    </xdr:from>
    <xdr:to>
      <xdr:col>5</xdr:col>
      <xdr:colOff>851648</xdr:colOff>
      <xdr:row>2</xdr:row>
      <xdr:rowOff>0</xdr:rowOff>
    </xdr:to>
    <xdr:pic>
      <xdr:nvPicPr>
        <xdr:cNvPr id="3" name="Billede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01706" y="11205"/>
          <a:ext cx="9536767" cy="293595"/>
        </a:xfrm>
        <a:prstGeom prst="rect">
          <a:avLst/>
        </a:prstGeom>
      </xdr:spPr>
    </xdr:pic>
    <xdr:clientData/>
  </xdr:twoCellAnchor>
  <xdr:twoCellAnchor>
    <xdr:from>
      <xdr:col>0</xdr:col>
      <xdr:colOff>179294</xdr:colOff>
      <xdr:row>2</xdr:row>
      <xdr:rowOff>0</xdr:rowOff>
    </xdr:from>
    <xdr:to>
      <xdr:col>5</xdr:col>
      <xdr:colOff>840441</xdr:colOff>
      <xdr:row>2</xdr:row>
      <xdr:rowOff>11205</xdr:rowOff>
    </xdr:to>
    <xdr:cxnSp macro="">
      <xdr:nvCxnSpPr>
        <xdr:cNvPr id="4" name="Lige forbindelse 3"/>
        <xdr:cNvCxnSpPr/>
      </xdr:nvCxnSpPr>
      <xdr:spPr>
        <a:xfrm>
          <a:off x="179294" y="304800"/>
          <a:ext cx="9547972" cy="11205"/>
        </a:xfrm>
        <a:prstGeom prst="line">
          <a:avLst/>
        </a:prstGeom>
        <a:ln w="28575">
          <a:solidFill>
            <a:schemeClr val="accent3"/>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44</xdr:row>
      <xdr:rowOff>168088</xdr:rowOff>
    </xdr:from>
    <xdr:to>
      <xdr:col>3</xdr:col>
      <xdr:colOff>4549588</xdr:colOff>
      <xdr:row>47</xdr:row>
      <xdr:rowOff>179293</xdr:rowOff>
    </xdr:to>
    <xdr:sp macro="" textlink="">
      <xdr:nvSpPr>
        <xdr:cNvPr id="5" name="Tekstboks 4"/>
        <xdr:cNvSpPr txBox="1"/>
      </xdr:nvSpPr>
      <xdr:spPr>
        <a:xfrm>
          <a:off x="228600" y="8750113"/>
          <a:ext cx="6902263" cy="611280"/>
        </a:xfrm>
        <a:prstGeom prst="rect">
          <a:avLst/>
        </a:prstGeom>
        <a:no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lang="en-GB" sz="1200" b="1">
              <a:solidFill>
                <a:schemeClr val="dk1"/>
              </a:solidFill>
              <a:latin typeface="Arial" pitchFamily="34" charset="0"/>
              <a:ea typeface="+mn-ea"/>
              <a:cs typeface="Arial" pitchFamily="34" charset="0"/>
            </a:rPr>
            <a:t>This transparency template is compliant</a:t>
          </a:r>
          <a:r>
            <a:rPr lang="en-GB" sz="1200" b="1" baseline="0">
              <a:solidFill>
                <a:schemeClr val="dk1"/>
              </a:solidFill>
              <a:latin typeface="Arial" pitchFamily="34" charset="0"/>
              <a:ea typeface="+mn-ea"/>
              <a:cs typeface="Arial" pitchFamily="34" charset="0"/>
            </a:rPr>
            <a:t> with the disclosure requirements in CRR 129(7).</a:t>
          </a:r>
          <a:endParaRPr lang="en-GB" sz="1200">
            <a:solidFill>
              <a:schemeClr val="dk1"/>
            </a:solidFill>
            <a:latin typeface="Arial" pitchFamily="34" charset="0"/>
            <a:ea typeface="+mn-ea"/>
            <a:cs typeface="Arial"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4</xdr:col>
      <xdr:colOff>930090</xdr:colOff>
      <xdr:row>3</xdr:row>
      <xdr:rowOff>156883</xdr:rowOff>
    </xdr:from>
    <xdr:to>
      <xdr:col>6</xdr:col>
      <xdr:colOff>22412</xdr:colOff>
      <xdr:row>4</xdr:row>
      <xdr:rowOff>67236</xdr:rowOff>
    </xdr:to>
    <xdr:pic>
      <xdr:nvPicPr>
        <xdr:cNvPr id="2" name="Billed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816665" y="614083"/>
          <a:ext cx="1187821" cy="367553"/>
        </a:xfrm>
        <a:prstGeom prst="rect">
          <a:avLst/>
        </a:prstGeom>
      </xdr:spPr>
    </xdr:pic>
    <xdr:clientData/>
  </xdr:twoCellAnchor>
  <xdr:twoCellAnchor editAs="oneCell">
    <xdr:from>
      <xdr:col>1</xdr:col>
      <xdr:colOff>0</xdr:colOff>
      <xdr:row>0</xdr:row>
      <xdr:rowOff>0</xdr:rowOff>
    </xdr:from>
    <xdr:to>
      <xdr:col>5</xdr:col>
      <xdr:colOff>672353</xdr:colOff>
      <xdr:row>1</xdr:row>
      <xdr:rowOff>145678</xdr:rowOff>
    </xdr:to>
    <xdr:pic>
      <xdr:nvPicPr>
        <xdr:cNvPr id="3" name="Billede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28600" y="0"/>
          <a:ext cx="8764680" cy="298078"/>
        </a:xfrm>
        <a:prstGeom prst="rect">
          <a:avLst/>
        </a:prstGeom>
      </xdr:spPr>
    </xdr:pic>
    <xdr:clientData/>
  </xdr:twoCellAnchor>
  <xdr:twoCellAnchor>
    <xdr:from>
      <xdr:col>0</xdr:col>
      <xdr:colOff>212912</xdr:colOff>
      <xdr:row>1</xdr:row>
      <xdr:rowOff>145679</xdr:rowOff>
    </xdr:from>
    <xdr:to>
      <xdr:col>5</xdr:col>
      <xdr:colOff>1051941</xdr:colOff>
      <xdr:row>2</xdr:row>
      <xdr:rowOff>0</xdr:rowOff>
    </xdr:to>
    <xdr:cxnSp macro="">
      <xdr:nvCxnSpPr>
        <xdr:cNvPr id="4" name="Lige forbindelse 3"/>
        <xdr:cNvCxnSpPr/>
      </xdr:nvCxnSpPr>
      <xdr:spPr>
        <a:xfrm>
          <a:off x="212912" y="298079"/>
          <a:ext cx="8773354" cy="6721"/>
        </a:xfrm>
        <a:prstGeom prst="line">
          <a:avLst/>
        </a:prstGeom>
        <a:ln w="28575">
          <a:solidFill>
            <a:schemeClr val="accent3"/>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editAs="oneCell">
    <xdr:from>
      <xdr:col>7</xdr:col>
      <xdr:colOff>257734</xdr:colOff>
      <xdr:row>2</xdr:row>
      <xdr:rowOff>22413</xdr:rowOff>
    </xdr:from>
    <xdr:to>
      <xdr:col>9</xdr:col>
      <xdr:colOff>10975</xdr:colOff>
      <xdr:row>4</xdr:row>
      <xdr:rowOff>47649</xdr:rowOff>
    </xdr:to>
    <xdr:pic>
      <xdr:nvPicPr>
        <xdr:cNvPr id="2" name="Billed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201584" y="403413"/>
          <a:ext cx="1191516" cy="406236"/>
        </a:xfrm>
        <a:prstGeom prst="rect">
          <a:avLst/>
        </a:prstGeom>
      </xdr:spPr>
    </xdr:pic>
    <xdr:clientData/>
  </xdr:twoCellAnchor>
  <xdr:twoCellAnchor editAs="oneCell">
    <xdr:from>
      <xdr:col>1</xdr:col>
      <xdr:colOff>1</xdr:colOff>
      <xdr:row>0</xdr:row>
      <xdr:rowOff>0</xdr:rowOff>
    </xdr:from>
    <xdr:to>
      <xdr:col>11</xdr:col>
      <xdr:colOff>123265</xdr:colOff>
      <xdr:row>1</xdr:row>
      <xdr:rowOff>112060</xdr:rowOff>
    </xdr:to>
    <xdr:pic>
      <xdr:nvPicPr>
        <xdr:cNvPr id="3" name="Billede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19076" y="0"/>
          <a:ext cx="10610289" cy="302560"/>
        </a:xfrm>
        <a:prstGeom prst="rect">
          <a:avLst/>
        </a:prstGeom>
      </xdr:spPr>
    </xdr:pic>
    <xdr:clientData/>
  </xdr:twoCellAnchor>
  <xdr:twoCellAnchor>
    <xdr:from>
      <xdr:col>0</xdr:col>
      <xdr:colOff>212912</xdr:colOff>
      <xdr:row>1</xdr:row>
      <xdr:rowOff>112059</xdr:rowOff>
    </xdr:from>
    <xdr:to>
      <xdr:col>9</xdr:col>
      <xdr:colOff>11630</xdr:colOff>
      <xdr:row>1</xdr:row>
      <xdr:rowOff>112061</xdr:rowOff>
    </xdr:to>
    <xdr:cxnSp macro="">
      <xdr:nvCxnSpPr>
        <xdr:cNvPr id="4" name="Lige forbindelse 3"/>
        <xdr:cNvCxnSpPr/>
      </xdr:nvCxnSpPr>
      <xdr:spPr>
        <a:xfrm flipV="1">
          <a:off x="212912" y="302559"/>
          <a:ext cx="9180843" cy="2"/>
        </a:xfrm>
        <a:prstGeom prst="line">
          <a:avLst/>
        </a:prstGeom>
        <a:ln w="28575">
          <a:solidFill>
            <a:schemeClr val="accent3"/>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editAs="oneCell">
    <xdr:from>
      <xdr:col>11</xdr:col>
      <xdr:colOff>862864</xdr:colOff>
      <xdr:row>2</xdr:row>
      <xdr:rowOff>156883</xdr:rowOff>
    </xdr:from>
    <xdr:to>
      <xdr:col>12</xdr:col>
      <xdr:colOff>998786</xdr:colOff>
      <xdr:row>4</xdr:row>
      <xdr:rowOff>148501</xdr:rowOff>
    </xdr:to>
    <xdr:pic>
      <xdr:nvPicPr>
        <xdr:cNvPr id="2" name="Billed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121289" y="537883"/>
          <a:ext cx="1183672" cy="410718"/>
        </a:xfrm>
        <a:prstGeom prst="rect">
          <a:avLst/>
        </a:prstGeom>
      </xdr:spPr>
    </xdr:pic>
    <xdr:clientData/>
  </xdr:twoCellAnchor>
  <xdr:twoCellAnchor editAs="oneCell">
    <xdr:from>
      <xdr:col>1</xdr:col>
      <xdr:colOff>0</xdr:colOff>
      <xdr:row>0</xdr:row>
      <xdr:rowOff>0</xdr:rowOff>
    </xdr:from>
    <xdr:to>
      <xdr:col>13</xdr:col>
      <xdr:colOff>0</xdr:colOff>
      <xdr:row>1</xdr:row>
      <xdr:rowOff>112060</xdr:rowOff>
    </xdr:to>
    <xdr:pic>
      <xdr:nvPicPr>
        <xdr:cNvPr id="3" name="Billede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14325" y="0"/>
          <a:ext cx="12039600" cy="302560"/>
        </a:xfrm>
        <a:prstGeom prst="rect">
          <a:avLst/>
        </a:prstGeom>
      </xdr:spPr>
    </xdr:pic>
    <xdr:clientData/>
  </xdr:twoCellAnchor>
  <xdr:twoCellAnchor>
    <xdr:from>
      <xdr:col>0</xdr:col>
      <xdr:colOff>302558</xdr:colOff>
      <xdr:row>1</xdr:row>
      <xdr:rowOff>112058</xdr:rowOff>
    </xdr:from>
    <xdr:to>
      <xdr:col>12</xdr:col>
      <xdr:colOff>1042993</xdr:colOff>
      <xdr:row>1</xdr:row>
      <xdr:rowOff>112061</xdr:rowOff>
    </xdr:to>
    <xdr:cxnSp macro="">
      <xdr:nvCxnSpPr>
        <xdr:cNvPr id="4" name="Lige forbindelse 3"/>
        <xdr:cNvCxnSpPr/>
      </xdr:nvCxnSpPr>
      <xdr:spPr>
        <a:xfrm flipV="1">
          <a:off x="302558" y="302558"/>
          <a:ext cx="12046610" cy="3"/>
        </a:xfrm>
        <a:prstGeom prst="line">
          <a:avLst/>
        </a:prstGeom>
        <a:ln w="28575">
          <a:solidFill>
            <a:schemeClr val="accent3"/>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7.xml><?xml version="1.0" encoding="utf-8"?>
<xdr:wsDr xmlns:xdr="http://schemas.openxmlformats.org/drawingml/2006/spreadsheetDrawing" xmlns:a="http://schemas.openxmlformats.org/drawingml/2006/main">
  <xdr:twoCellAnchor editAs="oneCell">
    <xdr:from>
      <xdr:col>11</xdr:col>
      <xdr:colOff>637133</xdr:colOff>
      <xdr:row>2</xdr:row>
      <xdr:rowOff>156883</xdr:rowOff>
    </xdr:from>
    <xdr:to>
      <xdr:col>13</xdr:col>
      <xdr:colOff>547336</xdr:colOff>
      <xdr:row>4</xdr:row>
      <xdr:rowOff>182119</xdr:rowOff>
    </xdr:to>
    <xdr:pic>
      <xdr:nvPicPr>
        <xdr:cNvPr id="2" name="Billed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838658" y="537883"/>
          <a:ext cx="1186553" cy="406236"/>
        </a:xfrm>
        <a:prstGeom prst="rect">
          <a:avLst/>
        </a:prstGeom>
      </xdr:spPr>
    </xdr:pic>
    <xdr:clientData/>
  </xdr:twoCellAnchor>
  <xdr:twoCellAnchor editAs="oneCell">
    <xdr:from>
      <xdr:col>1</xdr:col>
      <xdr:colOff>11207</xdr:colOff>
      <xdr:row>0</xdr:row>
      <xdr:rowOff>1</xdr:rowOff>
    </xdr:from>
    <xdr:to>
      <xdr:col>13</xdr:col>
      <xdr:colOff>108857</xdr:colOff>
      <xdr:row>1</xdr:row>
      <xdr:rowOff>136591</xdr:rowOff>
    </xdr:to>
    <xdr:pic>
      <xdr:nvPicPr>
        <xdr:cNvPr id="3" name="Billede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25532" y="1"/>
          <a:ext cx="13261200" cy="327090"/>
        </a:xfrm>
        <a:prstGeom prst="rect">
          <a:avLst/>
        </a:prstGeom>
      </xdr:spPr>
    </xdr:pic>
    <xdr:clientData/>
  </xdr:twoCellAnchor>
  <xdr:twoCellAnchor>
    <xdr:from>
      <xdr:col>1</xdr:col>
      <xdr:colOff>13607</xdr:colOff>
      <xdr:row>1</xdr:row>
      <xdr:rowOff>139276</xdr:rowOff>
    </xdr:from>
    <xdr:to>
      <xdr:col>13</xdr:col>
      <xdr:colOff>517072</xdr:colOff>
      <xdr:row>1</xdr:row>
      <xdr:rowOff>149679</xdr:rowOff>
    </xdr:to>
    <xdr:cxnSp macro="">
      <xdr:nvCxnSpPr>
        <xdr:cNvPr id="4" name="Lige forbindelse 3"/>
        <xdr:cNvCxnSpPr/>
      </xdr:nvCxnSpPr>
      <xdr:spPr>
        <a:xfrm>
          <a:off x="327932" y="329776"/>
          <a:ext cx="13667015" cy="10403"/>
        </a:xfrm>
        <a:prstGeom prst="line">
          <a:avLst/>
        </a:prstGeom>
        <a:ln w="28575">
          <a:solidFill>
            <a:schemeClr val="accent3"/>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8.xml><?xml version="1.0" encoding="utf-8"?>
<xdr:wsDr xmlns:xdr="http://schemas.openxmlformats.org/drawingml/2006/spreadsheetDrawing" xmlns:a="http://schemas.openxmlformats.org/drawingml/2006/main">
  <xdr:twoCellAnchor editAs="oneCell">
    <xdr:from>
      <xdr:col>8</xdr:col>
      <xdr:colOff>469859</xdr:colOff>
      <xdr:row>2</xdr:row>
      <xdr:rowOff>168088</xdr:rowOff>
    </xdr:from>
    <xdr:to>
      <xdr:col>8</xdr:col>
      <xdr:colOff>1659134</xdr:colOff>
      <xdr:row>4</xdr:row>
      <xdr:rowOff>193324</xdr:rowOff>
    </xdr:to>
    <xdr:pic>
      <xdr:nvPicPr>
        <xdr:cNvPr id="2" name="Billed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3776284" y="549088"/>
          <a:ext cx="1189275" cy="406236"/>
        </a:xfrm>
        <a:prstGeom prst="rect">
          <a:avLst/>
        </a:prstGeom>
      </xdr:spPr>
    </xdr:pic>
    <xdr:clientData/>
  </xdr:twoCellAnchor>
  <xdr:twoCellAnchor editAs="oneCell">
    <xdr:from>
      <xdr:col>1</xdr:col>
      <xdr:colOff>0</xdr:colOff>
      <xdr:row>0</xdr:row>
      <xdr:rowOff>11206</xdr:rowOff>
    </xdr:from>
    <xdr:to>
      <xdr:col>9</xdr:col>
      <xdr:colOff>0</xdr:colOff>
      <xdr:row>1</xdr:row>
      <xdr:rowOff>147796</xdr:rowOff>
    </xdr:to>
    <xdr:pic>
      <xdr:nvPicPr>
        <xdr:cNvPr id="3" name="Billede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14325" y="11206"/>
          <a:ext cx="14706600" cy="327090"/>
        </a:xfrm>
        <a:prstGeom prst="rect">
          <a:avLst/>
        </a:prstGeom>
      </xdr:spPr>
    </xdr:pic>
    <xdr:clientData/>
  </xdr:twoCellAnchor>
  <xdr:twoCellAnchor>
    <xdr:from>
      <xdr:col>0</xdr:col>
      <xdr:colOff>304959</xdr:colOff>
      <xdr:row>1</xdr:row>
      <xdr:rowOff>150481</xdr:rowOff>
    </xdr:from>
    <xdr:to>
      <xdr:col>9</xdr:col>
      <xdr:colOff>0</xdr:colOff>
      <xdr:row>1</xdr:row>
      <xdr:rowOff>156882</xdr:rowOff>
    </xdr:to>
    <xdr:cxnSp macro="">
      <xdr:nvCxnSpPr>
        <xdr:cNvPr id="4" name="Lige forbindelse 3"/>
        <xdr:cNvCxnSpPr/>
      </xdr:nvCxnSpPr>
      <xdr:spPr>
        <a:xfrm>
          <a:off x="304959" y="340981"/>
          <a:ext cx="14715966" cy="6401"/>
        </a:xfrm>
        <a:prstGeom prst="line">
          <a:avLst/>
        </a:prstGeom>
        <a:ln w="28575">
          <a:solidFill>
            <a:schemeClr val="accent3"/>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9.xml><?xml version="1.0" encoding="utf-8"?>
<xdr:wsDr xmlns:xdr="http://schemas.openxmlformats.org/drawingml/2006/spreadsheetDrawing" xmlns:a="http://schemas.openxmlformats.org/drawingml/2006/main">
  <xdr:twoCellAnchor editAs="oneCell">
    <xdr:from>
      <xdr:col>11</xdr:col>
      <xdr:colOff>1106194</xdr:colOff>
      <xdr:row>2</xdr:row>
      <xdr:rowOff>168088</xdr:rowOff>
    </xdr:from>
    <xdr:to>
      <xdr:col>12</xdr:col>
      <xdr:colOff>1118851</xdr:colOff>
      <xdr:row>4</xdr:row>
      <xdr:rowOff>193324</xdr:rowOff>
    </xdr:to>
    <xdr:pic>
      <xdr:nvPicPr>
        <xdr:cNvPr id="2" name="Billed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3803019" y="549088"/>
          <a:ext cx="1193757" cy="406236"/>
        </a:xfrm>
        <a:prstGeom prst="rect">
          <a:avLst/>
        </a:prstGeom>
      </xdr:spPr>
    </xdr:pic>
    <xdr:clientData/>
  </xdr:twoCellAnchor>
  <xdr:twoCellAnchor editAs="oneCell">
    <xdr:from>
      <xdr:col>0</xdr:col>
      <xdr:colOff>311365</xdr:colOff>
      <xdr:row>0</xdr:row>
      <xdr:rowOff>11206</xdr:rowOff>
    </xdr:from>
    <xdr:to>
      <xdr:col>12</xdr:col>
      <xdr:colOff>1174217</xdr:colOff>
      <xdr:row>1</xdr:row>
      <xdr:rowOff>147796</xdr:rowOff>
    </xdr:to>
    <xdr:pic>
      <xdr:nvPicPr>
        <xdr:cNvPr id="3" name="Billede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11365" y="11206"/>
          <a:ext cx="14740777" cy="327090"/>
        </a:xfrm>
        <a:prstGeom prst="rect">
          <a:avLst/>
        </a:prstGeom>
      </xdr:spPr>
    </xdr:pic>
    <xdr:clientData/>
  </xdr:twoCellAnchor>
  <xdr:twoCellAnchor>
    <xdr:from>
      <xdr:col>0</xdr:col>
      <xdr:colOff>302559</xdr:colOff>
      <xdr:row>1</xdr:row>
      <xdr:rowOff>150481</xdr:rowOff>
    </xdr:from>
    <xdr:to>
      <xdr:col>12</xdr:col>
      <xdr:colOff>1174217</xdr:colOff>
      <xdr:row>1</xdr:row>
      <xdr:rowOff>156882</xdr:rowOff>
    </xdr:to>
    <xdr:cxnSp macro="">
      <xdr:nvCxnSpPr>
        <xdr:cNvPr id="4" name="Lige forbindelse 3"/>
        <xdr:cNvCxnSpPr/>
      </xdr:nvCxnSpPr>
      <xdr:spPr>
        <a:xfrm>
          <a:off x="302559" y="340981"/>
          <a:ext cx="14749583" cy="6401"/>
        </a:xfrm>
        <a:prstGeom prst="line">
          <a:avLst/>
        </a:prstGeom>
        <a:ln w="28575">
          <a:solidFill>
            <a:schemeClr val="accent3"/>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hbe\AppData\Local\Temp\notesF411DA\Rapportering_B_20181231_nominel%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page"/>
      <sheetName val="Contents"/>
      <sheetName val="Tabel A - General Issuer Detail"/>
      <sheetName val="G1-G4 - Cover pool inform."/>
      <sheetName val="Table 1-3 - Lending"/>
      <sheetName val="Table 4 - LTV"/>
      <sheetName val="Table 5 - Region"/>
      <sheetName val="Table 6-8 - Lending by loan"/>
      <sheetName val="Table 9-13 - Lending"/>
      <sheetName val="X1-2 Key Concepts"/>
      <sheetName val="X3 - General explanation"/>
    </sheetNames>
    <sheetDataSet>
      <sheetData sheetId="0"/>
      <sheetData sheetId="1"/>
      <sheetData sheetId="2"/>
      <sheetData sheetId="3"/>
      <sheetData sheetId="4">
        <row r="4">
          <cell r="L4">
            <v>43465</v>
          </cell>
        </row>
      </sheetData>
      <sheetData sheetId="5"/>
      <sheetData sheetId="6"/>
      <sheetData sheetId="7"/>
      <sheetData sheetId="8"/>
      <sheetData sheetId="9"/>
      <sheetData sheetId="10"/>
    </sheetDataSet>
  </externalBook>
</externalLink>
</file>

<file path=xl/theme/theme1.xml><?xml version="1.0" encoding="utf-8"?>
<a:theme xmlns:a="http://schemas.openxmlformats.org/drawingml/2006/main" name="Office-tema">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ont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18.bin"/><Relationship Id="rId1" Type="http://schemas.openxmlformats.org/officeDocument/2006/relationships/hyperlink" Target="http://93.176.78.166/AttachedFiles/%7Bf4110a6d-744a-4187-9ae7-bd06408e8b80%7D.%7B4c2caefb-69d1-4c60-b74c-6f3fa657f9e6%7D.BEK%20687%20af%2020%20juni%202007.pdf" TargetMode="External"/></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9.bin"/></Relationships>
</file>

<file path=xl/worksheets/_rels/sheet3.xml.rels><?xml version="1.0" encoding="UTF-8" standalone="yes"?>
<Relationships xmlns="http://schemas.openxmlformats.org/package/2006/relationships"><Relationship Id="rId3" Type="http://schemas.openxmlformats.org/officeDocument/2006/relationships/hyperlink" Target="http://ec.europa.eu/finance/bank/docs/regcapital/acts/delegated/141010_delegated-act-liquidity-coverage_en.pdf" TargetMode="External"/><Relationship Id="rId7" Type="http://schemas.openxmlformats.org/officeDocument/2006/relationships/vmlDrawing" Target="../drawings/vmlDrawing2.vml"/><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printerSettings" Target="../printerSettings/printerSettings3.bin"/><Relationship Id="rId5" Type="http://schemas.openxmlformats.org/officeDocument/2006/relationships/hyperlink" Target="mailto:pel@dlr.dk" TargetMode="External"/><Relationship Id="rId4" Type="http://schemas.openxmlformats.org/officeDocument/2006/relationships/hyperlink" Target="http://www.dlr.dk/" TargetMode="Externa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174"/>
  <sheetViews>
    <sheetView zoomScale="60" zoomScaleNormal="60" workbookViewId="0"/>
  </sheetViews>
  <sheetFormatPr defaultColWidth="9.140625" defaultRowHeight="15" x14ac:dyDescent="0.25"/>
  <cols>
    <col min="1" max="1" width="242" style="2" customWidth="1"/>
    <col min="2" max="16384" width="9.140625" style="2"/>
  </cols>
  <sheetData>
    <row r="1" spans="1:1" ht="31.5" x14ac:dyDescent="0.25">
      <c r="A1" s="25" t="s">
        <v>1372</v>
      </c>
    </row>
    <row r="3" spans="1:1" x14ac:dyDescent="0.25">
      <c r="A3" s="88"/>
    </row>
    <row r="4" spans="1:1" ht="34.5" x14ac:dyDescent="0.25">
      <c r="A4" s="89" t="s">
        <v>1373</v>
      </c>
    </row>
    <row r="5" spans="1:1" ht="34.5" x14ac:dyDescent="0.25">
      <c r="A5" s="89" t="s">
        <v>1374</v>
      </c>
    </row>
    <row r="6" spans="1:1" ht="34.5" x14ac:dyDescent="0.25">
      <c r="A6" s="89" t="s">
        <v>1375</v>
      </c>
    </row>
    <row r="7" spans="1:1" ht="17.25" x14ac:dyDescent="0.25">
      <c r="A7" s="89"/>
    </row>
    <row r="8" spans="1:1" ht="18.75" x14ac:dyDescent="0.25">
      <c r="A8" s="90" t="s">
        <v>1376</v>
      </c>
    </row>
    <row r="9" spans="1:1" ht="34.5" x14ac:dyDescent="0.3">
      <c r="A9" s="99" t="s">
        <v>1539</v>
      </c>
    </row>
    <row r="10" spans="1:1" ht="69" x14ac:dyDescent="0.25">
      <c r="A10" s="92" t="s">
        <v>1377</v>
      </c>
    </row>
    <row r="11" spans="1:1" ht="34.5" x14ac:dyDescent="0.25">
      <c r="A11" s="92" t="s">
        <v>1378</v>
      </c>
    </row>
    <row r="12" spans="1:1" ht="17.25" x14ac:dyDescent="0.25">
      <c r="A12" s="92" t="s">
        <v>1379</v>
      </c>
    </row>
    <row r="13" spans="1:1" ht="17.25" x14ac:dyDescent="0.25">
      <c r="A13" s="92" t="s">
        <v>1380</v>
      </c>
    </row>
    <row r="14" spans="1:1" ht="34.5" x14ac:dyDescent="0.25">
      <c r="A14" s="92" t="s">
        <v>1381</v>
      </c>
    </row>
    <row r="15" spans="1:1" ht="17.25" x14ac:dyDescent="0.25">
      <c r="A15" s="92"/>
    </row>
    <row r="16" spans="1:1" ht="18.75" x14ac:dyDescent="0.25">
      <c r="A16" s="90" t="s">
        <v>1382</v>
      </c>
    </row>
    <row r="17" spans="1:1" ht="17.25" x14ac:dyDescent="0.25">
      <c r="A17" s="93" t="s">
        <v>1383</v>
      </c>
    </row>
    <row r="18" spans="1:1" ht="34.5" x14ac:dyDescent="0.25">
      <c r="A18" s="94" t="s">
        <v>1384</v>
      </c>
    </row>
    <row r="19" spans="1:1" ht="34.5" x14ac:dyDescent="0.25">
      <c r="A19" s="94" t="s">
        <v>1385</v>
      </c>
    </row>
    <row r="20" spans="1:1" ht="51.75" x14ac:dyDescent="0.25">
      <c r="A20" s="94" t="s">
        <v>1386</v>
      </c>
    </row>
    <row r="21" spans="1:1" ht="86.25" x14ac:dyDescent="0.25">
      <c r="A21" s="94" t="s">
        <v>1387</v>
      </c>
    </row>
    <row r="22" spans="1:1" ht="51.75" x14ac:dyDescent="0.25">
      <c r="A22" s="94" t="s">
        <v>1388</v>
      </c>
    </row>
    <row r="23" spans="1:1" ht="34.5" x14ac:dyDescent="0.25">
      <c r="A23" s="94" t="s">
        <v>1389</v>
      </c>
    </row>
    <row r="24" spans="1:1" ht="17.25" x14ac:dyDescent="0.25">
      <c r="A24" s="94" t="s">
        <v>1390</v>
      </c>
    </row>
    <row r="25" spans="1:1" ht="17.25" x14ac:dyDescent="0.25">
      <c r="A25" s="93" t="s">
        <v>1391</v>
      </c>
    </row>
    <row r="26" spans="1:1" ht="51.75" x14ac:dyDescent="0.3">
      <c r="A26" s="95" t="s">
        <v>1392</v>
      </c>
    </row>
    <row r="27" spans="1:1" ht="17.25" x14ac:dyDescent="0.3">
      <c r="A27" s="95" t="s">
        <v>1393</v>
      </c>
    </row>
    <row r="28" spans="1:1" ht="17.25" x14ac:dyDescent="0.25">
      <c r="A28" s="93" t="s">
        <v>1394</v>
      </c>
    </row>
    <row r="29" spans="1:1" ht="34.5" x14ac:dyDescent="0.25">
      <c r="A29" s="94" t="s">
        <v>1395</v>
      </c>
    </row>
    <row r="30" spans="1:1" ht="34.5" x14ac:dyDescent="0.25">
      <c r="A30" s="94" t="s">
        <v>1396</v>
      </c>
    </row>
    <row r="31" spans="1:1" ht="34.5" x14ac:dyDescent="0.25">
      <c r="A31" s="94" t="s">
        <v>1397</v>
      </c>
    </row>
    <row r="32" spans="1:1" ht="34.5" x14ac:dyDescent="0.25">
      <c r="A32" s="94" t="s">
        <v>1398</v>
      </c>
    </row>
    <row r="33" spans="1:1" ht="17.25" x14ac:dyDescent="0.25">
      <c r="A33" s="94"/>
    </row>
    <row r="34" spans="1:1" ht="18.75" x14ac:dyDescent="0.25">
      <c r="A34" s="90" t="s">
        <v>1399</v>
      </c>
    </row>
    <row r="35" spans="1:1" ht="17.25" x14ac:dyDescent="0.25">
      <c r="A35" s="93" t="s">
        <v>1400</v>
      </c>
    </row>
    <row r="36" spans="1:1" ht="34.5" x14ac:dyDescent="0.25">
      <c r="A36" s="94" t="s">
        <v>1401</v>
      </c>
    </row>
    <row r="37" spans="1:1" ht="34.5" x14ac:dyDescent="0.25">
      <c r="A37" s="94" t="s">
        <v>1402</v>
      </c>
    </row>
    <row r="38" spans="1:1" ht="34.5" x14ac:dyDescent="0.25">
      <c r="A38" s="94" t="s">
        <v>1403</v>
      </c>
    </row>
    <row r="39" spans="1:1" ht="17.25" x14ac:dyDescent="0.25">
      <c r="A39" s="94" t="s">
        <v>1404</v>
      </c>
    </row>
    <row r="40" spans="1:1" ht="34.5" x14ac:dyDescent="0.25">
      <c r="A40" s="94" t="s">
        <v>1405</v>
      </c>
    </row>
    <row r="41" spans="1:1" ht="17.25" x14ac:dyDescent="0.25">
      <c r="A41" s="93" t="s">
        <v>1406</v>
      </c>
    </row>
    <row r="42" spans="1:1" ht="17.25" x14ac:dyDescent="0.25">
      <c r="A42" s="94" t="s">
        <v>1407</v>
      </c>
    </row>
    <row r="43" spans="1:1" ht="17.25" x14ac:dyDescent="0.3">
      <c r="A43" s="95" t="s">
        <v>1408</v>
      </c>
    </row>
    <row r="44" spans="1:1" ht="17.25" x14ac:dyDescent="0.25">
      <c r="A44" s="93" t="s">
        <v>1409</v>
      </c>
    </row>
    <row r="45" spans="1:1" ht="34.5" x14ac:dyDescent="0.3">
      <c r="A45" s="95" t="s">
        <v>1410</v>
      </c>
    </row>
    <row r="46" spans="1:1" ht="34.5" x14ac:dyDescent="0.25">
      <c r="A46" s="94" t="s">
        <v>1411</v>
      </c>
    </row>
    <row r="47" spans="1:1" ht="34.5" x14ac:dyDescent="0.25">
      <c r="A47" s="94" t="s">
        <v>1412</v>
      </c>
    </row>
    <row r="48" spans="1:1" ht="17.25" x14ac:dyDescent="0.25">
      <c r="A48" s="94" t="s">
        <v>1413</v>
      </c>
    </row>
    <row r="49" spans="1:1" ht="17.25" x14ac:dyDescent="0.3">
      <c r="A49" s="95" t="s">
        <v>1414</v>
      </c>
    </row>
    <row r="50" spans="1:1" ht="17.25" x14ac:dyDescent="0.25">
      <c r="A50" s="93" t="s">
        <v>1415</v>
      </c>
    </row>
    <row r="51" spans="1:1" ht="34.5" x14ac:dyDescent="0.3">
      <c r="A51" s="95" t="s">
        <v>1416</v>
      </c>
    </row>
    <row r="52" spans="1:1" ht="17.25" x14ac:dyDescent="0.25">
      <c r="A52" s="94" t="s">
        <v>1417</v>
      </c>
    </row>
    <row r="53" spans="1:1" ht="34.5" x14ac:dyDescent="0.3">
      <c r="A53" s="95" t="s">
        <v>1418</v>
      </c>
    </row>
    <row r="54" spans="1:1" ht="17.25" x14ac:dyDescent="0.25">
      <c r="A54" s="93" t="s">
        <v>1419</v>
      </c>
    </row>
    <row r="55" spans="1:1" ht="17.25" x14ac:dyDescent="0.3">
      <c r="A55" s="95" t="s">
        <v>1420</v>
      </c>
    </row>
    <row r="56" spans="1:1" ht="34.5" x14ac:dyDescent="0.25">
      <c r="A56" s="94" t="s">
        <v>1421</v>
      </c>
    </row>
    <row r="57" spans="1:1" ht="17.25" x14ac:dyDescent="0.25">
      <c r="A57" s="94" t="s">
        <v>1422</v>
      </c>
    </row>
    <row r="58" spans="1:1" ht="17.25" x14ac:dyDescent="0.25">
      <c r="A58" s="94" t="s">
        <v>1423</v>
      </c>
    </row>
    <row r="59" spans="1:1" ht="17.25" x14ac:dyDescent="0.25">
      <c r="A59" s="93" t="s">
        <v>1424</v>
      </c>
    </row>
    <row r="60" spans="1:1" ht="34.5" x14ac:dyDescent="0.25">
      <c r="A60" s="94" t="s">
        <v>1425</v>
      </c>
    </row>
    <row r="61" spans="1:1" ht="17.25" x14ac:dyDescent="0.25">
      <c r="A61" s="96"/>
    </row>
    <row r="62" spans="1:1" ht="18.75" x14ac:dyDescent="0.25">
      <c r="A62" s="90" t="s">
        <v>1426</v>
      </c>
    </row>
    <row r="63" spans="1:1" ht="17.25" x14ac:dyDescent="0.25">
      <c r="A63" s="93" t="s">
        <v>1427</v>
      </c>
    </row>
    <row r="64" spans="1:1" ht="34.5" x14ac:dyDescent="0.25">
      <c r="A64" s="94" t="s">
        <v>1428</v>
      </c>
    </row>
    <row r="65" spans="1:1" ht="17.25" x14ac:dyDescent="0.25">
      <c r="A65" s="94" t="s">
        <v>1429</v>
      </c>
    </row>
    <row r="66" spans="1:1" ht="34.5" x14ac:dyDescent="0.25">
      <c r="A66" s="92" t="s">
        <v>1430</v>
      </c>
    </row>
    <row r="67" spans="1:1" ht="34.5" x14ac:dyDescent="0.25">
      <c r="A67" s="92" t="s">
        <v>1431</v>
      </c>
    </row>
    <row r="68" spans="1:1" ht="34.5" x14ac:dyDescent="0.25">
      <c r="A68" s="92" t="s">
        <v>1432</v>
      </c>
    </row>
    <row r="69" spans="1:1" ht="17.25" x14ac:dyDescent="0.25">
      <c r="A69" s="97" t="s">
        <v>1433</v>
      </c>
    </row>
    <row r="70" spans="1:1" ht="51.75" x14ac:dyDescent="0.25">
      <c r="A70" s="92" t="s">
        <v>1434</v>
      </c>
    </row>
    <row r="71" spans="1:1" ht="17.25" x14ac:dyDescent="0.25">
      <c r="A71" s="92" t="s">
        <v>1435</v>
      </c>
    </row>
    <row r="72" spans="1:1" ht="17.25" x14ac:dyDescent="0.25">
      <c r="A72" s="97" t="s">
        <v>1436</v>
      </c>
    </row>
    <row r="73" spans="1:1" ht="17.25" x14ac:dyDescent="0.25">
      <c r="A73" s="92" t="s">
        <v>1437</v>
      </c>
    </row>
    <row r="74" spans="1:1" ht="17.25" x14ac:dyDescent="0.25">
      <c r="A74" s="97" t="s">
        <v>1438</v>
      </c>
    </row>
    <row r="75" spans="1:1" ht="34.5" x14ac:dyDescent="0.25">
      <c r="A75" s="92" t="s">
        <v>1439</v>
      </c>
    </row>
    <row r="76" spans="1:1" ht="17.25" x14ac:dyDescent="0.25">
      <c r="A76" s="92" t="s">
        <v>1440</v>
      </c>
    </row>
    <row r="77" spans="1:1" ht="51.75" x14ac:dyDescent="0.25">
      <c r="A77" s="92" t="s">
        <v>1441</v>
      </c>
    </row>
    <row r="78" spans="1:1" ht="17.25" x14ac:dyDescent="0.25">
      <c r="A78" s="97" t="s">
        <v>1442</v>
      </c>
    </row>
    <row r="79" spans="1:1" ht="17.25" x14ac:dyDescent="0.3">
      <c r="A79" s="91" t="s">
        <v>1443</v>
      </c>
    </row>
    <row r="80" spans="1:1" ht="17.25" x14ac:dyDescent="0.25">
      <c r="A80" s="97" t="s">
        <v>1444</v>
      </c>
    </row>
    <row r="81" spans="1:1" ht="34.5" x14ac:dyDescent="0.25">
      <c r="A81" s="92" t="s">
        <v>1445</v>
      </c>
    </row>
    <row r="82" spans="1:1" ht="34.5" x14ac:dyDescent="0.25">
      <c r="A82" s="92" t="s">
        <v>1446</v>
      </c>
    </row>
    <row r="83" spans="1:1" ht="34.5" x14ac:dyDescent="0.25">
      <c r="A83" s="92" t="s">
        <v>1447</v>
      </c>
    </row>
    <row r="84" spans="1:1" ht="34.5" x14ac:dyDescent="0.25">
      <c r="A84" s="92" t="s">
        <v>1448</v>
      </c>
    </row>
    <row r="85" spans="1:1" ht="34.5" x14ac:dyDescent="0.25">
      <c r="A85" s="92" t="s">
        <v>1449</v>
      </c>
    </row>
    <row r="86" spans="1:1" ht="17.25" x14ac:dyDescent="0.25">
      <c r="A86" s="97" t="s">
        <v>1450</v>
      </c>
    </row>
    <row r="87" spans="1:1" ht="17.25" x14ac:dyDescent="0.25">
      <c r="A87" s="92" t="s">
        <v>1451</v>
      </c>
    </row>
    <row r="88" spans="1:1" ht="34.5" x14ac:dyDescent="0.25">
      <c r="A88" s="92" t="s">
        <v>1452</v>
      </c>
    </row>
    <row r="89" spans="1:1" ht="17.25" x14ac:dyDescent="0.25">
      <c r="A89" s="97" t="s">
        <v>1453</v>
      </c>
    </row>
    <row r="90" spans="1:1" ht="34.5" x14ac:dyDescent="0.25">
      <c r="A90" s="92" t="s">
        <v>1454</v>
      </c>
    </row>
    <row r="91" spans="1:1" ht="17.25" x14ac:dyDescent="0.25">
      <c r="A91" s="97" t="s">
        <v>1455</v>
      </c>
    </row>
    <row r="92" spans="1:1" ht="17.25" x14ac:dyDescent="0.3">
      <c r="A92" s="91" t="s">
        <v>1456</v>
      </c>
    </row>
    <row r="93" spans="1:1" ht="17.25" x14ac:dyDescent="0.25">
      <c r="A93" s="92" t="s">
        <v>1457</v>
      </c>
    </row>
    <row r="94" spans="1:1" ht="17.25" x14ac:dyDescent="0.25">
      <c r="A94" s="92"/>
    </row>
    <row r="95" spans="1:1" ht="18.75" x14ac:dyDescent="0.25">
      <c r="A95" s="90" t="s">
        <v>1458</v>
      </c>
    </row>
    <row r="96" spans="1:1" ht="34.5" x14ac:dyDescent="0.3">
      <c r="A96" s="91" t="s">
        <v>1459</v>
      </c>
    </row>
    <row r="97" spans="1:1" ht="17.25" x14ac:dyDescent="0.3">
      <c r="A97" s="91" t="s">
        <v>1460</v>
      </c>
    </row>
    <row r="98" spans="1:1" ht="17.25" x14ac:dyDescent="0.25">
      <c r="A98" s="97" t="s">
        <v>1461</v>
      </c>
    </row>
    <row r="99" spans="1:1" ht="17.25" x14ac:dyDescent="0.25">
      <c r="A99" s="89" t="s">
        <v>1462</v>
      </c>
    </row>
    <row r="100" spans="1:1" ht="17.25" x14ac:dyDescent="0.25">
      <c r="A100" s="92" t="s">
        <v>1463</v>
      </c>
    </row>
    <row r="101" spans="1:1" ht="17.25" x14ac:dyDescent="0.25">
      <c r="A101" s="92" t="s">
        <v>1464</v>
      </c>
    </row>
    <row r="102" spans="1:1" ht="17.25" x14ac:dyDescent="0.25">
      <c r="A102" s="92" t="s">
        <v>1465</v>
      </c>
    </row>
    <row r="103" spans="1:1" ht="17.25" x14ac:dyDescent="0.25">
      <c r="A103" s="92" t="s">
        <v>1466</v>
      </c>
    </row>
    <row r="104" spans="1:1" ht="34.5" x14ac:dyDescent="0.25">
      <c r="A104" s="92" t="s">
        <v>1467</v>
      </c>
    </row>
    <row r="105" spans="1:1" ht="17.25" x14ac:dyDescent="0.25">
      <c r="A105" s="89" t="s">
        <v>1468</v>
      </c>
    </row>
    <row r="106" spans="1:1" ht="17.25" x14ac:dyDescent="0.25">
      <c r="A106" s="92" t="s">
        <v>1469</v>
      </c>
    </row>
    <row r="107" spans="1:1" ht="17.25" x14ac:dyDescent="0.25">
      <c r="A107" s="92" t="s">
        <v>1470</v>
      </c>
    </row>
    <row r="108" spans="1:1" ht="17.25" x14ac:dyDescent="0.25">
      <c r="A108" s="92" t="s">
        <v>1471</v>
      </c>
    </row>
    <row r="109" spans="1:1" ht="17.25" x14ac:dyDescent="0.25">
      <c r="A109" s="92" t="s">
        <v>1472</v>
      </c>
    </row>
    <row r="110" spans="1:1" ht="17.25" x14ac:dyDescent="0.25">
      <c r="A110" s="92" t="s">
        <v>1473</v>
      </c>
    </row>
    <row r="111" spans="1:1" ht="17.25" x14ac:dyDescent="0.25">
      <c r="A111" s="92" t="s">
        <v>1474</v>
      </c>
    </row>
    <row r="112" spans="1:1" ht="17.25" x14ac:dyDescent="0.25">
      <c r="A112" s="97" t="s">
        <v>1475</v>
      </c>
    </row>
    <row r="113" spans="1:1" ht="17.25" x14ac:dyDescent="0.25">
      <c r="A113" s="92" t="s">
        <v>1476</v>
      </c>
    </row>
    <row r="114" spans="1:1" ht="17.25" x14ac:dyDescent="0.25">
      <c r="A114" s="89" t="s">
        <v>1477</v>
      </c>
    </row>
    <row r="115" spans="1:1" ht="17.25" x14ac:dyDescent="0.25">
      <c r="A115" s="92" t="s">
        <v>1478</v>
      </c>
    </row>
    <row r="116" spans="1:1" ht="17.25" x14ac:dyDescent="0.25">
      <c r="A116" s="92" t="s">
        <v>1479</v>
      </c>
    </row>
    <row r="117" spans="1:1" ht="17.25" x14ac:dyDescent="0.25">
      <c r="A117" s="89" t="s">
        <v>1480</v>
      </c>
    </row>
    <row r="118" spans="1:1" ht="17.25" x14ac:dyDescent="0.25">
      <c r="A118" s="92" t="s">
        <v>1481</v>
      </c>
    </row>
    <row r="119" spans="1:1" ht="17.25" x14ac:dyDescent="0.25">
      <c r="A119" s="92" t="s">
        <v>1482</v>
      </c>
    </row>
    <row r="120" spans="1:1" ht="17.25" x14ac:dyDescent="0.25">
      <c r="A120" s="92" t="s">
        <v>1483</v>
      </c>
    </row>
    <row r="121" spans="1:1" ht="17.25" x14ac:dyDescent="0.25">
      <c r="A121" s="97" t="s">
        <v>1484</v>
      </c>
    </row>
    <row r="122" spans="1:1" ht="17.25" x14ac:dyDescent="0.25">
      <c r="A122" s="89" t="s">
        <v>1485</v>
      </c>
    </row>
    <row r="123" spans="1:1" ht="17.25" x14ac:dyDescent="0.25">
      <c r="A123" s="89" t="s">
        <v>1486</v>
      </c>
    </row>
    <row r="124" spans="1:1" ht="17.25" x14ac:dyDescent="0.25">
      <c r="A124" s="92" t="s">
        <v>1487</v>
      </c>
    </row>
    <row r="125" spans="1:1" ht="17.25" x14ac:dyDescent="0.25">
      <c r="A125" s="92" t="s">
        <v>1488</v>
      </c>
    </row>
    <row r="126" spans="1:1" ht="17.25" x14ac:dyDescent="0.25">
      <c r="A126" s="92" t="s">
        <v>1489</v>
      </c>
    </row>
    <row r="127" spans="1:1" ht="17.25" x14ac:dyDescent="0.25">
      <c r="A127" s="92" t="s">
        <v>1490</v>
      </c>
    </row>
    <row r="128" spans="1:1" ht="17.25" x14ac:dyDescent="0.25">
      <c r="A128" s="92" t="s">
        <v>1491</v>
      </c>
    </row>
    <row r="129" spans="1:1" ht="17.25" x14ac:dyDescent="0.25">
      <c r="A129" s="97" t="s">
        <v>1492</v>
      </c>
    </row>
    <row r="130" spans="1:1" ht="34.5" x14ac:dyDescent="0.25">
      <c r="A130" s="92" t="s">
        <v>1493</v>
      </c>
    </row>
    <row r="131" spans="1:1" ht="69" x14ac:dyDescent="0.25">
      <c r="A131" s="92" t="s">
        <v>1494</v>
      </c>
    </row>
    <row r="132" spans="1:1" ht="34.5" x14ac:dyDescent="0.25">
      <c r="A132" s="92" t="s">
        <v>1495</v>
      </c>
    </row>
    <row r="133" spans="1:1" ht="17.25" x14ac:dyDescent="0.25">
      <c r="A133" s="97" t="s">
        <v>1496</v>
      </c>
    </row>
    <row r="134" spans="1:1" ht="34.5" x14ac:dyDescent="0.25">
      <c r="A134" s="89" t="s">
        <v>1497</v>
      </c>
    </row>
    <row r="135" spans="1:1" ht="17.25" x14ac:dyDescent="0.25">
      <c r="A135" s="89"/>
    </row>
    <row r="136" spans="1:1" ht="18.75" x14ac:dyDescent="0.25">
      <c r="A136" s="90" t="s">
        <v>1498</v>
      </c>
    </row>
    <row r="137" spans="1:1" ht="17.25" x14ac:dyDescent="0.25">
      <c r="A137" s="92" t="s">
        <v>1499</v>
      </c>
    </row>
    <row r="138" spans="1:1" ht="34.5" x14ac:dyDescent="0.25">
      <c r="A138" s="94" t="s">
        <v>1500</v>
      </c>
    </row>
    <row r="139" spans="1:1" ht="34.5" x14ac:dyDescent="0.25">
      <c r="A139" s="94" t="s">
        <v>1501</v>
      </c>
    </row>
    <row r="140" spans="1:1" ht="17.25" x14ac:dyDescent="0.25">
      <c r="A140" s="93" t="s">
        <v>1502</v>
      </c>
    </row>
    <row r="141" spans="1:1" ht="17.25" x14ac:dyDescent="0.25">
      <c r="A141" s="98" t="s">
        <v>1503</v>
      </c>
    </row>
    <row r="142" spans="1:1" ht="34.5" x14ac:dyDescent="0.3">
      <c r="A142" s="95" t="s">
        <v>1504</v>
      </c>
    </row>
    <row r="143" spans="1:1" ht="17.25" x14ac:dyDescent="0.25">
      <c r="A143" s="94" t="s">
        <v>1505</v>
      </c>
    </row>
    <row r="144" spans="1:1" ht="17.25" x14ac:dyDescent="0.25">
      <c r="A144" s="94" t="s">
        <v>1506</v>
      </c>
    </row>
    <row r="145" spans="1:1" ht="17.25" x14ac:dyDescent="0.25">
      <c r="A145" s="98" t="s">
        <v>1507</v>
      </c>
    </row>
    <row r="146" spans="1:1" ht="17.25" x14ac:dyDescent="0.25">
      <c r="A146" s="93" t="s">
        <v>1508</v>
      </c>
    </row>
    <row r="147" spans="1:1" ht="17.25" x14ac:dyDescent="0.25">
      <c r="A147" s="98" t="s">
        <v>1509</v>
      </c>
    </row>
    <row r="148" spans="1:1" ht="17.25" x14ac:dyDescent="0.25">
      <c r="A148" s="94" t="s">
        <v>1510</v>
      </c>
    </row>
    <row r="149" spans="1:1" ht="17.25" x14ac:dyDescent="0.25">
      <c r="A149" s="94" t="s">
        <v>1511</v>
      </c>
    </row>
    <row r="150" spans="1:1" ht="17.25" x14ac:dyDescent="0.25">
      <c r="A150" s="94" t="s">
        <v>1512</v>
      </c>
    </row>
    <row r="151" spans="1:1" ht="34.5" x14ac:dyDescent="0.25">
      <c r="A151" s="98" t="s">
        <v>1513</v>
      </c>
    </row>
    <row r="152" spans="1:1" ht="17.25" x14ac:dyDescent="0.25">
      <c r="A152" s="93" t="s">
        <v>1514</v>
      </c>
    </row>
    <row r="153" spans="1:1" ht="17.25" x14ac:dyDescent="0.25">
      <c r="A153" s="94" t="s">
        <v>1515</v>
      </c>
    </row>
    <row r="154" spans="1:1" ht="17.25" x14ac:dyDescent="0.25">
      <c r="A154" s="94" t="s">
        <v>1516</v>
      </c>
    </row>
    <row r="155" spans="1:1" ht="17.25" x14ac:dyDescent="0.25">
      <c r="A155" s="94" t="s">
        <v>1517</v>
      </c>
    </row>
    <row r="156" spans="1:1" ht="17.25" x14ac:dyDescent="0.25">
      <c r="A156" s="94" t="s">
        <v>1518</v>
      </c>
    </row>
    <row r="157" spans="1:1" ht="34.5" x14ac:dyDescent="0.25">
      <c r="A157" s="94" t="s">
        <v>1519</v>
      </c>
    </row>
    <row r="158" spans="1:1" ht="34.5" x14ac:dyDescent="0.25">
      <c r="A158" s="94" t="s">
        <v>1520</v>
      </c>
    </row>
    <row r="159" spans="1:1" ht="17.25" x14ac:dyDescent="0.25">
      <c r="A159" s="93" t="s">
        <v>1521</v>
      </c>
    </row>
    <row r="160" spans="1:1" ht="34.5" x14ac:dyDescent="0.25">
      <c r="A160" s="94" t="s">
        <v>1522</v>
      </c>
    </row>
    <row r="161" spans="1:1" ht="34.5" x14ac:dyDescent="0.25">
      <c r="A161" s="94" t="s">
        <v>1523</v>
      </c>
    </row>
    <row r="162" spans="1:1" ht="17.25" x14ac:dyDescent="0.25">
      <c r="A162" s="94" t="s">
        <v>1524</v>
      </c>
    </row>
    <row r="163" spans="1:1" ht="17.25" x14ac:dyDescent="0.25">
      <c r="A163" s="93" t="s">
        <v>1525</v>
      </c>
    </row>
    <row r="164" spans="1:1" ht="34.5" x14ac:dyDescent="0.3">
      <c r="A164" s="100" t="s">
        <v>1540</v>
      </c>
    </row>
    <row r="165" spans="1:1" ht="34.5" x14ac:dyDescent="0.25">
      <c r="A165" s="94" t="s">
        <v>1526</v>
      </c>
    </row>
    <row r="166" spans="1:1" ht="17.25" x14ac:dyDescent="0.25">
      <c r="A166" s="93" t="s">
        <v>1527</v>
      </c>
    </row>
    <row r="167" spans="1:1" ht="17.25" x14ac:dyDescent="0.25">
      <c r="A167" s="94" t="s">
        <v>1528</v>
      </c>
    </row>
    <row r="168" spans="1:1" ht="17.25" x14ac:dyDescent="0.25">
      <c r="A168" s="93" t="s">
        <v>1529</v>
      </c>
    </row>
    <row r="169" spans="1:1" ht="17.25" x14ac:dyDescent="0.3">
      <c r="A169" s="95" t="s">
        <v>1530</v>
      </c>
    </row>
    <row r="170" spans="1:1" ht="17.25" x14ac:dyDescent="0.3">
      <c r="A170" s="95"/>
    </row>
    <row r="171" spans="1:1" ht="17.25" x14ac:dyDescent="0.3">
      <c r="A171" s="95"/>
    </row>
    <row r="172" spans="1:1" ht="17.25" x14ac:dyDescent="0.3">
      <c r="A172" s="95"/>
    </row>
    <row r="173" spans="1:1" ht="17.25" x14ac:dyDescent="0.3">
      <c r="A173" s="95"/>
    </row>
    <row r="174" spans="1:1" ht="17.25" x14ac:dyDescent="0.3">
      <c r="A174" s="95"/>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80" zoomScaleNormal="80" workbookViewId="0"/>
  </sheetViews>
  <sheetFormatPr defaultRowHeight="15" x14ac:dyDescent="0.25"/>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pageSetUpPr fitToPage="1"/>
  </sheetPr>
  <dimension ref="B1:D37"/>
  <sheetViews>
    <sheetView zoomScaleNormal="100" zoomScaleSheetLayoutView="90" workbookViewId="0">
      <selection activeCell="G5" sqref="G5"/>
    </sheetView>
  </sheetViews>
  <sheetFormatPr defaultColWidth="15.85546875" defaultRowHeight="15" x14ac:dyDescent="0.25"/>
  <cols>
    <col min="1" max="1" width="3.42578125" style="20" customWidth="1"/>
    <col min="2" max="2" width="18.7109375" style="20" customWidth="1"/>
    <col min="3" max="3" width="95.5703125" style="20" customWidth="1"/>
    <col min="4" max="4" width="15.140625" style="20" customWidth="1"/>
    <col min="5" max="5" width="2.85546875" style="20" customWidth="1"/>
    <col min="6" max="6" width="1.85546875" style="20" customWidth="1"/>
    <col min="7" max="256" width="15.85546875" style="20"/>
    <col min="257" max="257" width="3.42578125" style="20" customWidth="1"/>
    <col min="258" max="258" width="18.7109375" style="20" customWidth="1"/>
    <col min="259" max="259" width="95.5703125" style="20" customWidth="1"/>
    <col min="260" max="260" width="15.140625" style="20" customWidth="1"/>
    <col min="261" max="261" width="2.85546875" style="20" customWidth="1"/>
    <col min="262" max="262" width="1.85546875" style="20" customWidth="1"/>
    <col min="263" max="512" width="15.85546875" style="20"/>
    <col min="513" max="513" width="3.42578125" style="20" customWidth="1"/>
    <col min="514" max="514" width="18.7109375" style="20" customWidth="1"/>
    <col min="515" max="515" width="95.5703125" style="20" customWidth="1"/>
    <col min="516" max="516" width="15.140625" style="20" customWidth="1"/>
    <col min="517" max="517" width="2.85546875" style="20" customWidth="1"/>
    <col min="518" max="518" width="1.85546875" style="20" customWidth="1"/>
    <col min="519" max="768" width="15.85546875" style="20"/>
    <col min="769" max="769" width="3.42578125" style="20" customWidth="1"/>
    <col min="770" max="770" width="18.7109375" style="20" customWidth="1"/>
    <col min="771" max="771" width="95.5703125" style="20" customWidth="1"/>
    <col min="772" max="772" width="15.140625" style="20" customWidth="1"/>
    <col min="773" max="773" width="2.85546875" style="20" customWidth="1"/>
    <col min="774" max="774" width="1.85546875" style="20" customWidth="1"/>
    <col min="775" max="1024" width="15.85546875" style="20"/>
    <col min="1025" max="1025" width="3.42578125" style="20" customWidth="1"/>
    <col min="1026" max="1026" width="18.7109375" style="20" customWidth="1"/>
    <col min="1027" max="1027" width="95.5703125" style="20" customWidth="1"/>
    <col min="1028" max="1028" width="15.140625" style="20" customWidth="1"/>
    <col min="1029" max="1029" width="2.85546875" style="20" customWidth="1"/>
    <col min="1030" max="1030" width="1.85546875" style="20" customWidth="1"/>
    <col min="1031" max="1280" width="15.85546875" style="20"/>
    <col min="1281" max="1281" width="3.42578125" style="20" customWidth="1"/>
    <col min="1282" max="1282" width="18.7109375" style="20" customWidth="1"/>
    <col min="1283" max="1283" width="95.5703125" style="20" customWidth="1"/>
    <col min="1284" max="1284" width="15.140625" style="20" customWidth="1"/>
    <col min="1285" max="1285" width="2.85546875" style="20" customWidth="1"/>
    <col min="1286" max="1286" width="1.85546875" style="20" customWidth="1"/>
    <col min="1287" max="1536" width="15.85546875" style="20"/>
    <col min="1537" max="1537" width="3.42578125" style="20" customWidth="1"/>
    <col min="1538" max="1538" width="18.7109375" style="20" customWidth="1"/>
    <col min="1539" max="1539" width="95.5703125" style="20" customWidth="1"/>
    <col min="1540" max="1540" width="15.140625" style="20" customWidth="1"/>
    <col min="1541" max="1541" width="2.85546875" style="20" customWidth="1"/>
    <col min="1542" max="1542" width="1.85546875" style="20" customWidth="1"/>
    <col min="1543" max="1792" width="15.85546875" style="20"/>
    <col min="1793" max="1793" width="3.42578125" style="20" customWidth="1"/>
    <col min="1794" max="1794" width="18.7109375" style="20" customWidth="1"/>
    <col min="1795" max="1795" width="95.5703125" style="20" customWidth="1"/>
    <col min="1796" max="1796" width="15.140625" style="20" customWidth="1"/>
    <col min="1797" max="1797" width="2.85546875" style="20" customWidth="1"/>
    <col min="1798" max="1798" width="1.85546875" style="20" customWidth="1"/>
    <col min="1799" max="2048" width="15.85546875" style="20"/>
    <col min="2049" max="2049" width="3.42578125" style="20" customWidth="1"/>
    <col min="2050" max="2050" width="18.7109375" style="20" customWidth="1"/>
    <col min="2051" max="2051" width="95.5703125" style="20" customWidth="1"/>
    <col min="2052" max="2052" width="15.140625" style="20" customWidth="1"/>
    <col min="2053" max="2053" width="2.85546875" style="20" customWidth="1"/>
    <col min="2054" max="2054" width="1.85546875" style="20" customWidth="1"/>
    <col min="2055" max="2304" width="15.85546875" style="20"/>
    <col min="2305" max="2305" width="3.42578125" style="20" customWidth="1"/>
    <col min="2306" max="2306" width="18.7109375" style="20" customWidth="1"/>
    <col min="2307" max="2307" width="95.5703125" style="20" customWidth="1"/>
    <col min="2308" max="2308" width="15.140625" style="20" customWidth="1"/>
    <col min="2309" max="2309" width="2.85546875" style="20" customWidth="1"/>
    <col min="2310" max="2310" width="1.85546875" style="20" customWidth="1"/>
    <col min="2311" max="2560" width="15.85546875" style="20"/>
    <col min="2561" max="2561" width="3.42578125" style="20" customWidth="1"/>
    <col min="2562" max="2562" width="18.7109375" style="20" customWidth="1"/>
    <col min="2563" max="2563" width="95.5703125" style="20" customWidth="1"/>
    <col min="2564" max="2564" width="15.140625" style="20" customWidth="1"/>
    <col min="2565" max="2565" width="2.85546875" style="20" customWidth="1"/>
    <col min="2566" max="2566" width="1.85546875" style="20" customWidth="1"/>
    <col min="2567" max="2816" width="15.85546875" style="20"/>
    <col min="2817" max="2817" width="3.42578125" style="20" customWidth="1"/>
    <col min="2818" max="2818" width="18.7109375" style="20" customWidth="1"/>
    <col min="2819" max="2819" width="95.5703125" style="20" customWidth="1"/>
    <col min="2820" max="2820" width="15.140625" style="20" customWidth="1"/>
    <col min="2821" max="2821" width="2.85546875" style="20" customWidth="1"/>
    <col min="2822" max="2822" width="1.85546875" style="20" customWidth="1"/>
    <col min="2823" max="3072" width="15.85546875" style="20"/>
    <col min="3073" max="3073" width="3.42578125" style="20" customWidth="1"/>
    <col min="3074" max="3074" width="18.7109375" style="20" customWidth="1"/>
    <col min="3075" max="3075" width="95.5703125" style="20" customWidth="1"/>
    <col min="3076" max="3076" width="15.140625" style="20" customWidth="1"/>
    <col min="3077" max="3077" width="2.85546875" style="20" customWidth="1"/>
    <col min="3078" max="3078" width="1.85546875" style="20" customWidth="1"/>
    <col min="3079" max="3328" width="15.85546875" style="20"/>
    <col min="3329" max="3329" width="3.42578125" style="20" customWidth="1"/>
    <col min="3330" max="3330" width="18.7109375" style="20" customWidth="1"/>
    <col min="3331" max="3331" width="95.5703125" style="20" customWidth="1"/>
    <col min="3332" max="3332" width="15.140625" style="20" customWidth="1"/>
    <col min="3333" max="3333" width="2.85546875" style="20" customWidth="1"/>
    <col min="3334" max="3334" width="1.85546875" style="20" customWidth="1"/>
    <col min="3335" max="3584" width="15.85546875" style="20"/>
    <col min="3585" max="3585" width="3.42578125" style="20" customWidth="1"/>
    <col min="3586" max="3586" width="18.7109375" style="20" customWidth="1"/>
    <col min="3587" max="3587" width="95.5703125" style="20" customWidth="1"/>
    <col min="3588" max="3588" width="15.140625" style="20" customWidth="1"/>
    <col min="3589" max="3589" width="2.85546875" style="20" customWidth="1"/>
    <col min="3590" max="3590" width="1.85546875" style="20" customWidth="1"/>
    <col min="3591" max="3840" width="15.85546875" style="20"/>
    <col min="3841" max="3841" width="3.42578125" style="20" customWidth="1"/>
    <col min="3842" max="3842" width="18.7109375" style="20" customWidth="1"/>
    <col min="3843" max="3843" width="95.5703125" style="20" customWidth="1"/>
    <col min="3844" max="3844" width="15.140625" style="20" customWidth="1"/>
    <col min="3845" max="3845" width="2.85546875" style="20" customWidth="1"/>
    <col min="3846" max="3846" width="1.85546875" style="20" customWidth="1"/>
    <col min="3847" max="4096" width="15.85546875" style="20"/>
    <col min="4097" max="4097" width="3.42578125" style="20" customWidth="1"/>
    <col min="4098" max="4098" width="18.7109375" style="20" customWidth="1"/>
    <col min="4099" max="4099" width="95.5703125" style="20" customWidth="1"/>
    <col min="4100" max="4100" width="15.140625" style="20" customWidth="1"/>
    <col min="4101" max="4101" width="2.85546875" style="20" customWidth="1"/>
    <col min="4102" max="4102" width="1.85546875" style="20" customWidth="1"/>
    <col min="4103" max="4352" width="15.85546875" style="20"/>
    <col min="4353" max="4353" width="3.42578125" style="20" customWidth="1"/>
    <col min="4354" max="4354" width="18.7109375" style="20" customWidth="1"/>
    <col min="4355" max="4355" width="95.5703125" style="20" customWidth="1"/>
    <col min="4356" max="4356" width="15.140625" style="20" customWidth="1"/>
    <col min="4357" max="4357" width="2.85546875" style="20" customWidth="1"/>
    <col min="4358" max="4358" width="1.85546875" style="20" customWidth="1"/>
    <col min="4359" max="4608" width="15.85546875" style="20"/>
    <col min="4609" max="4609" width="3.42578125" style="20" customWidth="1"/>
    <col min="4610" max="4610" width="18.7109375" style="20" customWidth="1"/>
    <col min="4611" max="4611" width="95.5703125" style="20" customWidth="1"/>
    <col min="4612" max="4612" width="15.140625" style="20" customWidth="1"/>
    <col min="4613" max="4613" width="2.85546875" style="20" customWidth="1"/>
    <col min="4614" max="4614" width="1.85546875" style="20" customWidth="1"/>
    <col min="4615" max="4864" width="15.85546875" style="20"/>
    <col min="4865" max="4865" width="3.42578125" style="20" customWidth="1"/>
    <col min="4866" max="4866" width="18.7109375" style="20" customWidth="1"/>
    <col min="4867" max="4867" width="95.5703125" style="20" customWidth="1"/>
    <col min="4868" max="4868" width="15.140625" style="20" customWidth="1"/>
    <col min="4869" max="4869" width="2.85546875" style="20" customWidth="1"/>
    <col min="4870" max="4870" width="1.85546875" style="20" customWidth="1"/>
    <col min="4871" max="5120" width="15.85546875" style="20"/>
    <col min="5121" max="5121" width="3.42578125" style="20" customWidth="1"/>
    <col min="5122" max="5122" width="18.7109375" style="20" customWidth="1"/>
    <col min="5123" max="5123" width="95.5703125" style="20" customWidth="1"/>
    <col min="5124" max="5124" width="15.140625" style="20" customWidth="1"/>
    <col min="5125" max="5125" width="2.85546875" style="20" customWidth="1"/>
    <col min="5126" max="5126" width="1.85546875" style="20" customWidth="1"/>
    <col min="5127" max="5376" width="15.85546875" style="20"/>
    <col min="5377" max="5377" width="3.42578125" style="20" customWidth="1"/>
    <col min="5378" max="5378" width="18.7109375" style="20" customWidth="1"/>
    <col min="5379" max="5379" width="95.5703125" style="20" customWidth="1"/>
    <col min="5380" max="5380" width="15.140625" style="20" customWidth="1"/>
    <col min="5381" max="5381" width="2.85546875" style="20" customWidth="1"/>
    <col min="5382" max="5382" width="1.85546875" style="20" customWidth="1"/>
    <col min="5383" max="5632" width="15.85546875" style="20"/>
    <col min="5633" max="5633" width="3.42578125" style="20" customWidth="1"/>
    <col min="5634" max="5634" width="18.7109375" style="20" customWidth="1"/>
    <col min="5635" max="5635" width="95.5703125" style="20" customWidth="1"/>
    <col min="5636" max="5636" width="15.140625" style="20" customWidth="1"/>
    <col min="5637" max="5637" width="2.85546875" style="20" customWidth="1"/>
    <col min="5638" max="5638" width="1.85546875" style="20" customWidth="1"/>
    <col min="5639" max="5888" width="15.85546875" style="20"/>
    <col min="5889" max="5889" width="3.42578125" style="20" customWidth="1"/>
    <col min="5890" max="5890" width="18.7109375" style="20" customWidth="1"/>
    <col min="5891" max="5891" width="95.5703125" style="20" customWidth="1"/>
    <col min="5892" max="5892" width="15.140625" style="20" customWidth="1"/>
    <col min="5893" max="5893" width="2.85546875" style="20" customWidth="1"/>
    <col min="5894" max="5894" width="1.85546875" style="20" customWidth="1"/>
    <col min="5895" max="6144" width="15.85546875" style="20"/>
    <col min="6145" max="6145" width="3.42578125" style="20" customWidth="1"/>
    <col min="6146" max="6146" width="18.7109375" style="20" customWidth="1"/>
    <col min="6147" max="6147" width="95.5703125" style="20" customWidth="1"/>
    <col min="6148" max="6148" width="15.140625" style="20" customWidth="1"/>
    <col min="6149" max="6149" width="2.85546875" style="20" customWidth="1"/>
    <col min="6150" max="6150" width="1.85546875" style="20" customWidth="1"/>
    <col min="6151" max="6400" width="15.85546875" style="20"/>
    <col min="6401" max="6401" width="3.42578125" style="20" customWidth="1"/>
    <col min="6402" max="6402" width="18.7109375" style="20" customWidth="1"/>
    <col min="6403" max="6403" width="95.5703125" style="20" customWidth="1"/>
    <col min="6404" max="6404" width="15.140625" style="20" customWidth="1"/>
    <col min="6405" max="6405" width="2.85546875" style="20" customWidth="1"/>
    <col min="6406" max="6406" width="1.85546875" style="20" customWidth="1"/>
    <col min="6407" max="6656" width="15.85546875" style="20"/>
    <col min="6657" max="6657" width="3.42578125" style="20" customWidth="1"/>
    <col min="6658" max="6658" width="18.7109375" style="20" customWidth="1"/>
    <col min="6659" max="6659" width="95.5703125" style="20" customWidth="1"/>
    <col min="6660" max="6660" width="15.140625" style="20" customWidth="1"/>
    <col min="6661" max="6661" width="2.85546875" style="20" customWidth="1"/>
    <col min="6662" max="6662" width="1.85546875" style="20" customWidth="1"/>
    <col min="6663" max="6912" width="15.85546875" style="20"/>
    <col min="6913" max="6913" width="3.42578125" style="20" customWidth="1"/>
    <col min="6914" max="6914" width="18.7109375" style="20" customWidth="1"/>
    <col min="6915" max="6915" width="95.5703125" style="20" customWidth="1"/>
    <col min="6916" max="6916" width="15.140625" style="20" customWidth="1"/>
    <col min="6917" max="6917" width="2.85546875" style="20" customWidth="1"/>
    <col min="6918" max="6918" width="1.85546875" style="20" customWidth="1"/>
    <col min="6919" max="7168" width="15.85546875" style="20"/>
    <col min="7169" max="7169" width="3.42578125" style="20" customWidth="1"/>
    <col min="7170" max="7170" width="18.7109375" style="20" customWidth="1"/>
    <col min="7171" max="7171" width="95.5703125" style="20" customWidth="1"/>
    <col min="7172" max="7172" width="15.140625" style="20" customWidth="1"/>
    <col min="7173" max="7173" width="2.85546875" style="20" customWidth="1"/>
    <col min="7174" max="7174" width="1.85546875" style="20" customWidth="1"/>
    <col min="7175" max="7424" width="15.85546875" style="20"/>
    <col min="7425" max="7425" width="3.42578125" style="20" customWidth="1"/>
    <col min="7426" max="7426" width="18.7109375" style="20" customWidth="1"/>
    <col min="7427" max="7427" width="95.5703125" style="20" customWidth="1"/>
    <col min="7428" max="7428" width="15.140625" style="20" customWidth="1"/>
    <col min="7429" max="7429" width="2.85546875" style="20" customWidth="1"/>
    <col min="7430" max="7430" width="1.85546875" style="20" customWidth="1"/>
    <col min="7431" max="7680" width="15.85546875" style="20"/>
    <col min="7681" max="7681" width="3.42578125" style="20" customWidth="1"/>
    <col min="7682" max="7682" width="18.7109375" style="20" customWidth="1"/>
    <col min="7683" max="7683" width="95.5703125" style="20" customWidth="1"/>
    <col min="7684" max="7684" width="15.140625" style="20" customWidth="1"/>
    <col min="7685" max="7685" width="2.85546875" style="20" customWidth="1"/>
    <col min="7686" max="7686" width="1.85546875" style="20" customWidth="1"/>
    <col min="7687" max="7936" width="15.85546875" style="20"/>
    <col min="7937" max="7937" width="3.42578125" style="20" customWidth="1"/>
    <col min="7938" max="7938" width="18.7109375" style="20" customWidth="1"/>
    <col min="7939" max="7939" width="95.5703125" style="20" customWidth="1"/>
    <col min="7940" max="7940" width="15.140625" style="20" customWidth="1"/>
    <col min="7941" max="7941" width="2.85546875" style="20" customWidth="1"/>
    <col min="7942" max="7942" width="1.85546875" style="20" customWidth="1"/>
    <col min="7943" max="8192" width="15.85546875" style="20"/>
    <col min="8193" max="8193" width="3.42578125" style="20" customWidth="1"/>
    <col min="8194" max="8194" width="18.7109375" style="20" customWidth="1"/>
    <col min="8195" max="8195" width="95.5703125" style="20" customWidth="1"/>
    <col min="8196" max="8196" width="15.140625" style="20" customWidth="1"/>
    <col min="8197" max="8197" width="2.85546875" style="20" customWidth="1"/>
    <col min="8198" max="8198" width="1.85546875" style="20" customWidth="1"/>
    <col min="8199" max="8448" width="15.85546875" style="20"/>
    <col min="8449" max="8449" width="3.42578125" style="20" customWidth="1"/>
    <col min="8450" max="8450" width="18.7109375" style="20" customWidth="1"/>
    <col min="8451" max="8451" width="95.5703125" style="20" customWidth="1"/>
    <col min="8452" max="8452" width="15.140625" style="20" customWidth="1"/>
    <col min="8453" max="8453" width="2.85546875" style="20" customWidth="1"/>
    <col min="8454" max="8454" width="1.85546875" style="20" customWidth="1"/>
    <col min="8455" max="8704" width="15.85546875" style="20"/>
    <col min="8705" max="8705" width="3.42578125" style="20" customWidth="1"/>
    <col min="8706" max="8706" width="18.7109375" style="20" customWidth="1"/>
    <col min="8707" max="8707" width="95.5703125" style="20" customWidth="1"/>
    <col min="8708" max="8708" width="15.140625" style="20" customWidth="1"/>
    <col min="8709" max="8709" width="2.85546875" style="20" customWidth="1"/>
    <col min="8710" max="8710" width="1.85546875" style="20" customWidth="1"/>
    <col min="8711" max="8960" width="15.85546875" style="20"/>
    <col min="8961" max="8961" width="3.42578125" style="20" customWidth="1"/>
    <col min="8962" max="8962" width="18.7109375" style="20" customWidth="1"/>
    <col min="8963" max="8963" width="95.5703125" style="20" customWidth="1"/>
    <col min="8964" max="8964" width="15.140625" style="20" customWidth="1"/>
    <col min="8965" max="8965" width="2.85546875" style="20" customWidth="1"/>
    <col min="8966" max="8966" width="1.85546875" style="20" customWidth="1"/>
    <col min="8967" max="9216" width="15.85546875" style="20"/>
    <col min="9217" max="9217" width="3.42578125" style="20" customWidth="1"/>
    <col min="9218" max="9218" width="18.7109375" style="20" customWidth="1"/>
    <col min="9219" max="9219" width="95.5703125" style="20" customWidth="1"/>
    <col min="9220" max="9220" width="15.140625" style="20" customWidth="1"/>
    <col min="9221" max="9221" width="2.85546875" style="20" customWidth="1"/>
    <col min="9222" max="9222" width="1.85546875" style="20" customWidth="1"/>
    <col min="9223" max="9472" width="15.85546875" style="20"/>
    <col min="9473" max="9473" width="3.42578125" style="20" customWidth="1"/>
    <col min="9474" max="9474" width="18.7109375" style="20" customWidth="1"/>
    <col min="9475" max="9475" width="95.5703125" style="20" customWidth="1"/>
    <col min="9476" max="9476" width="15.140625" style="20" customWidth="1"/>
    <col min="9477" max="9477" width="2.85546875" style="20" customWidth="1"/>
    <col min="9478" max="9478" width="1.85546875" style="20" customWidth="1"/>
    <col min="9479" max="9728" width="15.85546875" style="20"/>
    <col min="9729" max="9729" width="3.42578125" style="20" customWidth="1"/>
    <col min="9730" max="9730" width="18.7109375" style="20" customWidth="1"/>
    <col min="9731" max="9731" width="95.5703125" style="20" customWidth="1"/>
    <col min="9732" max="9732" width="15.140625" style="20" customWidth="1"/>
    <col min="9733" max="9733" width="2.85546875" style="20" customWidth="1"/>
    <col min="9734" max="9734" width="1.85546875" style="20" customWidth="1"/>
    <col min="9735" max="9984" width="15.85546875" style="20"/>
    <col min="9985" max="9985" width="3.42578125" style="20" customWidth="1"/>
    <col min="9986" max="9986" width="18.7109375" style="20" customWidth="1"/>
    <col min="9987" max="9987" width="95.5703125" style="20" customWidth="1"/>
    <col min="9988" max="9988" width="15.140625" style="20" customWidth="1"/>
    <col min="9989" max="9989" width="2.85546875" style="20" customWidth="1"/>
    <col min="9990" max="9990" width="1.85546875" style="20" customWidth="1"/>
    <col min="9991" max="10240" width="15.85546875" style="20"/>
    <col min="10241" max="10241" width="3.42578125" style="20" customWidth="1"/>
    <col min="10242" max="10242" width="18.7109375" style="20" customWidth="1"/>
    <col min="10243" max="10243" width="95.5703125" style="20" customWidth="1"/>
    <col min="10244" max="10244" width="15.140625" style="20" customWidth="1"/>
    <col min="10245" max="10245" width="2.85546875" style="20" customWidth="1"/>
    <col min="10246" max="10246" width="1.85546875" style="20" customWidth="1"/>
    <col min="10247" max="10496" width="15.85546875" style="20"/>
    <col min="10497" max="10497" width="3.42578125" style="20" customWidth="1"/>
    <col min="10498" max="10498" width="18.7109375" style="20" customWidth="1"/>
    <col min="10499" max="10499" width="95.5703125" style="20" customWidth="1"/>
    <col min="10500" max="10500" width="15.140625" style="20" customWidth="1"/>
    <col min="10501" max="10501" width="2.85546875" style="20" customWidth="1"/>
    <col min="10502" max="10502" width="1.85546875" style="20" customWidth="1"/>
    <col min="10503" max="10752" width="15.85546875" style="20"/>
    <col min="10753" max="10753" width="3.42578125" style="20" customWidth="1"/>
    <col min="10754" max="10754" width="18.7109375" style="20" customWidth="1"/>
    <col min="10755" max="10755" width="95.5703125" style="20" customWidth="1"/>
    <col min="10756" max="10756" width="15.140625" style="20" customWidth="1"/>
    <col min="10757" max="10757" width="2.85546875" style="20" customWidth="1"/>
    <col min="10758" max="10758" width="1.85546875" style="20" customWidth="1"/>
    <col min="10759" max="11008" width="15.85546875" style="20"/>
    <col min="11009" max="11009" width="3.42578125" style="20" customWidth="1"/>
    <col min="11010" max="11010" width="18.7109375" style="20" customWidth="1"/>
    <col min="11011" max="11011" width="95.5703125" style="20" customWidth="1"/>
    <col min="11012" max="11012" width="15.140625" style="20" customWidth="1"/>
    <col min="11013" max="11013" width="2.85546875" style="20" customWidth="1"/>
    <col min="11014" max="11014" width="1.85546875" style="20" customWidth="1"/>
    <col min="11015" max="11264" width="15.85546875" style="20"/>
    <col min="11265" max="11265" width="3.42578125" style="20" customWidth="1"/>
    <col min="11266" max="11266" width="18.7109375" style="20" customWidth="1"/>
    <col min="11267" max="11267" width="95.5703125" style="20" customWidth="1"/>
    <col min="11268" max="11268" width="15.140625" style="20" customWidth="1"/>
    <col min="11269" max="11269" width="2.85546875" style="20" customWidth="1"/>
    <col min="11270" max="11270" width="1.85546875" style="20" customWidth="1"/>
    <col min="11271" max="11520" width="15.85546875" style="20"/>
    <col min="11521" max="11521" width="3.42578125" style="20" customWidth="1"/>
    <col min="11522" max="11522" width="18.7109375" style="20" customWidth="1"/>
    <col min="11523" max="11523" width="95.5703125" style="20" customWidth="1"/>
    <col min="11524" max="11524" width="15.140625" style="20" customWidth="1"/>
    <col min="11525" max="11525" width="2.85546875" style="20" customWidth="1"/>
    <col min="11526" max="11526" width="1.85546875" style="20" customWidth="1"/>
    <col min="11527" max="11776" width="15.85546875" style="20"/>
    <col min="11777" max="11777" width="3.42578125" style="20" customWidth="1"/>
    <col min="11778" max="11778" width="18.7109375" style="20" customWidth="1"/>
    <col min="11779" max="11779" width="95.5703125" style="20" customWidth="1"/>
    <col min="11780" max="11780" width="15.140625" style="20" customWidth="1"/>
    <col min="11781" max="11781" width="2.85546875" style="20" customWidth="1"/>
    <col min="11782" max="11782" width="1.85546875" style="20" customWidth="1"/>
    <col min="11783" max="12032" width="15.85546875" style="20"/>
    <col min="12033" max="12033" width="3.42578125" style="20" customWidth="1"/>
    <col min="12034" max="12034" width="18.7109375" style="20" customWidth="1"/>
    <col min="12035" max="12035" width="95.5703125" style="20" customWidth="1"/>
    <col min="12036" max="12036" width="15.140625" style="20" customWidth="1"/>
    <col min="12037" max="12037" width="2.85546875" style="20" customWidth="1"/>
    <col min="12038" max="12038" width="1.85546875" style="20" customWidth="1"/>
    <col min="12039" max="12288" width="15.85546875" style="20"/>
    <col min="12289" max="12289" width="3.42578125" style="20" customWidth="1"/>
    <col min="12290" max="12290" width="18.7109375" style="20" customWidth="1"/>
    <col min="12291" max="12291" width="95.5703125" style="20" customWidth="1"/>
    <col min="12292" max="12292" width="15.140625" style="20" customWidth="1"/>
    <col min="12293" max="12293" width="2.85546875" style="20" customWidth="1"/>
    <col min="12294" max="12294" width="1.85546875" style="20" customWidth="1"/>
    <col min="12295" max="12544" width="15.85546875" style="20"/>
    <col min="12545" max="12545" width="3.42578125" style="20" customWidth="1"/>
    <col min="12546" max="12546" width="18.7109375" style="20" customWidth="1"/>
    <col min="12547" max="12547" width="95.5703125" style="20" customWidth="1"/>
    <col min="12548" max="12548" width="15.140625" style="20" customWidth="1"/>
    <col min="12549" max="12549" width="2.85546875" style="20" customWidth="1"/>
    <col min="12550" max="12550" width="1.85546875" style="20" customWidth="1"/>
    <col min="12551" max="12800" width="15.85546875" style="20"/>
    <col min="12801" max="12801" width="3.42578125" style="20" customWidth="1"/>
    <col min="12802" max="12802" width="18.7109375" style="20" customWidth="1"/>
    <col min="12803" max="12803" width="95.5703125" style="20" customWidth="1"/>
    <col min="12804" max="12804" width="15.140625" style="20" customWidth="1"/>
    <col min="12805" max="12805" width="2.85546875" style="20" customWidth="1"/>
    <col min="12806" max="12806" width="1.85546875" style="20" customWidth="1"/>
    <col min="12807" max="13056" width="15.85546875" style="20"/>
    <col min="13057" max="13057" width="3.42578125" style="20" customWidth="1"/>
    <col min="13058" max="13058" width="18.7109375" style="20" customWidth="1"/>
    <col min="13059" max="13059" width="95.5703125" style="20" customWidth="1"/>
    <col min="13060" max="13060" width="15.140625" style="20" customWidth="1"/>
    <col min="13061" max="13061" width="2.85546875" style="20" customWidth="1"/>
    <col min="13062" max="13062" width="1.85546875" style="20" customWidth="1"/>
    <col min="13063" max="13312" width="15.85546875" style="20"/>
    <col min="13313" max="13313" width="3.42578125" style="20" customWidth="1"/>
    <col min="13314" max="13314" width="18.7109375" style="20" customWidth="1"/>
    <col min="13315" max="13315" width="95.5703125" style="20" customWidth="1"/>
    <col min="13316" max="13316" width="15.140625" style="20" customWidth="1"/>
    <col min="13317" max="13317" width="2.85546875" style="20" customWidth="1"/>
    <col min="13318" max="13318" width="1.85546875" style="20" customWidth="1"/>
    <col min="13319" max="13568" width="15.85546875" style="20"/>
    <col min="13569" max="13569" width="3.42578125" style="20" customWidth="1"/>
    <col min="13570" max="13570" width="18.7109375" style="20" customWidth="1"/>
    <col min="13571" max="13571" width="95.5703125" style="20" customWidth="1"/>
    <col min="13572" max="13572" width="15.140625" style="20" customWidth="1"/>
    <col min="13573" max="13573" width="2.85546875" style="20" customWidth="1"/>
    <col min="13574" max="13574" width="1.85546875" style="20" customWidth="1"/>
    <col min="13575" max="13824" width="15.85546875" style="20"/>
    <col min="13825" max="13825" width="3.42578125" style="20" customWidth="1"/>
    <col min="13826" max="13826" width="18.7109375" style="20" customWidth="1"/>
    <col min="13827" max="13827" width="95.5703125" style="20" customWidth="1"/>
    <col min="13828" max="13828" width="15.140625" style="20" customWidth="1"/>
    <col min="13829" max="13829" width="2.85546875" style="20" customWidth="1"/>
    <col min="13830" max="13830" width="1.85546875" style="20" customWidth="1"/>
    <col min="13831" max="14080" width="15.85546875" style="20"/>
    <col min="14081" max="14081" width="3.42578125" style="20" customWidth="1"/>
    <col min="14082" max="14082" width="18.7109375" style="20" customWidth="1"/>
    <col min="14083" max="14083" width="95.5703125" style="20" customWidth="1"/>
    <col min="14084" max="14084" width="15.140625" style="20" customWidth="1"/>
    <col min="14085" max="14085" width="2.85546875" style="20" customWidth="1"/>
    <col min="14086" max="14086" width="1.85546875" style="20" customWidth="1"/>
    <col min="14087" max="14336" width="15.85546875" style="20"/>
    <col min="14337" max="14337" width="3.42578125" style="20" customWidth="1"/>
    <col min="14338" max="14338" width="18.7109375" style="20" customWidth="1"/>
    <col min="14339" max="14339" width="95.5703125" style="20" customWidth="1"/>
    <col min="14340" max="14340" width="15.140625" style="20" customWidth="1"/>
    <col min="14341" max="14341" width="2.85546875" style="20" customWidth="1"/>
    <col min="14342" max="14342" width="1.85546875" style="20" customWidth="1"/>
    <col min="14343" max="14592" width="15.85546875" style="20"/>
    <col min="14593" max="14593" width="3.42578125" style="20" customWidth="1"/>
    <col min="14594" max="14594" width="18.7109375" style="20" customWidth="1"/>
    <col min="14595" max="14595" width="95.5703125" style="20" customWidth="1"/>
    <col min="14596" max="14596" width="15.140625" style="20" customWidth="1"/>
    <col min="14597" max="14597" width="2.85546875" style="20" customWidth="1"/>
    <col min="14598" max="14598" width="1.85546875" style="20" customWidth="1"/>
    <col min="14599" max="14848" width="15.85546875" style="20"/>
    <col min="14849" max="14849" width="3.42578125" style="20" customWidth="1"/>
    <col min="14850" max="14850" width="18.7109375" style="20" customWidth="1"/>
    <col min="14851" max="14851" width="95.5703125" style="20" customWidth="1"/>
    <col min="14852" max="14852" width="15.140625" style="20" customWidth="1"/>
    <col min="14853" max="14853" width="2.85546875" style="20" customWidth="1"/>
    <col min="14854" max="14854" width="1.85546875" style="20" customWidth="1"/>
    <col min="14855" max="15104" width="15.85546875" style="20"/>
    <col min="15105" max="15105" width="3.42578125" style="20" customWidth="1"/>
    <col min="15106" max="15106" width="18.7109375" style="20" customWidth="1"/>
    <col min="15107" max="15107" width="95.5703125" style="20" customWidth="1"/>
    <col min="15108" max="15108" width="15.140625" style="20" customWidth="1"/>
    <col min="15109" max="15109" width="2.85546875" style="20" customWidth="1"/>
    <col min="15110" max="15110" width="1.85546875" style="20" customWidth="1"/>
    <col min="15111" max="15360" width="15.85546875" style="20"/>
    <col min="15361" max="15361" width="3.42578125" style="20" customWidth="1"/>
    <col min="15362" max="15362" width="18.7109375" style="20" customWidth="1"/>
    <col min="15363" max="15363" width="95.5703125" style="20" customWidth="1"/>
    <col min="15364" max="15364" width="15.140625" style="20" customWidth="1"/>
    <col min="15365" max="15365" width="2.85546875" style="20" customWidth="1"/>
    <col min="15366" max="15366" width="1.85546875" style="20" customWidth="1"/>
    <col min="15367" max="15616" width="15.85546875" style="20"/>
    <col min="15617" max="15617" width="3.42578125" style="20" customWidth="1"/>
    <col min="15618" max="15618" width="18.7109375" style="20" customWidth="1"/>
    <col min="15619" max="15619" width="95.5703125" style="20" customWidth="1"/>
    <col min="15620" max="15620" width="15.140625" style="20" customWidth="1"/>
    <col min="15621" max="15621" width="2.85546875" style="20" customWidth="1"/>
    <col min="15622" max="15622" width="1.85546875" style="20" customWidth="1"/>
    <col min="15623" max="15872" width="15.85546875" style="20"/>
    <col min="15873" max="15873" width="3.42578125" style="20" customWidth="1"/>
    <col min="15874" max="15874" width="18.7109375" style="20" customWidth="1"/>
    <col min="15875" max="15875" width="95.5703125" style="20" customWidth="1"/>
    <col min="15876" max="15876" width="15.140625" style="20" customWidth="1"/>
    <col min="15877" max="15877" width="2.85546875" style="20" customWidth="1"/>
    <col min="15878" max="15878" width="1.85546875" style="20" customWidth="1"/>
    <col min="15879" max="16128" width="15.85546875" style="20"/>
    <col min="16129" max="16129" width="3.42578125" style="20" customWidth="1"/>
    <col min="16130" max="16130" width="18.7109375" style="20" customWidth="1"/>
    <col min="16131" max="16131" width="95.5703125" style="20" customWidth="1"/>
    <col min="16132" max="16132" width="15.140625" style="20" customWidth="1"/>
    <col min="16133" max="16133" width="2.85546875" style="20" customWidth="1"/>
    <col min="16134" max="16134" width="1.85546875" style="20" customWidth="1"/>
    <col min="16135" max="16384" width="15.85546875" style="20"/>
  </cols>
  <sheetData>
    <row r="1" spans="2:4" ht="12" customHeight="1" x14ac:dyDescent="0.25"/>
    <row r="2" spans="2:4" ht="12" customHeight="1" x14ac:dyDescent="0.25"/>
    <row r="3" spans="2:4" ht="12" customHeight="1" x14ac:dyDescent="0.25"/>
    <row r="4" spans="2:4" ht="15.75" customHeight="1" x14ac:dyDescent="0.25">
      <c r="B4" s="169"/>
      <c r="C4" s="168"/>
    </row>
    <row r="5" spans="2:4" ht="191.25" customHeight="1" x14ac:dyDescent="0.25">
      <c r="B5" s="167"/>
      <c r="C5" s="421" t="s">
        <v>1721</v>
      </c>
      <c r="D5" s="421"/>
    </row>
    <row r="6" spans="2:4" ht="191.25" customHeight="1" x14ac:dyDescent="0.25">
      <c r="B6" s="167"/>
      <c r="C6" s="179"/>
      <c r="D6" s="179"/>
    </row>
    <row r="7" spans="2:4" ht="124.5" customHeight="1" x14ac:dyDescent="0.25">
      <c r="C7" s="166"/>
    </row>
    <row r="8" spans="2:4" ht="27.75" customHeight="1" x14ac:dyDescent="0.25">
      <c r="B8" s="165"/>
      <c r="C8" s="164"/>
    </row>
    <row r="9" spans="2:4" ht="27.75" customHeight="1" x14ac:dyDescent="0.25">
      <c r="C9" s="164"/>
    </row>
    <row r="37" ht="2.25" customHeight="1" x14ac:dyDescent="0.25"/>
  </sheetData>
  <mergeCells count="1">
    <mergeCell ref="C5:D5"/>
  </mergeCells>
  <pageMargins left="0.19685039370078741" right="0" top="0.78740157480314965" bottom="0.19685039370078741" header="0" footer="0"/>
  <pageSetup paperSize="9" scale="73"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pageSetUpPr fitToPage="1"/>
  </sheetPr>
  <dimension ref="A1:F45"/>
  <sheetViews>
    <sheetView zoomScale="85" zoomScaleNormal="85" workbookViewId="0">
      <selection activeCell="D40" sqref="D40"/>
    </sheetView>
  </sheetViews>
  <sheetFormatPr defaultColWidth="15.85546875" defaultRowHeight="15.75" x14ac:dyDescent="0.25"/>
  <cols>
    <col min="1" max="1" width="3.42578125" style="20" customWidth="1"/>
    <col min="2" max="2" width="33.7109375" style="184" bestFit="1" customWidth="1"/>
    <col min="3" max="3" width="1.5703125" style="185" customWidth="1"/>
    <col min="4" max="4" width="71" style="184" customWidth="1"/>
    <col min="5" max="6" width="23.5703125" style="184" customWidth="1"/>
    <col min="7" max="7" width="1.85546875" style="184" customWidth="1"/>
    <col min="8" max="8" width="15.85546875" style="184"/>
    <col min="9" max="9" width="6.140625" style="184" customWidth="1"/>
    <col min="10" max="16384" width="15.85546875" style="184"/>
  </cols>
  <sheetData>
    <row r="1" spans="2:6" s="20" customFormat="1" ht="12" customHeight="1" x14ac:dyDescent="0.25">
      <c r="C1" s="180"/>
    </row>
    <row r="2" spans="2:6" s="20" customFormat="1" ht="12" customHeight="1" x14ac:dyDescent="0.25">
      <c r="C2" s="180"/>
    </row>
    <row r="3" spans="2:6" s="20" customFormat="1" ht="12" customHeight="1" x14ac:dyDescent="0.25">
      <c r="C3" s="180"/>
    </row>
    <row r="4" spans="2:6" s="20" customFormat="1" ht="15.75" customHeight="1" x14ac:dyDescent="0.25">
      <c r="C4" s="180"/>
    </row>
    <row r="5" spans="2:6" s="20" customFormat="1" ht="24" customHeight="1" x14ac:dyDescent="0.4">
      <c r="B5" s="422" t="s">
        <v>1722</v>
      </c>
      <c r="C5" s="422"/>
      <c r="D5" s="422"/>
    </row>
    <row r="6" spans="2:6" s="20" customFormat="1" ht="6" customHeight="1" x14ac:dyDescent="0.25">
      <c r="C6" s="180"/>
    </row>
    <row r="7" spans="2:6" s="20" customFormat="1" ht="15.75" customHeight="1" x14ac:dyDescent="0.25">
      <c r="B7" s="181" t="s">
        <v>1723</v>
      </c>
      <c r="C7" s="182"/>
      <c r="D7" s="183">
        <v>43465</v>
      </c>
    </row>
    <row r="8" spans="2:6" ht="11.25" customHeight="1" x14ac:dyDescent="0.25"/>
    <row r="10" spans="2:6" x14ac:dyDescent="0.25">
      <c r="B10" s="186" t="s">
        <v>1724</v>
      </c>
      <c r="C10" s="187"/>
      <c r="D10" s="188"/>
      <c r="E10" s="188"/>
      <c r="F10" s="188"/>
    </row>
    <row r="11" spans="2:6" x14ac:dyDescent="0.25">
      <c r="B11" s="189" t="s">
        <v>1725</v>
      </c>
      <c r="C11" s="189"/>
      <c r="D11" s="189"/>
      <c r="E11" s="188"/>
      <c r="F11" s="188"/>
    </row>
    <row r="12" spans="2:6" x14ac:dyDescent="0.25">
      <c r="B12" s="190" t="s">
        <v>1726</v>
      </c>
      <c r="C12" s="187"/>
      <c r="D12" s="191" t="s">
        <v>1725</v>
      </c>
      <c r="E12" s="188"/>
      <c r="F12" s="188"/>
    </row>
    <row r="13" spans="2:6" x14ac:dyDescent="0.25">
      <c r="B13" s="190"/>
      <c r="C13" s="187"/>
      <c r="D13" s="188"/>
      <c r="E13" s="188"/>
      <c r="F13" s="188"/>
    </row>
    <row r="14" spans="2:6" x14ac:dyDescent="0.25">
      <c r="B14" s="189" t="s">
        <v>1727</v>
      </c>
      <c r="C14" s="189"/>
      <c r="D14" s="188"/>
      <c r="E14" s="188"/>
      <c r="F14" s="188"/>
    </row>
    <row r="15" spans="2:6" x14ac:dyDescent="0.25">
      <c r="B15" s="190" t="s">
        <v>1728</v>
      </c>
      <c r="C15" s="187"/>
      <c r="D15" s="191" t="s">
        <v>1729</v>
      </c>
      <c r="E15" s="188"/>
      <c r="F15" s="188"/>
    </row>
    <row r="16" spans="2:6" x14ac:dyDescent="0.25">
      <c r="B16" s="190" t="s">
        <v>1730</v>
      </c>
      <c r="C16" s="187"/>
      <c r="D16" s="191" t="s">
        <v>1731</v>
      </c>
      <c r="E16" s="188"/>
      <c r="F16" s="188"/>
    </row>
    <row r="17" spans="2:6" x14ac:dyDescent="0.25">
      <c r="B17" s="190" t="s">
        <v>1732</v>
      </c>
      <c r="C17" s="187"/>
      <c r="D17" s="191" t="s">
        <v>1733</v>
      </c>
      <c r="E17" s="188"/>
      <c r="F17" s="188"/>
    </row>
    <row r="18" spans="2:6" x14ac:dyDescent="0.25">
      <c r="B18" s="190" t="s">
        <v>1734</v>
      </c>
      <c r="C18" s="187"/>
      <c r="D18" s="191" t="s">
        <v>1735</v>
      </c>
      <c r="E18" s="188"/>
      <c r="F18" s="188"/>
    </row>
    <row r="19" spans="2:6" x14ac:dyDescent="0.25">
      <c r="B19" s="190" t="s">
        <v>1736</v>
      </c>
      <c r="C19" s="187"/>
      <c r="D19" s="191" t="s">
        <v>1737</v>
      </c>
      <c r="E19" s="188"/>
      <c r="F19" s="188"/>
    </row>
    <row r="20" spans="2:6" x14ac:dyDescent="0.25">
      <c r="B20" s="190" t="s">
        <v>1738</v>
      </c>
      <c r="C20" s="187"/>
      <c r="D20" s="191" t="s">
        <v>1739</v>
      </c>
      <c r="E20" s="188"/>
      <c r="F20" s="188"/>
    </row>
    <row r="21" spans="2:6" x14ac:dyDescent="0.25">
      <c r="B21" s="190"/>
      <c r="C21" s="187"/>
      <c r="D21" s="188"/>
      <c r="E21" s="188"/>
      <c r="F21" s="188"/>
    </row>
    <row r="22" spans="2:6" x14ac:dyDescent="0.25">
      <c r="B22" s="190" t="s">
        <v>1740</v>
      </c>
      <c r="C22" s="187"/>
      <c r="D22" s="191" t="s">
        <v>1741</v>
      </c>
      <c r="E22" s="188"/>
      <c r="F22" s="188"/>
    </row>
    <row r="23" spans="2:6" x14ac:dyDescent="0.25">
      <c r="B23" s="190" t="s">
        <v>1742</v>
      </c>
      <c r="C23" s="187"/>
      <c r="D23" s="191" t="s">
        <v>1743</v>
      </c>
      <c r="E23" s="188"/>
      <c r="F23" s="188"/>
    </row>
    <row r="24" spans="2:6" x14ac:dyDescent="0.25">
      <c r="B24" s="190" t="s">
        <v>1744</v>
      </c>
      <c r="C24" s="187"/>
      <c r="D24" s="191" t="s">
        <v>1745</v>
      </c>
      <c r="E24" s="188"/>
      <c r="F24" s="188"/>
    </row>
    <row r="25" spans="2:6" x14ac:dyDescent="0.25">
      <c r="B25" s="190" t="s">
        <v>1746</v>
      </c>
      <c r="C25" s="187"/>
      <c r="D25" s="191" t="s">
        <v>1747</v>
      </c>
      <c r="E25" s="188"/>
      <c r="F25" s="188"/>
    </row>
    <row r="26" spans="2:6" x14ac:dyDescent="0.25">
      <c r="B26" s="190" t="s">
        <v>1748</v>
      </c>
      <c r="C26" s="187"/>
      <c r="D26" s="191" t="s">
        <v>1749</v>
      </c>
      <c r="E26" s="188"/>
      <c r="F26" s="188"/>
    </row>
    <row r="27" spans="2:6" x14ac:dyDescent="0.25">
      <c r="B27" s="190" t="s">
        <v>1750</v>
      </c>
      <c r="C27" s="187"/>
      <c r="D27" s="191" t="s">
        <v>1751</v>
      </c>
      <c r="E27" s="188"/>
      <c r="F27" s="188"/>
    </row>
    <row r="28" spans="2:6" x14ac:dyDescent="0.25">
      <c r="B28" s="190" t="s">
        <v>1752</v>
      </c>
      <c r="C28" s="187"/>
      <c r="D28" s="191" t="s">
        <v>1753</v>
      </c>
      <c r="E28" s="188"/>
      <c r="F28" s="188"/>
    </row>
    <row r="29" spans="2:6" x14ac:dyDescent="0.25">
      <c r="B29" s="190" t="s">
        <v>1754</v>
      </c>
      <c r="C29" s="187"/>
      <c r="D29" s="191" t="s">
        <v>1755</v>
      </c>
      <c r="E29" s="188"/>
      <c r="F29" s="188"/>
    </row>
    <row r="30" spans="2:6" x14ac:dyDescent="0.25">
      <c r="B30" s="190" t="s">
        <v>1756</v>
      </c>
      <c r="C30" s="187"/>
      <c r="D30" s="191" t="s">
        <v>1757</v>
      </c>
      <c r="E30" s="188"/>
      <c r="F30" s="188"/>
    </row>
    <row r="31" spans="2:6" x14ac:dyDescent="0.25">
      <c r="B31" s="190" t="s">
        <v>1758</v>
      </c>
      <c r="C31" s="187"/>
      <c r="D31" s="191" t="s">
        <v>1759</v>
      </c>
      <c r="E31" s="188"/>
      <c r="F31" s="188"/>
    </row>
    <row r="32" spans="2:6" x14ac:dyDescent="0.25">
      <c r="B32" s="190" t="s">
        <v>1760</v>
      </c>
      <c r="C32" s="187"/>
      <c r="D32" s="191" t="s">
        <v>1761</v>
      </c>
      <c r="E32" s="188"/>
      <c r="F32" s="188"/>
    </row>
    <row r="33" spans="2:6" x14ac:dyDescent="0.25">
      <c r="B33" s="190" t="s">
        <v>1762</v>
      </c>
      <c r="C33" s="187"/>
      <c r="D33" s="191" t="s">
        <v>1763</v>
      </c>
      <c r="E33" s="188"/>
      <c r="F33" s="188"/>
    </row>
    <row r="34" spans="2:6" x14ac:dyDescent="0.25">
      <c r="B34" s="190" t="s">
        <v>1764</v>
      </c>
      <c r="C34" s="187"/>
      <c r="D34" s="191" t="s">
        <v>1765</v>
      </c>
      <c r="E34" s="188"/>
      <c r="F34" s="188"/>
    </row>
    <row r="35" spans="2:6" x14ac:dyDescent="0.25">
      <c r="B35" s="190" t="s">
        <v>1766</v>
      </c>
      <c r="C35" s="187"/>
      <c r="D35" s="191" t="s">
        <v>1767</v>
      </c>
      <c r="E35" s="188"/>
      <c r="F35" s="188"/>
    </row>
    <row r="36" spans="2:6" x14ac:dyDescent="0.25">
      <c r="B36" s="190" t="s">
        <v>1768</v>
      </c>
      <c r="C36" s="187"/>
      <c r="D36" s="191" t="s">
        <v>1769</v>
      </c>
      <c r="E36" s="188"/>
      <c r="F36" s="188"/>
    </row>
    <row r="37" spans="2:6" x14ac:dyDescent="0.25">
      <c r="B37" s="190" t="s">
        <v>1770</v>
      </c>
      <c r="C37" s="187"/>
      <c r="D37" s="191" t="s">
        <v>1771</v>
      </c>
      <c r="E37" s="188"/>
      <c r="F37" s="188"/>
    </row>
    <row r="38" spans="2:6" x14ac:dyDescent="0.25">
      <c r="B38" s="190" t="s">
        <v>1772</v>
      </c>
      <c r="C38" s="187"/>
      <c r="D38" s="191" t="s">
        <v>1773</v>
      </c>
      <c r="E38" s="188"/>
      <c r="F38" s="188"/>
    </row>
    <row r="39" spans="2:6" x14ac:dyDescent="0.25">
      <c r="B39" s="190" t="s">
        <v>1774</v>
      </c>
      <c r="C39" s="187"/>
      <c r="D39" s="191" t="s">
        <v>1775</v>
      </c>
      <c r="E39" s="188"/>
      <c r="F39" s="188"/>
    </row>
    <row r="40" spans="2:6" x14ac:dyDescent="0.25">
      <c r="E40" s="185"/>
    </row>
    <row r="41" spans="2:6" x14ac:dyDescent="0.25">
      <c r="E41" s="185"/>
    </row>
    <row r="42" spans="2:6" x14ac:dyDescent="0.25">
      <c r="B42" s="186" t="s">
        <v>1776</v>
      </c>
      <c r="C42" s="187"/>
      <c r="D42" s="188"/>
      <c r="E42" s="185"/>
    </row>
    <row r="43" spans="2:6" x14ac:dyDescent="0.25">
      <c r="B43" s="190" t="s">
        <v>1777</v>
      </c>
      <c r="C43" s="187"/>
      <c r="D43" s="191" t="s">
        <v>1778</v>
      </c>
      <c r="E43" s="185"/>
    </row>
    <row r="44" spans="2:6" x14ac:dyDescent="0.25">
      <c r="B44" s="190" t="s">
        <v>1779</v>
      </c>
      <c r="C44" s="187"/>
      <c r="D44" s="191" t="s">
        <v>1780</v>
      </c>
    </row>
    <row r="45" spans="2:6" x14ac:dyDescent="0.25">
      <c r="B45" s="188"/>
      <c r="C45" s="187"/>
      <c r="D45" s="188"/>
    </row>
  </sheetData>
  <mergeCells count="1">
    <mergeCell ref="B5:D5"/>
  </mergeCells>
  <hyperlinks>
    <hyperlink ref="D12" location="'Tabel A - General Issuer Detail'!A1" display="General Issuer Detail"/>
    <hyperlink ref="D15" location="'G1-G4 - Cover pool inform.'!A1" display="General cover pool information "/>
    <hyperlink ref="D16" location="'G1-G4 - Cover pool inform.'!B25" display="Outstanding CBs"/>
    <hyperlink ref="D19" location="'G1-G4 - Cover pool inform.'!B61" display="Legal ALM (balance principle) adherence"/>
    <hyperlink ref="D20" location="'G1-G4 - Cover pool inform.'!B70" display="Additional characteristics of ALM business model for issued CBs"/>
    <hyperlink ref="D22" location="'Table 1-3 - Lending'!B7" display="Number of loans by property category"/>
    <hyperlink ref="D23" location="'Table 1-3 - Lending'!B16" display="Lending by property category, DKKbn"/>
    <hyperlink ref="D24" location="'Table 1-3 - Lending'!B23" display="Lending, by loan size, DKKbn"/>
    <hyperlink ref="D25" location="'Table 4 - LTV'!B7" display="Lending, by-loan to-value (LTV), current property value, DKKbn"/>
    <hyperlink ref="D26" location="'Table 4 - LTV'!B29" display="Lending, by-loan to-value (LTV), current property value, Per cent"/>
    <hyperlink ref="D27" location="'Table 4 - LTV'!B51" display="Lending, by-loan to-value (LTV), current property value, DKKbn (&quot;Sidste krone&quot;)"/>
    <hyperlink ref="D28" location="'Table 4 - LTV'!B73" display="Lending, by-loan to-value (LTV), current property value, Per cent (&quot;Sidste krone&quot;)"/>
    <hyperlink ref="D29" location="'Table 5 - Lending by region'!B7" display="Lending by region, DKKbn"/>
    <hyperlink ref="D30" location="'Table 6-8 - Lending by loantype'!B6" display="Lending by loan type - IO Loans, DKKbn"/>
    <hyperlink ref="D31" location="'Table 6-8 - Lending by loantype'!B23" display="Lending by loan type - Repayment Loans / Amortizing Loans, DKKbn"/>
    <hyperlink ref="D32" location="'Table 6-8 - Lending by loantype'!B40" display="Lending by loan type - All loans, DKKbn"/>
    <hyperlink ref="D33" location="'Table 9-11 - Lending'!B6" display="Lending by Seasoning, DKKbn (Seasoning defined by duration of customer relationship)"/>
    <hyperlink ref="D34" location="'Table 9-11 - Lending'!B20" display="Lending by remaining maturity, DKKbn"/>
    <hyperlink ref="D35" location="'Table 9-11 - Lending'!B35" display="90 day Non-performing loans by property type, as percentage of instalments payments, %"/>
    <hyperlink ref="D36" location="'Table 9-11 - Lending'!B45" display="90 day Non-performing loans by property type, as percentage of lending, %"/>
    <hyperlink ref="D37" location="'Table 9-11 - Lending'!B55" display="90 day Non-performing loans by property type, as percentage of lending, by continous LTV bracket, %"/>
    <hyperlink ref="D38" location="'Table 9-11 - Lending'!B67" display="Realised losses (DKKm)"/>
    <hyperlink ref="D39" location="'Table 9-11 - Lending'!B76" display="Realised losses (%)"/>
  </hyperlinks>
  <pageMargins left="0.78740157480314965" right="0.59055118110236227" top="0.78740157480314965" bottom="0.78740157480314965" header="0" footer="0"/>
  <pageSetup paperSize="9" scale="57"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pageSetUpPr fitToPage="1"/>
  </sheetPr>
  <dimension ref="B1:I46"/>
  <sheetViews>
    <sheetView tabSelected="1" zoomScale="85" zoomScaleNormal="85" workbookViewId="0">
      <selection activeCell="J42" sqref="J42"/>
    </sheetView>
  </sheetViews>
  <sheetFormatPr defaultColWidth="15.85546875" defaultRowHeight="15" x14ac:dyDescent="0.25"/>
  <cols>
    <col min="1" max="1" width="3.42578125" style="20" customWidth="1"/>
    <col min="2" max="2" width="74.28515625" style="20" customWidth="1"/>
    <col min="3" max="6" width="15.7109375" style="20" bestFit="1" customWidth="1"/>
    <col min="7" max="7" width="5.140625" style="20" customWidth="1"/>
    <col min="8" max="16384" width="15.85546875" style="20"/>
  </cols>
  <sheetData>
    <row r="1" spans="2:6" ht="12" customHeight="1" x14ac:dyDescent="0.25"/>
    <row r="2" spans="2:6" ht="12" customHeight="1" x14ac:dyDescent="0.25"/>
    <row r="3" spans="2:6" ht="12" customHeight="1" x14ac:dyDescent="0.25"/>
    <row r="4" spans="2:6" ht="36" customHeight="1" x14ac:dyDescent="0.25">
      <c r="B4" s="192" t="s">
        <v>1781</v>
      </c>
      <c r="C4" s="423"/>
      <c r="D4" s="423"/>
    </row>
    <row r="5" spans="2:6" ht="15.75" x14ac:dyDescent="0.25">
      <c r="B5" s="193" t="s">
        <v>1782</v>
      </c>
      <c r="C5" s="194"/>
      <c r="D5" s="194"/>
      <c r="E5" s="194"/>
      <c r="F5" s="194"/>
    </row>
    <row r="6" spans="2:6" s="197" customFormat="1" ht="3.75" customHeight="1" x14ac:dyDescent="0.25">
      <c r="B6" s="195"/>
      <c r="C6" s="196"/>
      <c r="D6" s="196"/>
      <c r="E6" s="196"/>
      <c r="F6" s="196"/>
    </row>
    <row r="7" spans="2:6" s="197" customFormat="1" ht="3" customHeight="1" x14ac:dyDescent="0.25">
      <c r="B7" s="195"/>
    </row>
    <row r="8" spans="2:6" ht="3.75" customHeight="1" x14ac:dyDescent="0.25"/>
    <row r="9" spans="2:6" x14ac:dyDescent="0.25">
      <c r="B9" s="198" t="s">
        <v>1783</v>
      </c>
      <c r="C9" s="199" t="s">
        <v>1784</v>
      </c>
      <c r="D9" s="199" t="s">
        <v>1785</v>
      </c>
      <c r="E9" s="199" t="s">
        <v>1786</v>
      </c>
      <c r="F9" s="199" t="s">
        <v>1787</v>
      </c>
    </row>
    <row r="10" spans="2:6" x14ac:dyDescent="0.25">
      <c r="B10" s="200" t="s">
        <v>1788</v>
      </c>
      <c r="C10" s="201">
        <v>160.69999999999999</v>
      </c>
      <c r="D10" s="202">
        <v>158.9</v>
      </c>
      <c r="E10" s="202">
        <v>157.9</v>
      </c>
      <c r="F10" s="201">
        <v>158.80000000000001</v>
      </c>
    </row>
    <row r="11" spans="2:6" x14ac:dyDescent="0.25">
      <c r="B11" s="200" t="s">
        <v>1789</v>
      </c>
      <c r="C11" s="201">
        <v>148.6</v>
      </c>
      <c r="D11" s="202">
        <v>146.4</v>
      </c>
      <c r="E11" s="202">
        <v>144.30000000000001</v>
      </c>
      <c r="F11" s="201">
        <v>143.69999999999999</v>
      </c>
    </row>
    <row r="12" spans="2:6" x14ac:dyDescent="0.25">
      <c r="B12" s="203" t="s">
        <v>1790</v>
      </c>
      <c r="C12" s="204">
        <v>148.6</v>
      </c>
      <c r="D12" s="205">
        <v>146.4</v>
      </c>
      <c r="E12" s="205">
        <v>144.30000000000001</v>
      </c>
      <c r="F12" s="204">
        <v>143.69999999999999</v>
      </c>
    </row>
    <row r="13" spans="2:6" x14ac:dyDescent="0.25">
      <c r="B13" s="206" t="s">
        <v>1791</v>
      </c>
      <c r="C13" s="207">
        <v>0.16</v>
      </c>
      <c r="D13" s="208">
        <v>0.155</v>
      </c>
      <c r="E13" s="208">
        <v>0.156</v>
      </c>
      <c r="F13" s="207">
        <v>0.15</v>
      </c>
    </row>
    <row r="14" spans="2:6" x14ac:dyDescent="0.25">
      <c r="B14" s="200" t="s">
        <v>1792</v>
      </c>
      <c r="C14" s="209">
        <v>0.16900000000000001</v>
      </c>
      <c r="D14" s="210">
        <v>0.16400000000000001</v>
      </c>
      <c r="E14" s="210">
        <v>0.16500000000000001</v>
      </c>
      <c r="F14" s="209">
        <v>0.159</v>
      </c>
    </row>
    <row r="15" spans="2:6" x14ac:dyDescent="0.25">
      <c r="B15" s="200" t="s">
        <v>1793</v>
      </c>
      <c r="C15" s="201">
        <v>137.9</v>
      </c>
      <c r="D15" s="202">
        <v>135.1</v>
      </c>
      <c r="E15" s="202">
        <v>134.4</v>
      </c>
      <c r="F15" s="201">
        <v>135.19999999999999</v>
      </c>
    </row>
    <row r="16" spans="2:6" x14ac:dyDescent="0.25">
      <c r="B16" s="200" t="s">
        <v>1794</v>
      </c>
      <c r="C16" s="201">
        <v>3</v>
      </c>
      <c r="D16" s="202">
        <v>3</v>
      </c>
      <c r="E16" s="202">
        <v>3</v>
      </c>
      <c r="F16" s="201">
        <v>5</v>
      </c>
    </row>
    <row r="17" spans="2:6" x14ac:dyDescent="0.25">
      <c r="B17" s="211" t="s">
        <v>1795</v>
      </c>
      <c r="C17" s="204">
        <v>5</v>
      </c>
      <c r="D17" s="202">
        <v>6</v>
      </c>
      <c r="E17" s="202">
        <v>6</v>
      </c>
      <c r="F17" s="201">
        <v>6</v>
      </c>
    </row>
    <row r="18" spans="2:6" x14ac:dyDescent="0.25">
      <c r="B18" s="206" t="s">
        <v>1796</v>
      </c>
      <c r="C18" s="212" t="s">
        <v>1797</v>
      </c>
      <c r="D18" s="213" t="s">
        <v>1798</v>
      </c>
      <c r="E18" s="213" t="s">
        <v>1798</v>
      </c>
      <c r="F18" s="213" t="s">
        <v>1798</v>
      </c>
    </row>
    <row r="19" spans="2:6" x14ac:dyDescent="0.25">
      <c r="B19" s="214" t="s">
        <v>1799</v>
      </c>
      <c r="C19" s="215">
        <v>-17</v>
      </c>
      <c r="D19" s="212">
        <v>-7</v>
      </c>
      <c r="E19" s="212">
        <v>-1</v>
      </c>
      <c r="F19" s="215">
        <v>1</v>
      </c>
    </row>
    <row r="20" spans="2:6" x14ac:dyDescent="0.25">
      <c r="B20" s="216" t="s">
        <v>1800</v>
      </c>
      <c r="C20" s="217">
        <v>48</v>
      </c>
      <c r="D20" s="218">
        <v>46</v>
      </c>
      <c r="E20" s="218">
        <v>37</v>
      </c>
      <c r="F20" s="217">
        <v>31</v>
      </c>
    </row>
    <row r="21" spans="2:6" s="197" customFormat="1" ht="9.75" customHeight="1" x14ac:dyDescent="0.25">
      <c r="B21" s="195"/>
      <c r="C21" s="196"/>
      <c r="D21" s="196"/>
      <c r="E21" s="196"/>
      <c r="F21" s="196"/>
    </row>
    <row r="22" spans="2:6" s="197" customFormat="1" ht="15.75" x14ac:dyDescent="0.25">
      <c r="B22" s="219"/>
      <c r="C22" s="196"/>
      <c r="D22" s="196"/>
      <c r="E22" s="196"/>
      <c r="F22" s="196"/>
    </row>
    <row r="23" spans="2:6" x14ac:dyDescent="0.25">
      <c r="B23" s="220" t="s">
        <v>1801</v>
      </c>
      <c r="C23" s="221"/>
      <c r="D23" s="221"/>
      <c r="E23" s="221"/>
      <c r="F23" s="221"/>
    </row>
    <row r="24" spans="2:6" x14ac:dyDescent="0.25">
      <c r="B24" s="222" t="s">
        <v>1802</v>
      </c>
      <c r="C24" s="223">
        <f>SUM(C28:C30)</f>
        <v>146.42650544569003</v>
      </c>
      <c r="D24" s="223">
        <f t="shared" ref="D24:F24" si="0">SUM(D28:D30)</f>
        <v>144.24671639621999</v>
      </c>
      <c r="E24" s="223">
        <f t="shared" si="0"/>
        <v>142.04352161089</v>
      </c>
      <c r="F24" s="223">
        <f t="shared" si="0"/>
        <v>141.56608311775003</v>
      </c>
    </row>
    <row r="25" spans="2:6" x14ac:dyDescent="0.25">
      <c r="B25" s="220" t="s">
        <v>1803</v>
      </c>
      <c r="C25" s="221"/>
      <c r="D25" s="221"/>
      <c r="E25" s="221"/>
      <c r="F25" s="221"/>
    </row>
    <row r="26" spans="2:6" ht="3" customHeight="1" x14ac:dyDescent="0.25">
      <c r="B26" s="224"/>
      <c r="C26" s="221"/>
      <c r="D26" s="221"/>
      <c r="E26" s="221"/>
      <c r="F26" s="221"/>
    </row>
    <row r="27" spans="2:6" x14ac:dyDescent="0.25">
      <c r="B27" s="203" t="s">
        <v>1804</v>
      </c>
      <c r="C27" s="216"/>
      <c r="D27" s="216"/>
      <c r="E27" s="216"/>
      <c r="F27" s="216"/>
    </row>
    <row r="28" spans="2:6" x14ac:dyDescent="0.25">
      <c r="B28" s="225" t="s">
        <v>1805</v>
      </c>
      <c r="C28" s="226">
        <v>1.8069906680000001E-2</v>
      </c>
      <c r="D28" s="226">
        <v>1.255904186E-2</v>
      </c>
      <c r="E28" s="226">
        <v>1.284337703E-2</v>
      </c>
      <c r="F28" s="226">
        <v>1.4447701950000001E-2</v>
      </c>
    </row>
    <row r="29" spans="2:6" x14ac:dyDescent="0.25">
      <c r="B29" s="225" t="s">
        <v>1806</v>
      </c>
      <c r="C29" s="226">
        <v>0.41104668820000001</v>
      </c>
      <c r="D29" s="226">
        <v>0.33969840774999999</v>
      </c>
      <c r="E29" s="226">
        <v>0.33162344409</v>
      </c>
      <c r="F29" s="226">
        <v>0.35032434167999998</v>
      </c>
    </row>
    <row r="30" spans="2:6" x14ac:dyDescent="0.25">
      <c r="B30" s="225" t="s">
        <v>1807</v>
      </c>
      <c r="C30" s="226">
        <v>145.99738885081001</v>
      </c>
      <c r="D30" s="226">
        <v>143.89445894661</v>
      </c>
      <c r="E30" s="226">
        <v>141.69905478977</v>
      </c>
      <c r="F30" s="226">
        <v>141.20131107412001</v>
      </c>
    </row>
    <row r="31" spans="2:6" x14ac:dyDescent="0.25">
      <c r="B31" s="203" t="s">
        <v>1808</v>
      </c>
      <c r="C31" s="227"/>
      <c r="D31" s="227"/>
      <c r="E31" s="227"/>
      <c r="F31" s="227"/>
    </row>
    <row r="32" spans="2:6" x14ac:dyDescent="0.25">
      <c r="B32" s="225" t="s">
        <v>1809</v>
      </c>
      <c r="C32" s="226">
        <v>143.02456545989</v>
      </c>
      <c r="D32" s="226">
        <v>140.18433476697999</v>
      </c>
      <c r="E32" s="226">
        <v>137.79323134762001</v>
      </c>
      <c r="F32" s="226">
        <v>136.80049723211999</v>
      </c>
    </row>
    <row r="33" spans="2:9" x14ac:dyDescent="0.25">
      <c r="B33" s="225" t="s">
        <v>1810</v>
      </c>
      <c r="C33" s="226">
        <v>3.4019399857999999</v>
      </c>
      <c r="D33" s="226">
        <v>4.0623816292399999</v>
      </c>
      <c r="E33" s="226">
        <v>4.2502902632700001</v>
      </c>
      <c r="F33" s="226">
        <v>4.7655858856400002</v>
      </c>
    </row>
    <row r="34" spans="2:9" x14ac:dyDescent="0.25">
      <c r="B34" s="225" t="s">
        <v>1811</v>
      </c>
      <c r="C34" s="228">
        <v>0</v>
      </c>
      <c r="D34" s="228">
        <v>0</v>
      </c>
      <c r="E34" s="228">
        <v>0</v>
      </c>
      <c r="F34" s="228">
        <v>0</v>
      </c>
    </row>
    <row r="35" spans="2:9" x14ac:dyDescent="0.25">
      <c r="B35" s="225" t="s">
        <v>1812</v>
      </c>
      <c r="C35" s="228">
        <v>0</v>
      </c>
      <c r="D35" s="228">
        <v>0</v>
      </c>
      <c r="E35" s="228">
        <v>0</v>
      </c>
      <c r="F35" s="228">
        <v>0</v>
      </c>
    </row>
    <row r="36" spans="2:9" x14ac:dyDescent="0.25">
      <c r="B36" s="203" t="s">
        <v>1813</v>
      </c>
      <c r="C36" s="227"/>
      <c r="D36" s="227"/>
      <c r="E36" s="227"/>
      <c r="F36" s="227"/>
    </row>
    <row r="37" spans="2:9" ht="30" x14ac:dyDescent="0.25">
      <c r="B37" s="225" t="s">
        <v>1814</v>
      </c>
      <c r="C37" s="226">
        <v>30.541205248560001</v>
      </c>
      <c r="D37" s="226">
        <v>29.702233832249998</v>
      </c>
      <c r="E37" s="226">
        <v>28.657878384629999</v>
      </c>
      <c r="F37" s="226">
        <v>27.975581474369999</v>
      </c>
    </row>
    <row r="38" spans="2:9" ht="30" x14ac:dyDescent="0.25">
      <c r="B38" s="225" t="s">
        <v>1815</v>
      </c>
      <c r="C38" s="226">
        <v>115.33384500548</v>
      </c>
      <c r="D38" s="226">
        <v>113.98884129096</v>
      </c>
      <c r="E38" s="226">
        <v>112.82099375795001</v>
      </c>
      <c r="F38" s="226">
        <v>113.02289022505001</v>
      </c>
      <c r="I38" s="229"/>
    </row>
    <row r="39" spans="2:9" x14ac:dyDescent="0.25">
      <c r="B39" s="225" t="s">
        <v>1816</v>
      </c>
      <c r="C39" s="226">
        <v>0.55145519165000001</v>
      </c>
      <c r="D39" s="226">
        <v>0.55564127301999999</v>
      </c>
      <c r="E39" s="226">
        <v>0.56464946830999996</v>
      </c>
      <c r="F39" s="226">
        <v>0.56761141833999995</v>
      </c>
    </row>
    <row r="40" spans="2:9" x14ac:dyDescent="0.25">
      <c r="B40" s="203" t="s">
        <v>1817</v>
      </c>
      <c r="C40" s="230">
        <f>SUM(C37:C39)</f>
        <v>146.42650544569</v>
      </c>
      <c r="D40" s="230">
        <f t="shared" ref="D40:F40" si="1">SUM(D37:D39)</f>
        <v>144.24671639623</v>
      </c>
      <c r="E40" s="230">
        <f t="shared" si="1"/>
        <v>142.04352161089</v>
      </c>
      <c r="F40" s="230">
        <f t="shared" si="1"/>
        <v>141.56608311776</v>
      </c>
    </row>
    <row r="41" spans="2:9" x14ac:dyDescent="0.25">
      <c r="B41" s="200" t="s">
        <v>1818</v>
      </c>
      <c r="C41" s="231">
        <v>1.3618406561500001</v>
      </c>
      <c r="D41" s="231">
        <v>1.4368313082999999</v>
      </c>
      <c r="E41" s="231">
        <v>1.4596311394399999</v>
      </c>
      <c r="F41" s="231">
        <v>0.96431971581999998</v>
      </c>
    </row>
    <row r="42" spans="2:9" ht="30" x14ac:dyDescent="0.25">
      <c r="B42" s="216" t="s">
        <v>1819</v>
      </c>
      <c r="C42" s="232">
        <v>0.53700000000000003</v>
      </c>
      <c r="D42" s="232">
        <v>0.52</v>
      </c>
      <c r="E42" s="232">
        <v>0.51</v>
      </c>
      <c r="F42" s="232">
        <v>0.52</v>
      </c>
    </row>
    <row r="46" spans="2:9" x14ac:dyDescent="0.25">
      <c r="F46" s="233" t="s">
        <v>1820</v>
      </c>
    </row>
  </sheetData>
  <mergeCells count="1">
    <mergeCell ref="C4:D4"/>
  </mergeCells>
  <hyperlinks>
    <hyperlink ref="F46" location="Contents!A1" display="To Frontpage"/>
  </hyperlinks>
  <pageMargins left="0.70866141732283472" right="0.70866141732283472" top="0.74803149606299213" bottom="0.74803149606299213" header="0.31496062992125984" footer="0.31496062992125984"/>
  <pageSetup paperSize="9" scale="62"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pageSetUpPr fitToPage="1"/>
  </sheetPr>
  <dimension ref="A3:L133"/>
  <sheetViews>
    <sheetView zoomScale="85" zoomScaleNormal="85" workbookViewId="0">
      <selection activeCell="C74" sqref="C74"/>
    </sheetView>
  </sheetViews>
  <sheetFormatPr defaultColWidth="9.140625" defaultRowHeight="15" x14ac:dyDescent="0.25"/>
  <cols>
    <col min="1" max="1" width="3.28515625" style="20" customWidth="1"/>
    <col min="2" max="2" width="57.140625" style="20" customWidth="1"/>
    <col min="3" max="3" width="15.85546875" style="20" customWidth="1"/>
    <col min="4" max="8" width="10.7109375" style="20" customWidth="1"/>
    <col min="9" max="9" width="10.85546875" style="20" customWidth="1"/>
    <col min="10" max="10" width="10.7109375" style="20" customWidth="1"/>
    <col min="11" max="11" width="9.140625" style="20"/>
    <col min="12" max="12" width="8.85546875" style="20" customWidth="1"/>
    <col min="13" max="16384" width="9.140625" style="20"/>
  </cols>
  <sheetData>
    <row r="3" spans="2:10" ht="12" customHeight="1" x14ac:dyDescent="0.25"/>
    <row r="4" spans="2:10" ht="18" x14ac:dyDescent="0.25">
      <c r="B4" s="425" t="s">
        <v>1821</v>
      </c>
      <c r="C4" s="426"/>
      <c r="D4" s="426"/>
      <c r="E4" s="426"/>
      <c r="F4" s="192"/>
      <c r="G4" s="192"/>
      <c r="H4" s="192"/>
      <c r="I4" s="192"/>
    </row>
    <row r="5" spans="2:10" ht="4.5" customHeight="1" x14ac:dyDescent="0.25">
      <c r="B5" s="427"/>
      <c r="C5" s="427"/>
      <c r="D5" s="427"/>
      <c r="E5" s="427"/>
      <c r="F5" s="427"/>
      <c r="G5" s="427"/>
      <c r="H5" s="427"/>
      <c r="I5" s="427"/>
    </row>
    <row r="6" spans="2:10" ht="5.25" customHeight="1" x14ac:dyDescent="0.25">
      <c r="B6" s="234"/>
      <c r="C6" s="234"/>
      <c r="D6" s="234"/>
      <c r="E6" s="234"/>
      <c r="F6" s="234"/>
      <c r="G6" s="234"/>
      <c r="H6" s="234"/>
      <c r="I6" s="234"/>
    </row>
    <row r="7" spans="2:10" x14ac:dyDescent="0.25">
      <c r="B7" s="235" t="s">
        <v>1822</v>
      </c>
      <c r="C7" s="236"/>
      <c r="D7" s="236"/>
      <c r="E7" s="236"/>
      <c r="F7" s="236"/>
      <c r="G7" s="199" t="s">
        <v>1784</v>
      </c>
      <c r="H7" s="199" t="s">
        <v>1785</v>
      </c>
      <c r="I7" s="199" t="s">
        <v>1786</v>
      </c>
      <c r="J7" s="199" t="s">
        <v>1787</v>
      </c>
    </row>
    <row r="8" spans="2:10" x14ac:dyDescent="0.25">
      <c r="B8" s="237" t="s">
        <v>1823</v>
      </c>
      <c r="C8" s="197"/>
      <c r="D8" s="197"/>
      <c r="E8" s="197"/>
      <c r="F8" s="197"/>
      <c r="G8" s="201">
        <v>175</v>
      </c>
      <c r="H8" s="201">
        <v>173.7</v>
      </c>
      <c r="I8" s="201">
        <v>172.1</v>
      </c>
      <c r="J8" s="201">
        <v>172.4</v>
      </c>
    </row>
    <row r="9" spans="2:10" x14ac:dyDescent="0.25">
      <c r="B9" s="237" t="s">
        <v>1824</v>
      </c>
      <c r="C9" s="197"/>
      <c r="D9" s="197"/>
      <c r="E9" s="197"/>
      <c r="F9" s="197"/>
      <c r="G9" s="238">
        <v>0.5</v>
      </c>
      <c r="H9" s="238">
        <v>0.8</v>
      </c>
      <c r="I9" s="238">
        <v>0.6</v>
      </c>
      <c r="J9" s="238">
        <v>0.6</v>
      </c>
    </row>
    <row r="10" spans="2:10" x14ac:dyDescent="0.25">
      <c r="B10" s="237" t="s">
        <v>1825</v>
      </c>
      <c r="C10" s="197"/>
      <c r="D10" s="197"/>
      <c r="E10" s="197"/>
      <c r="F10" s="197"/>
      <c r="G10" s="238">
        <v>22.2</v>
      </c>
      <c r="H10" s="238">
        <v>23.4</v>
      </c>
      <c r="I10" s="238">
        <v>23.5</v>
      </c>
      <c r="J10" s="238">
        <v>23.3</v>
      </c>
    </row>
    <row r="11" spans="2:10" x14ac:dyDescent="0.25">
      <c r="B11" s="237" t="s">
        <v>1826</v>
      </c>
      <c r="C11" s="237" t="s">
        <v>1827</v>
      </c>
      <c r="D11" s="237"/>
      <c r="E11" s="237"/>
      <c r="F11" s="237"/>
      <c r="G11" s="239">
        <v>0.1532</v>
      </c>
      <c r="H11" s="239">
        <v>0.16400000000000001</v>
      </c>
      <c r="I11" s="239">
        <v>0.16800000000000001</v>
      </c>
      <c r="J11" s="239">
        <v>0.16700000000000001</v>
      </c>
    </row>
    <row r="12" spans="2:10" x14ac:dyDescent="0.25">
      <c r="B12" s="240"/>
      <c r="C12" s="241" t="s">
        <v>1828</v>
      </c>
      <c r="D12" s="241"/>
      <c r="E12" s="241"/>
      <c r="F12" s="241"/>
      <c r="G12" s="242">
        <v>0.08</v>
      </c>
      <c r="H12" s="242">
        <v>0.08</v>
      </c>
      <c r="I12" s="242">
        <v>0.08</v>
      </c>
      <c r="J12" s="242">
        <v>0.08</v>
      </c>
    </row>
    <row r="13" spans="2:10" x14ac:dyDescent="0.25">
      <c r="B13" s="237" t="s">
        <v>1829</v>
      </c>
      <c r="C13" s="197"/>
      <c r="D13" s="197"/>
      <c r="E13" s="197"/>
      <c r="F13" s="197"/>
      <c r="G13" s="243">
        <v>149.9</v>
      </c>
      <c r="H13" s="243">
        <v>147.5</v>
      </c>
      <c r="I13" s="243">
        <v>145.4</v>
      </c>
      <c r="J13" s="243">
        <v>144.6</v>
      </c>
    </row>
    <row r="14" spans="2:10" x14ac:dyDescent="0.25">
      <c r="B14" s="197"/>
      <c r="C14" s="237" t="s">
        <v>1830</v>
      </c>
      <c r="D14" s="237"/>
      <c r="E14" s="237"/>
      <c r="F14" s="237"/>
      <c r="G14" s="243">
        <v>9</v>
      </c>
      <c r="H14" s="243">
        <v>4.0999999999999996</v>
      </c>
      <c r="I14" s="243">
        <v>16.7</v>
      </c>
      <c r="J14" s="243">
        <v>7.7</v>
      </c>
    </row>
    <row r="15" spans="2:10" x14ac:dyDescent="0.25">
      <c r="B15" s="237" t="s">
        <v>1831</v>
      </c>
      <c r="C15" s="197"/>
      <c r="D15" s="197"/>
      <c r="E15" s="197"/>
      <c r="F15" s="197"/>
      <c r="G15" s="243">
        <v>5</v>
      </c>
      <c r="H15" s="243">
        <v>6</v>
      </c>
      <c r="I15" s="243">
        <v>6</v>
      </c>
      <c r="J15" s="243">
        <v>6</v>
      </c>
    </row>
    <row r="16" spans="2:10" x14ac:dyDescent="0.25">
      <c r="B16" s="237" t="s">
        <v>1832</v>
      </c>
      <c r="C16" s="197"/>
      <c r="D16" s="197"/>
      <c r="E16" s="197"/>
      <c r="F16" s="197"/>
      <c r="G16" s="243">
        <v>3</v>
      </c>
      <c r="H16" s="243">
        <v>3</v>
      </c>
      <c r="I16" s="243">
        <v>3</v>
      </c>
      <c r="J16" s="243">
        <v>3</v>
      </c>
    </row>
    <row r="17" spans="1:10" x14ac:dyDescent="0.25">
      <c r="B17" s="237" t="s">
        <v>1833</v>
      </c>
      <c r="C17" s="197"/>
      <c r="D17" s="197"/>
      <c r="E17" s="197"/>
      <c r="F17" s="197"/>
      <c r="G17" s="243">
        <v>0.6</v>
      </c>
      <c r="H17" s="243">
        <v>0.64100000000000001</v>
      </c>
      <c r="I17" s="243">
        <v>0.6</v>
      </c>
      <c r="J17" s="243">
        <v>0.6</v>
      </c>
    </row>
    <row r="18" spans="1:10" x14ac:dyDescent="0.25">
      <c r="A18" s="23"/>
      <c r="B18" s="244" t="s">
        <v>1834</v>
      </c>
      <c r="C18" s="245"/>
      <c r="D18" s="245"/>
      <c r="E18" s="245"/>
      <c r="F18" s="245"/>
      <c r="G18" s="246">
        <v>0</v>
      </c>
      <c r="H18" s="246">
        <v>0</v>
      </c>
      <c r="I18" s="246">
        <v>0</v>
      </c>
      <c r="J18" s="246">
        <v>0</v>
      </c>
    </row>
    <row r="19" spans="1:10" x14ac:dyDescent="0.25">
      <c r="B19" s="244" t="s">
        <v>1835</v>
      </c>
      <c r="C19" s="245"/>
      <c r="D19" s="245"/>
      <c r="E19" s="245"/>
      <c r="F19" s="245"/>
      <c r="G19" s="246">
        <v>12.8</v>
      </c>
      <c r="H19" s="246">
        <v>12.6</v>
      </c>
      <c r="I19" s="246">
        <v>12.4</v>
      </c>
      <c r="J19" s="246">
        <v>12.4</v>
      </c>
    </row>
    <row r="20" spans="1:10" x14ac:dyDescent="0.25">
      <c r="A20" s="23"/>
      <c r="B20" s="244" t="s">
        <v>1836</v>
      </c>
      <c r="C20" s="245"/>
      <c r="D20" s="245"/>
      <c r="E20" s="245"/>
      <c r="F20" s="245"/>
      <c r="G20" s="246">
        <v>12.8</v>
      </c>
      <c r="H20" s="246">
        <v>12.6</v>
      </c>
      <c r="I20" s="246">
        <v>12.4</v>
      </c>
      <c r="J20" s="246">
        <v>12.4</v>
      </c>
    </row>
    <row r="21" spans="1:10" x14ac:dyDescent="0.25">
      <c r="B21" s="247"/>
      <c r="C21" s="245"/>
      <c r="D21" s="245"/>
      <c r="E21" s="245"/>
      <c r="F21" s="245"/>
      <c r="G21" s="248"/>
      <c r="H21" s="248"/>
      <c r="I21" s="248"/>
      <c r="J21" s="248"/>
    </row>
    <row r="22" spans="1:10" x14ac:dyDescent="0.25">
      <c r="B22" s="249" t="s">
        <v>1837</v>
      </c>
      <c r="C22" s="250"/>
      <c r="D22" s="251"/>
      <c r="E22" s="251"/>
      <c r="F22" s="251"/>
      <c r="G22" s="252" t="s">
        <v>1838</v>
      </c>
      <c r="H22" s="252" t="s">
        <v>1838</v>
      </c>
      <c r="I22" s="253">
        <v>0.25</v>
      </c>
      <c r="J22" s="254">
        <v>0.25</v>
      </c>
    </row>
    <row r="23" spans="1:10" x14ac:dyDescent="0.25">
      <c r="B23" s="255"/>
      <c r="C23" s="256"/>
      <c r="D23" s="245"/>
      <c r="E23" s="245"/>
      <c r="F23" s="245"/>
      <c r="G23" s="257"/>
      <c r="H23" s="258"/>
      <c r="I23" s="258"/>
      <c r="J23" s="258"/>
    </row>
    <row r="24" spans="1:10" ht="21" customHeight="1" x14ac:dyDescent="0.25"/>
    <row r="25" spans="1:10" ht="18" x14ac:dyDescent="0.25">
      <c r="B25" s="425" t="s">
        <v>1839</v>
      </c>
      <c r="C25" s="426"/>
      <c r="D25" s="426"/>
      <c r="E25" s="426"/>
      <c r="F25" s="259"/>
      <c r="G25" s="192"/>
      <c r="H25" s="192"/>
      <c r="I25" s="192"/>
      <c r="J25" s="192"/>
    </row>
    <row r="26" spans="1:10" ht="5.25" customHeight="1" x14ac:dyDescent="0.25">
      <c r="B26" s="234"/>
      <c r="C26" s="234"/>
      <c r="D26" s="234"/>
      <c r="E26" s="234"/>
      <c r="F26" s="234"/>
      <c r="G26" s="234"/>
      <c r="H26" s="234"/>
      <c r="I26" s="234"/>
      <c r="J26" s="234"/>
    </row>
    <row r="27" spans="1:10" x14ac:dyDescent="0.25">
      <c r="B27" s="235" t="s">
        <v>1822</v>
      </c>
      <c r="C27" s="236"/>
      <c r="D27" s="236"/>
      <c r="E27" s="236"/>
      <c r="F27" s="236"/>
      <c r="G27" s="199" t="s">
        <v>1784</v>
      </c>
      <c r="H27" s="199" t="s">
        <v>1785</v>
      </c>
      <c r="I27" s="199" t="s">
        <v>1786</v>
      </c>
      <c r="J27" s="199" t="s">
        <v>1787</v>
      </c>
    </row>
    <row r="28" spans="1:10" x14ac:dyDescent="0.25">
      <c r="B28" s="237" t="s">
        <v>1829</v>
      </c>
      <c r="C28" s="197"/>
      <c r="D28" s="197"/>
      <c r="E28" s="197"/>
      <c r="F28" s="197"/>
      <c r="G28" s="260">
        <v>149.88943241148999</v>
      </c>
      <c r="H28" s="260">
        <v>147.54668330915999</v>
      </c>
      <c r="I28" s="260">
        <v>145.43535721762001</v>
      </c>
      <c r="J28" s="260">
        <v>150.43824327249999</v>
      </c>
    </row>
    <row r="29" spans="1:10" x14ac:dyDescent="0.25">
      <c r="B29" s="237" t="s">
        <v>1840</v>
      </c>
      <c r="C29" s="197"/>
      <c r="D29" s="197"/>
      <c r="E29" s="197"/>
      <c r="F29" s="197"/>
      <c r="G29" s="261"/>
      <c r="H29" s="260"/>
      <c r="I29" s="260"/>
      <c r="J29" s="260"/>
    </row>
    <row r="30" spans="1:10" x14ac:dyDescent="0.25">
      <c r="B30" s="237" t="s">
        <v>1841</v>
      </c>
      <c r="C30" s="237" t="s">
        <v>1842</v>
      </c>
      <c r="D30" s="237"/>
      <c r="E30" s="237"/>
      <c r="F30" s="237"/>
      <c r="G30" s="260">
        <v>9.0371306463500005</v>
      </c>
      <c r="H30" s="260">
        <v>4.08735762331</v>
      </c>
      <c r="I30" s="260">
        <v>16.690538259890001</v>
      </c>
      <c r="J30" s="260">
        <v>8.2267749666200007</v>
      </c>
    </row>
    <row r="31" spans="1:10" x14ac:dyDescent="0.25">
      <c r="B31" s="197"/>
      <c r="C31" s="237" t="s">
        <v>1843</v>
      </c>
      <c r="D31" s="237"/>
      <c r="E31" s="237"/>
      <c r="F31" s="237"/>
      <c r="G31" s="260">
        <v>21.854654189009999</v>
      </c>
      <c r="H31" s="260">
        <v>25.904122840789999</v>
      </c>
      <c r="I31" s="260">
        <v>17.876285906290001</v>
      </c>
      <c r="J31" s="260">
        <v>30.563772479850002</v>
      </c>
    </row>
    <row r="32" spans="1:10" x14ac:dyDescent="0.25">
      <c r="B32" s="197"/>
      <c r="C32" s="262" t="s">
        <v>1844</v>
      </c>
      <c r="D32" s="262"/>
      <c r="E32" s="262"/>
      <c r="F32" s="262"/>
      <c r="G32" s="260">
        <v>1.983332283</v>
      </c>
      <c r="H32" s="263">
        <v>5.3925305994699997</v>
      </c>
      <c r="I32" s="263">
        <v>12.70783022667</v>
      </c>
      <c r="J32" s="263">
        <v>4.4997290896699997</v>
      </c>
    </row>
    <row r="33" spans="2:10" x14ac:dyDescent="0.25">
      <c r="B33" s="197"/>
      <c r="C33" s="262" t="s">
        <v>1845</v>
      </c>
      <c r="D33" s="262"/>
      <c r="E33" s="262"/>
      <c r="F33" s="262"/>
      <c r="G33" s="260">
        <v>24.529908931390001</v>
      </c>
      <c r="H33" s="263">
        <v>26.12822038098</v>
      </c>
      <c r="I33" s="263">
        <v>23.62504162367</v>
      </c>
      <c r="J33" s="263">
        <v>22.432271422079999</v>
      </c>
    </row>
    <row r="34" spans="2:10" x14ac:dyDescent="0.25">
      <c r="B34" s="197"/>
      <c r="C34" s="262" t="s">
        <v>1846</v>
      </c>
      <c r="D34" s="262"/>
      <c r="E34" s="262"/>
      <c r="F34" s="262"/>
      <c r="G34" s="261">
        <v>24.48134995166</v>
      </c>
      <c r="H34" s="263">
        <v>21.846866045390001</v>
      </c>
      <c r="I34" s="263">
        <v>17.724409765699999</v>
      </c>
      <c r="J34" s="263">
        <v>24.217333815109999</v>
      </c>
    </row>
    <row r="35" spans="2:10" x14ac:dyDescent="0.25">
      <c r="B35" s="197"/>
      <c r="C35" s="262" t="s">
        <v>1847</v>
      </c>
      <c r="D35" s="262"/>
      <c r="E35" s="262"/>
      <c r="F35" s="262"/>
      <c r="G35" s="260">
        <v>15.456289265720001</v>
      </c>
      <c r="H35" s="263">
        <v>15.274945311530001</v>
      </c>
      <c r="I35" s="263">
        <v>10.305850300259999</v>
      </c>
      <c r="J35" s="263">
        <v>16.451021284959999</v>
      </c>
    </row>
    <row r="36" spans="2:10" x14ac:dyDescent="0.25">
      <c r="B36" s="197"/>
      <c r="C36" s="262" t="s">
        <v>1848</v>
      </c>
      <c r="D36" s="262"/>
      <c r="E36" s="262"/>
      <c r="F36" s="262"/>
      <c r="G36" s="260">
        <v>17.874860823380001</v>
      </c>
      <c r="H36" s="263">
        <v>15.6021221761</v>
      </c>
      <c r="I36" s="263">
        <v>14.407822113290001</v>
      </c>
      <c r="J36" s="263">
        <v>13.070727336059999</v>
      </c>
    </row>
    <row r="37" spans="2:10" x14ac:dyDescent="0.25">
      <c r="B37" s="197"/>
      <c r="C37" s="237" t="s">
        <v>1849</v>
      </c>
      <c r="D37" s="237"/>
      <c r="E37" s="237"/>
      <c r="F37" s="237"/>
      <c r="G37" s="260">
        <v>1.69584581266</v>
      </c>
      <c r="H37" s="264">
        <v>1.87083409515</v>
      </c>
      <c r="I37" s="264">
        <v>2.1519918463700001</v>
      </c>
      <c r="J37" s="264">
        <v>2.3480215821199999</v>
      </c>
    </row>
    <row r="38" spans="2:10" x14ac:dyDescent="0.25">
      <c r="B38" s="197"/>
      <c r="C38" s="237" t="s">
        <v>1850</v>
      </c>
      <c r="D38" s="237"/>
      <c r="E38" s="237"/>
      <c r="F38" s="237"/>
      <c r="G38" s="260">
        <v>8.9326471098700004</v>
      </c>
      <c r="H38" s="264">
        <v>9.2942747201499998</v>
      </c>
      <c r="I38" s="264">
        <v>9.6164293838199999</v>
      </c>
      <c r="J38" s="264">
        <v>10.005220489219999</v>
      </c>
    </row>
    <row r="39" spans="2:10" x14ac:dyDescent="0.25">
      <c r="B39" s="197"/>
      <c r="C39" s="237" t="s">
        <v>1851</v>
      </c>
      <c r="D39" s="237"/>
      <c r="E39" s="237"/>
      <c r="F39" s="237"/>
      <c r="G39" s="260">
        <v>24.043413398449999</v>
      </c>
      <c r="H39" s="264">
        <v>22.145409516280001</v>
      </c>
      <c r="I39" s="264">
        <v>20.329157791650001</v>
      </c>
      <c r="J39" s="264">
        <v>18.623370806810001</v>
      </c>
    </row>
    <row r="40" spans="2:10" x14ac:dyDescent="0.25">
      <c r="B40" s="237" t="s">
        <v>1852</v>
      </c>
      <c r="C40" s="237" t="s">
        <v>1853</v>
      </c>
      <c r="D40" s="237"/>
      <c r="E40" s="237"/>
      <c r="F40" s="237"/>
      <c r="G40" s="265" t="s">
        <v>1854</v>
      </c>
      <c r="H40" s="265" t="s">
        <v>1855</v>
      </c>
      <c r="I40" s="265" t="s">
        <v>1856</v>
      </c>
      <c r="J40" s="265" t="s">
        <v>1857</v>
      </c>
    </row>
    <row r="41" spans="2:10" x14ac:dyDescent="0.25">
      <c r="B41" s="197"/>
      <c r="C41" s="266" t="s">
        <v>1858</v>
      </c>
      <c r="D41" s="237"/>
      <c r="E41" s="237"/>
      <c r="F41" s="237"/>
      <c r="G41" s="265" t="s">
        <v>1859</v>
      </c>
      <c r="H41" s="265" t="s">
        <v>1860</v>
      </c>
      <c r="I41" s="265" t="s">
        <v>1861</v>
      </c>
      <c r="J41" s="265" t="s">
        <v>1862</v>
      </c>
    </row>
    <row r="42" spans="2:10" x14ac:dyDescent="0.25">
      <c r="B42" s="197"/>
      <c r="C42" s="237" t="s">
        <v>1863</v>
      </c>
      <c r="D42" s="237"/>
      <c r="E42" s="237"/>
      <c r="F42" s="237"/>
      <c r="G42" s="267">
        <v>0</v>
      </c>
      <c r="H42" s="267">
        <v>0</v>
      </c>
      <c r="I42" s="267">
        <v>0</v>
      </c>
      <c r="J42" s="267">
        <v>0</v>
      </c>
    </row>
    <row r="43" spans="2:10" x14ac:dyDescent="0.25">
      <c r="B43" s="237" t="s">
        <v>1864</v>
      </c>
      <c r="C43" s="237" t="s">
        <v>1865</v>
      </c>
      <c r="D43" s="237"/>
      <c r="E43" s="237"/>
      <c r="F43" s="237"/>
      <c r="G43" s="268" t="s">
        <v>1866</v>
      </c>
      <c r="H43" s="268" t="s">
        <v>1867</v>
      </c>
      <c r="I43" s="268" t="s">
        <v>1868</v>
      </c>
      <c r="J43" s="268" t="s">
        <v>1869</v>
      </c>
    </row>
    <row r="44" spans="2:10" x14ac:dyDescent="0.25">
      <c r="B44" s="197"/>
      <c r="C44" s="237" t="s">
        <v>1870</v>
      </c>
      <c r="D44" s="237"/>
      <c r="E44" s="237"/>
      <c r="F44" s="237"/>
      <c r="G44" s="268" t="s">
        <v>1871</v>
      </c>
      <c r="H44" s="268" t="s">
        <v>1872</v>
      </c>
      <c r="I44" s="268" t="s">
        <v>1873</v>
      </c>
      <c r="J44" s="268" t="s">
        <v>1874</v>
      </c>
    </row>
    <row r="45" spans="2:10" x14ac:dyDescent="0.25">
      <c r="B45" s="197"/>
      <c r="C45" s="237" t="s">
        <v>1875</v>
      </c>
      <c r="D45" s="237"/>
      <c r="E45" s="237"/>
      <c r="F45" s="237"/>
      <c r="G45" s="267">
        <v>0</v>
      </c>
      <c r="H45" s="267">
        <v>0</v>
      </c>
      <c r="I45" s="267">
        <v>0</v>
      </c>
      <c r="J45" s="267">
        <v>0</v>
      </c>
    </row>
    <row r="46" spans="2:10" x14ac:dyDescent="0.25">
      <c r="B46" s="237" t="s">
        <v>1876</v>
      </c>
      <c r="C46" s="237" t="s">
        <v>183</v>
      </c>
      <c r="D46" s="237"/>
      <c r="E46" s="237"/>
      <c r="F46" s="237"/>
      <c r="G46" s="265" t="s">
        <v>1877</v>
      </c>
      <c r="H46" s="265" t="s">
        <v>1878</v>
      </c>
      <c r="I46" s="265" t="s">
        <v>1879</v>
      </c>
      <c r="J46" s="265" t="s">
        <v>1880</v>
      </c>
    </row>
    <row r="47" spans="2:10" x14ac:dyDescent="0.25">
      <c r="B47" s="197"/>
      <c r="C47" s="237" t="s">
        <v>165</v>
      </c>
      <c r="D47" s="237"/>
      <c r="E47" s="237"/>
      <c r="F47" s="237"/>
      <c r="G47" s="265" t="s">
        <v>1881</v>
      </c>
      <c r="H47" s="265" t="s">
        <v>1882</v>
      </c>
      <c r="I47" s="265" t="s">
        <v>1883</v>
      </c>
      <c r="J47" s="265" t="s">
        <v>1884</v>
      </c>
    </row>
    <row r="48" spans="2:10" x14ac:dyDescent="0.25">
      <c r="B48" s="197"/>
      <c r="C48" s="237" t="s">
        <v>189</v>
      </c>
      <c r="D48" s="237"/>
      <c r="E48" s="237"/>
      <c r="F48" s="237"/>
      <c r="G48" s="267">
        <v>0</v>
      </c>
      <c r="H48" s="267">
        <v>0</v>
      </c>
      <c r="I48" s="267">
        <v>0</v>
      </c>
      <c r="J48" s="267">
        <v>0</v>
      </c>
    </row>
    <row r="49" spans="2:11" x14ac:dyDescent="0.25">
      <c r="B49" s="197"/>
      <c r="C49" s="237" t="s">
        <v>1885</v>
      </c>
      <c r="D49" s="237"/>
      <c r="E49" s="237"/>
      <c r="F49" s="237"/>
      <c r="G49" s="267">
        <v>0</v>
      </c>
      <c r="H49" s="267">
        <v>0</v>
      </c>
      <c r="I49" s="267">
        <v>0</v>
      </c>
      <c r="J49" s="267">
        <v>0</v>
      </c>
    </row>
    <row r="50" spans="2:11" x14ac:dyDescent="0.25">
      <c r="B50" s="197"/>
      <c r="C50" s="237" t="s">
        <v>171</v>
      </c>
      <c r="D50" s="237"/>
      <c r="E50" s="237"/>
      <c r="F50" s="237"/>
      <c r="G50" s="267">
        <v>0</v>
      </c>
      <c r="H50" s="267">
        <v>0</v>
      </c>
      <c r="I50" s="267">
        <v>0</v>
      </c>
      <c r="J50" s="267">
        <v>0</v>
      </c>
    </row>
    <row r="51" spans="2:11" x14ac:dyDescent="0.25">
      <c r="B51" s="197"/>
      <c r="C51" s="237" t="s">
        <v>1886</v>
      </c>
      <c r="D51" s="237"/>
      <c r="E51" s="237"/>
      <c r="F51" s="237"/>
      <c r="G51" s="267">
        <v>0</v>
      </c>
      <c r="H51" s="267">
        <v>0</v>
      </c>
      <c r="I51" s="267">
        <v>0</v>
      </c>
      <c r="J51" s="267">
        <v>0</v>
      </c>
    </row>
    <row r="52" spans="2:11" x14ac:dyDescent="0.25">
      <c r="B52" s="197"/>
      <c r="C52" s="237" t="s">
        <v>97</v>
      </c>
      <c r="D52" s="237"/>
      <c r="E52" s="237"/>
      <c r="F52" s="237"/>
      <c r="G52" s="267">
        <v>0</v>
      </c>
      <c r="H52" s="267">
        <v>0</v>
      </c>
      <c r="I52" s="267">
        <v>0</v>
      </c>
      <c r="J52" s="267">
        <v>0</v>
      </c>
    </row>
    <row r="53" spans="2:11" x14ac:dyDescent="0.25">
      <c r="B53" s="237" t="s">
        <v>1887</v>
      </c>
      <c r="C53" s="197"/>
      <c r="D53" s="197"/>
      <c r="E53" s="197"/>
      <c r="F53" s="197"/>
      <c r="G53" s="269">
        <v>1</v>
      </c>
      <c r="H53" s="269">
        <v>1</v>
      </c>
      <c r="I53" s="269">
        <v>1</v>
      </c>
      <c r="J53" s="269">
        <v>1</v>
      </c>
    </row>
    <row r="54" spans="2:11" x14ac:dyDescent="0.25">
      <c r="B54" s="237" t="s">
        <v>1888</v>
      </c>
      <c r="C54" s="197"/>
      <c r="D54" s="197"/>
      <c r="E54" s="197"/>
      <c r="F54" s="197"/>
      <c r="G54" s="269">
        <v>1</v>
      </c>
      <c r="H54" s="269">
        <v>1</v>
      </c>
      <c r="I54" s="269">
        <v>1</v>
      </c>
      <c r="J54" s="269">
        <v>1</v>
      </c>
    </row>
    <row r="55" spans="2:11" x14ac:dyDescent="0.25">
      <c r="B55" s="237" t="s">
        <v>1889</v>
      </c>
      <c r="C55" s="197"/>
      <c r="D55" s="197"/>
      <c r="E55" s="197"/>
      <c r="F55" s="197"/>
      <c r="G55" s="269">
        <v>1</v>
      </c>
      <c r="H55" s="269">
        <v>1</v>
      </c>
      <c r="I55" s="269">
        <v>1</v>
      </c>
      <c r="J55" s="269">
        <v>1</v>
      </c>
    </row>
    <row r="56" spans="2:11" x14ac:dyDescent="0.25">
      <c r="B56" s="237" t="s">
        <v>1890</v>
      </c>
      <c r="C56" s="237" t="s">
        <v>1891</v>
      </c>
      <c r="D56" s="237"/>
      <c r="E56" s="237"/>
      <c r="F56" s="237"/>
      <c r="G56" s="270" t="s">
        <v>1892</v>
      </c>
      <c r="H56" s="271" t="s">
        <v>1892</v>
      </c>
      <c r="I56" s="271" t="s">
        <v>1892</v>
      </c>
      <c r="J56" s="270" t="s">
        <v>1892</v>
      </c>
    </row>
    <row r="57" spans="2:11" x14ac:dyDescent="0.25">
      <c r="B57" s="197"/>
      <c r="C57" s="237" t="s">
        <v>1893</v>
      </c>
      <c r="D57" s="237"/>
      <c r="E57" s="237"/>
      <c r="F57" s="237"/>
      <c r="G57" s="270" t="s">
        <v>1894</v>
      </c>
      <c r="H57" s="271" t="s">
        <v>1894</v>
      </c>
      <c r="I57" s="271" t="s">
        <v>1894</v>
      </c>
      <c r="J57" s="270" t="s">
        <v>1894</v>
      </c>
    </row>
    <row r="58" spans="2:11" x14ac:dyDescent="0.25">
      <c r="B58" s="240"/>
      <c r="C58" s="241" t="s">
        <v>1895</v>
      </c>
      <c r="D58" s="241"/>
      <c r="E58" s="241"/>
      <c r="F58" s="241"/>
      <c r="G58" s="272" t="s">
        <v>1892</v>
      </c>
      <c r="H58" s="273" t="s">
        <v>1892</v>
      </c>
      <c r="I58" s="273" t="s">
        <v>1892</v>
      </c>
      <c r="J58" s="272" t="s">
        <v>1892</v>
      </c>
    </row>
    <row r="59" spans="2:11" ht="18" customHeight="1" x14ac:dyDescent="0.25">
      <c r="B59" s="197"/>
      <c r="C59" s="237"/>
      <c r="D59" s="237"/>
      <c r="E59" s="237"/>
      <c r="F59" s="270"/>
      <c r="G59" s="271"/>
      <c r="H59" s="271"/>
      <c r="I59" s="270"/>
    </row>
    <row r="60" spans="2:11" ht="18" x14ac:dyDescent="0.25">
      <c r="B60" s="428" t="s">
        <v>1896</v>
      </c>
      <c r="C60" s="428"/>
      <c r="D60" s="428"/>
      <c r="E60" s="237"/>
      <c r="F60" s="270"/>
      <c r="G60" s="271"/>
      <c r="H60" s="271"/>
      <c r="I60" s="270"/>
      <c r="J60" s="23"/>
    </row>
    <row r="61" spans="2:11" ht="18" x14ac:dyDescent="0.25">
      <c r="B61" s="274"/>
      <c r="C61" s="274"/>
      <c r="D61" s="274"/>
      <c r="E61" s="274"/>
      <c r="F61" s="274"/>
      <c r="G61" s="274"/>
      <c r="H61" s="274"/>
      <c r="I61" s="274"/>
      <c r="J61" s="274"/>
      <c r="K61" s="274"/>
    </row>
    <row r="62" spans="2:11" x14ac:dyDescent="0.25">
      <c r="B62" s="180" t="s">
        <v>1897</v>
      </c>
      <c r="C62" s="275"/>
      <c r="D62" s="275"/>
      <c r="E62" s="275"/>
      <c r="F62" s="275"/>
      <c r="G62" s="275"/>
      <c r="H62" s="275"/>
      <c r="I62" s="275"/>
      <c r="J62" s="275"/>
      <c r="K62"/>
    </row>
    <row r="63" spans="2:11" x14ac:dyDescent="0.25">
      <c r="B63" s="276" t="s">
        <v>1898</v>
      </c>
      <c r="C63" s="277" t="s">
        <v>1894</v>
      </c>
      <c r="D63" s="277" t="s">
        <v>1899</v>
      </c>
      <c r="E63" s="277" t="s">
        <v>1900</v>
      </c>
      <c r="F63" s="277" t="s">
        <v>1901</v>
      </c>
      <c r="G63" s="277" t="s">
        <v>1902</v>
      </c>
      <c r="H63" s="277" t="s">
        <v>1903</v>
      </c>
      <c r="I63" s="277" t="s">
        <v>1904</v>
      </c>
      <c r="J63" s="277" t="s">
        <v>1905</v>
      </c>
      <c r="K63" s="277" t="s">
        <v>1906</v>
      </c>
    </row>
    <row r="64" spans="2:11" x14ac:dyDescent="0.25">
      <c r="B64" s="278" t="s">
        <v>1907</v>
      </c>
      <c r="C64" s="278"/>
      <c r="D64" s="267"/>
      <c r="E64" s="267"/>
      <c r="F64" s="267"/>
      <c r="G64" s="267"/>
      <c r="H64" s="267"/>
      <c r="I64" s="267"/>
      <c r="J64" s="267"/>
      <c r="K64" s="267"/>
    </row>
    <row r="65" spans="2:11" x14ac:dyDescent="0.25">
      <c r="B65" s="278" t="s">
        <v>1908</v>
      </c>
      <c r="C65" s="264">
        <v>5.136023645852247</v>
      </c>
      <c r="D65" s="267">
        <v>0</v>
      </c>
      <c r="E65" s="267">
        <v>0</v>
      </c>
      <c r="F65" s="267">
        <v>0</v>
      </c>
      <c r="G65" s="267">
        <v>0</v>
      </c>
      <c r="H65" s="267">
        <v>0</v>
      </c>
      <c r="I65" s="267">
        <v>0</v>
      </c>
      <c r="J65" s="267">
        <v>0</v>
      </c>
      <c r="K65" s="267">
        <v>0</v>
      </c>
    </row>
    <row r="66" spans="2:11" x14ac:dyDescent="0.25">
      <c r="B66" s="278" t="s">
        <v>1909</v>
      </c>
      <c r="C66" s="264">
        <v>16.672336795682643</v>
      </c>
      <c r="D66" s="267">
        <v>0</v>
      </c>
      <c r="E66" s="267">
        <v>0</v>
      </c>
      <c r="F66" s="267">
        <v>0</v>
      </c>
      <c r="G66" s="267">
        <v>0</v>
      </c>
      <c r="H66" s="267">
        <v>0</v>
      </c>
      <c r="I66" s="267">
        <v>0</v>
      </c>
      <c r="J66" s="267">
        <v>0</v>
      </c>
      <c r="K66" s="267">
        <v>0</v>
      </c>
    </row>
    <row r="67" spans="2:11" x14ac:dyDescent="0.25">
      <c r="B67" s="279" t="s">
        <v>1910</v>
      </c>
      <c r="C67" s="280">
        <v>0.34227798196056602</v>
      </c>
      <c r="D67" s="267">
        <v>0</v>
      </c>
      <c r="E67" s="267">
        <v>0</v>
      </c>
      <c r="F67" s="267">
        <v>0</v>
      </c>
      <c r="G67" s="267">
        <v>0</v>
      </c>
      <c r="H67" s="267">
        <v>0</v>
      </c>
      <c r="I67" s="267">
        <v>0</v>
      </c>
      <c r="J67" s="267">
        <v>0</v>
      </c>
      <c r="K67" s="267">
        <v>0</v>
      </c>
    </row>
    <row r="68" spans="2:11" x14ac:dyDescent="0.25">
      <c r="B68" s="279" t="s">
        <v>99</v>
      </c>
      <c r="C68" s="280">
        <f>SUM(C65:C67)</f>
        <v>22.150638423495458</v>
      </c>
      <c r="D68" s="281">
        <v>0</v>
      </c>
      <c r="E68" s="281">
        <v>0</v>
      </c>
      <c r="F68" s="281">
        <v>0</v>
      </c>
      <c r="G68" s="281">
        <v>0</v>
      </c>
      <c r="H68" s="281">
        <v>0</v>
      </c>
      <c r="I68" s="281">
        <v>0</v>
      </c>
      <c r="J68" s="281">
        <v>0</v>
      </c>
      <c r="K68" s="281">
        <v>0</v>
      </c>
    </row>
    <row r="69" spans="2:11" x14ac:dyDescent="0.25">
      <c r="B69" s="275"/>
      <c r="C69" s="282"/>
      <c r="D69" s="275"/>
      <c r="E69" s="275"/>
      <c r="F69" s="275"/>
      <c r="G69" s="275"/>
      <c r="H69" s="275"/>
      <c r="I69" s="275"/>
      <c r="J69" s="275"/>
      <c r="K69" s="275"/>
    </row>
    <row r="70" spans="2:11" x14ac:dyDescent="0.25">
      <c r="B70" s="180" t="s">
        <v>1911</v>
      </c>
      <c r="C70" s="275"/>
      <c r="D70" s="275"/>
      <c r="E70" s="275"/>
      <c r="F70" s="275"/>
      <c r="G70" s="275"/>
      <c r="H70" s="275"/>
      <c r="I70" s="275"/>
      <c r="J70" s="275"/>
      <c r="K70" s="275"/>
    </row>
    <row r="71" spans="2:11" x14ac:dyDescent="0.25">
      <c r="B71" s="276" t="s">
        <v>1912</v>
      </c>
      <c r="C71" s="277" t="s">
        <v>1894</v>
      </c>
      <c r="D71" s="277" t="s">
        <v>1899</v>
      </c>
      <c r="E71" s="277" t="s">
        <v>1900</v>
      </c>
      <c r="F71" s="277" t="s">
        <v>1901</v>
      </c>
      <c r="G71" s="277" t="s">
        <v>1902</v>
      </c>
      <c r="H71" s="277" t="s">
        <v>1903</v>
      </c>
      <c r="I71" s="277" t="s">
        <v>1904</v>
      </c>
      <c r="J71" s="277" t="s">
        <v>1905</v>
      </c>
      <c r="K71" s="277" t="s">
        <v>1906</v>
      </c>
    </row>
    <row r="72" spans="2:11" x14ac:dyDescent="0.25">
      <c r="B72" s="278" t="s">
        <v>1913</v>
      </c>
      <c r="C72" s="283">
        <v>0.67944641774350734</v>
      </c>
      <c r="D72" s="267">
        <v>0</v>
      </c>
      <c r="E72" s="267">
        <v>0</v>
      </c>
      <c r="F72" s="267">
        <v>0</v>
      </c>
      <c r="G72" s="267">
        <v>0</v>
      </c>
      <c r="H72" s="267">
        <v>0</v>
      </c>
      <c r="I72" s="267">
        <v>0</v>
      </c>
      <c r="J72" s="267">
        <v>0</v>
      </c>
      <c r="K72" s="267">
        <v>0</v>
      </c>
    </row>
    <row r="73" spans="2:11" x14ac:dyDescent="0.25">
      <c r="B73" s="278" t="s">
        <v>1914</v>
      </c>
      <c r="C73" s="284">
        <v>0</v>
      </c>
      <c r="D73" s="267">
        <v>0</v>
      </c>
      <c r="E73" s="267">
        <v>0</v>
      </c>
      <c r="F73" s="267">
        <v>0</v>
      </c>
      <c r="G73" s="267">
        <v>0</v>
      </c>
      <c r="H73" s="267">
        <v>0</v>
      </c>
      <c r="I73" s="267">
        <v>0</v>
      </c>
      <c r="J73" s="267">
        <v>0</v>
      </c>
      <c r="K73" s="267">
        <v>0</v>
      </c>
    </row>
    <row r="74" spans="2:11" x14ac:dyDescent="0.25">
      <c r="B74" s="278" t="s">
        <v>1915</v>
      </c>
      <c r="C74" s="285">
        <v>21.471176636431952</v>
      </c>
      <c r="D74" s="267">
        <v>0</v>
      </c>
      <c r="E74" s="267">
        <v>0</v>
      </c>
      <c r="F74" s="267">
        <v>0</v>
      </c>
      <c r="G74" s="267">
        <v>0</v>
      </c>
      <c r="H74" s="267">
        <v>0</v>
      </c>
      <c r="I74" s="267">
        <v>0</v>
      </c>
      <c r="J74" s="267">
        <v>0</v>
      </c>
      <c r="K74" s="267">
        <v>0</v>
      </c>
    </row>
    <row r="75" spans="2:11" x14ac:dyDescent="0.25">
      <c r="B75" s="286" t="s">
        <v>1916</v>
      </c>
      <c r="C75" s="287">
        <v>0</v>
      </c>
      <c r="D75" s="288">
        <v>0</v>
      </c>
      <c r="E75" s="288">
        <v>0</v>
      </c>
      <c r="F75" s="288">
        <v>0</v>
      </c>
      <c r="G75" s="288">
        <v>0</v>
      </c>
      <c r="H75" s="288">
        <v>0</v>
      </c>
      <c r="I75" s="288">
        <v>0</v>
      </c>
      <c r="J75" s="288">
        <v>0</v>
      </c>
      <c r="K75" s="288">
        <v>0</v>
      </c>
    </row>
    <row r="76" spans="2:11" x14ac:dyDescent="0.25">
      <c r="B76" s="279" t="s">
        <v>99</v>
      </c>
      <c r="C76" s="280">
        <f>SUM(C72:C75)</f>
        <v>22.150623054175458</v>
      </c>
      <c r="D76" s="280">
        <f t="shared" ref="D76:K76" si="0">SUM(D72:D75)</f>
        <v>0</v>
      </c>
      <c r="E76" s="280">
        <f t="shared" si="0"/>
        <v>0</v>
      </c>
      <c r="F76" s="280">
        <f t="shared" si="0"/>
        <v>0</v>
      </c>
      <c r="G76" s="280">
        <f t="shared" si="0"/>
        <v>0</v>
      </c>
      <c r="H76" s="280">
        <f t="shared" si="0"/>
        <v>0</v>
      </c>
      <c r="I76" s="280">
        <f t="shared" si="0"/>
        <v>0</v>
      </c>
      <c r="J76" s="280">
        <f t="shared" si="0"/>
        <v>0</v>
      </c>
      <c r="K76" s="280">
        <f t="shared" si="0"/>
        <v>0</v>
      </c>
    </row>
    <row r="77" spans="2:11" x14ac:dyDescent="0.25">
      <c r="B77" s="278"/>
      <c r="C77" s="289"/>
      <c r="D77" s="278"/>
      <c r="E77" s="278"/>
      <c r="F77" s="278"/>
      <c r="G77" s="278"/>
      <c r="H77" s="278"/>
      <c r="I77" s="278"/>
      <c r="J77" s="278"/>
      <c r="K77" s="278"/>
    </row>
    <row r="78" spans="2:11" x14ac:dyDescent="0.25">
      <c r="B78" s="180" t="s">
        <v>1917</v>
      </c>
      <c r="C78" s="275"/>
      <c r="D78" s="275"/>
      <c r="E78" s="275"/>
      <c r="F78" s="275"/>
      <c r="G78" s="275"/>
      <c r="H78" s="275"/>
      <c r="I78" s="275"/>
      <c r="J78" s="275"/>
      <c r="K78" s="275"/>
    </row>
    <row r="79" spans="2:11" x14ac:dyDescent="0.25">
      <c r="B79" s="276" t="s">
        <v>1918</v>
      </c>
      <c r="C79" s="279" t="s">
        <v>1908</v>
      </c>
      <c r="D79" s="279" t="s">
        <v>1909</v>
      </c>
      <c r="E79" s="279" t="s">
        <v>1910</v>
      </c>
      <c r="F79" s="279" t="s">
        <v>99</v>
      </c>
      <c r="H79" s="275"/>
      <c r="I79" s="275"/>
      <c r="J79" s="275"/>
      <c r="K79" s="275"/>
    </row>
    <row r="80" spans="2:11" x14ac:dyDescent="0.25">
      <c r="B80" s="278" t="s">
        <v>1913</v>
      </c>
      <c r="C80" s="267">
        <v>0</v>
      </c>
      <c r="D80" s="284">
        <v>0.67944641774350734</v>
      </c>
      <c r="E80" s="267">
        <v>0</v>
      </c>
      <c r="F80" s="290">
        <f>SUM(C80:E80)</f>
        <v>0.67944641774350734</v>
      </c>
      <c r="H80" s="275"/>
      <c r="I80" s="275"/>
      <c r="J80" s="275"/>
      <c r="K80" s="275"/>
    </row>
    <row r="81" spans="2:12" x14ac:dyDescent="0.25">
      <c r="B81" s="278" t="s">
        <v>1914</v>
      </c>
      <c r="C81" s="267">
        <v>0</v>
      </c>
      <c r="D81" s="267">
        <v>0</v>
      </c>
      <c r="E81" s="267">
        <v>0</v>
      </c>
      <c r="F81" s="267">
        <v>0</v>
      </c>
      <c r="H81" s="275"/>
      <c r="I81" s="275"/>
      <c r="J81" s="275"/>
      <c r="K81" s="275"/>
    </row>
    <row r="82" spans="2:12" x14ac:dyDescent="0.25">
      <c r="B82" s="278" t="s">
        <v>1915</v>
      </c>
      <c r="C82" s="264">
        <v>5.136023645852247</v>
      </c>
      <c r="D82" s="283">
        <v>15.992890377939135</v>
      </c>
      <c r="E82" s="283">
        <v>0.34227798196056602</v>
      </c>
      <c r="F82" s="291">
        <f>SUM(C82:E82)</f>
        <v>21.471192005751949</v>
      </c>
      <c r="H82" s="275"/>
      <c r="I82" s="275"/>
      <c r="J82" s="275"/>
      <c r="K82" s="275"/>
    </row>
    <row r="83" spans="2:12" x14ac:dyDescent="0.25">
      <c r="B83" s="286" t="s">
        <v>1916</v>
      </c>
      <c r="C83" s="292">
        <v>0</v>
      </c>
      <c r="D83" s="292">
        <v>0</v>
      </c>
      <c r="E83" s="292">
        <v>0</v>
      </c>
      <c r="F83" s="292"/>
      <c r="H83" s="275"/>
      <c r="I83" s="275"/>
      <c r="J83" s="275"/>
      <c r="K83" s="275"/>
    </row>
    <row r="84" spans="2:12" x14ac:dyDescent="0.25">
      <c r="B84" s="279" t="s">
        <v>99</v>
      </c>
      <c r="C84" s="280">
        <f>SUM(C80:C83)</f>
        <v>5.136023645852247</v>
      </c>
      <c r="D84" s="280">
        <f t="shared" ref="D84:F84" si="1">SUM(D80:D83)</f>
        <v>16.672336795682643</v>
      </c>
      <c r="E84" s="280">
        <f t="shared" si="1"/>
        <v>0.34227798196056602</v>
      </c>
      <c r="F84" s="280">
        <f t="shared" si="1"/>
        <v>22.150638423495455</v>
      </c>
      <c r="G84" s="275"/>
      <c r="H84" s="275"/>
      <c r="I84" s="275"/>
      <c r="J84" s="275"/>
      <c r="K84" s="275"/>
    </row>
    <row r="85" spans="2:12" x14ac:dyDescent="0.25">
      <c r="B85" s="278"/>
      <c r="C85" s="289"/>
      <c r="D85" s="278"/>
      <c r="E85" s="278"/>
      <c r="F85" s="278"/>
      <c r="G85" s="275"/>
      <c r="H85" s="275"/>
      <c r="I85" s="275"/>
      <c r="J85" s="275"/>
      <c r="K85" s="275"/>
    </row>
    <row r="86" spans="2:12" x14ac:dyDescent="0.25">
      <c r="B86" s="180" t="s">
        <v>1919</v>
      </c>
      <c r="C86" s="275"/>
      <c r="D86" s="275"/>
      <c r="E86" s="275"/>
      <c r="F86" s="275"/>
      <c r="G86" s="275"/>
      <c r="H86" s="275"/>
      <c r="I86" s="275"/>
      <c r="J86" s="275"/>
      <c r="K86" s="275"/>
      <c r="L86" s="293"/>
    </row>
    <row r="87" spans="2:12" x14ac:dyDescent="0.25">
      <c r="B87" s="429" t="s">
        <v>1920</v>
      </c>
      <c r="C87" s="429"/>
      <c r="D87" s="429"/>
      <c r="E87" s="429"/>
      <c r="F87" s="294">
        <v>22.2</v>
      </c>
      <c r="G87" s="275"/>
      <c r="H87" s="275"/>
      <c r="I87" s="275"/>
      <c r="J87" s="275"/>
      <c r="K87" s="275"/>
    </row>
    <row r="88" spans="2:12" x14ac:dyDescent="0.25">
      <c r="B88" s="295"/>
      <c r="C88" s="295"/>
      <c r="D88" s="295"/>
      <c r="E88" s="295"/>
      <c r="F88" s="289"/>
      <c r="G88" s="275"/>
      <c r="H88" s="275"/>
      <c r="I88" s="275"/>
      <c r="J88" s="275"/>
      <c r="K88" s="275"/>
    </row>
    <row r="89" spans="2:12" x14ac:dyDescent="0.25">
      <c r="B89" s="296"/>
      <c r="C89" s="296"/>
      <c r="D89" s="296"/>
      <c r="E89" s="275"/>
      <c r="F89" s="275"/>
      <c r="G89" s="275"/>
      <c r="H89" s="275"/>
      <c r="I89" s="275"/>
      <c r="J89" s="275"/>
      <c r="K89" s="275"/>
    </row>
    <row r="90" spans="2:12" x14ac:dyDescent="0.25">
      <c r="B90" s="297" t="s">
        <v>1921</v>
      </c>
      <c r="C90" s="298"/>
      <c r="D90" s="296"/>
      <c r="E90" s="275"/>
      <c r="F90" s="275"/>
      <c r="G90" s="275"/>
      <c r="H90" s="275"/>
      <c r="I90" s="275"/>
      <c r="J90" s="275"/>
      <c r="K90" s="275"/>
    </row>
    <row r="91" spans="2:12" x14ac:dyDescent="0.25">
      <c r="B91" s="299" t="s">
        <v>1922</v>
      </c>
      <c r="C91" s="267">
        <v>0</v>
      </c>
      <c r="D91" s="296"/>
      <c r="E91" s="275"/>
      <c r="F91" s="275"/>
      <c r="G91" s="275"/>
      <c r="H91" s="275"/>
      <c r="I91" s="275"/>
      <c r="J91" s="275"/>
      <c r="K91" s="275"/>
    </row>
    <row r="92" spans="2:12" x14ac:dyDescent="0.25">
      <c r="B92" s="300" t="s">
        <v>1923</v>
      </c>
      <c r="C92" s="267">
        <v>0</v>
      </c>
      <c r="D92" s="296"/>
      <c r="E92" s="275"/>
      <c r="F92" s="275"/>
      <c r="G92" s="275"/>
      <c r="H92" s="275"/>
      <c r="I92" s="275"/>
      <c r="J92" s="275"/>
      <c r="K92" s="275"/>
    </row>
    <row r="93" spans="2:12" x14ac:dyDescent="0.25">
      <c r="B93" s="286" t="s">
        <v>1910</v>
      </c>
      <c r="C93" s="267">
        <v>0</v>
      </c>
      <c r="D93" s="296"/>
      <c r="E93" s="275"/>
      <c r="F93" s="275"/>
      <c r="G93" s="275"/>
      <c r="H93" s="275"/>
      <c r="I93" s="275"/>
      <c r="J93" s="275"/>
      <c r="K93" s="275"/>
    </row>
    <row r="94" spans="2:12" x14ac:dyDescent="0.25">
      <c r="B94" s="301" t="s">
        <v>99</v>
      </c>
      <c r="C94" s="281">
        <v>0</v>
      </c>
      <c r="D94" s="296"/>
      <c r="E94" s="275"/>
      <c r="F94" s="275"/>
      <c r="G94" s="275"/>
      <c r="H94" s="275"/>
      <c r="I94" s="275"/>
      <c r="J94" s="275"/>
      <c r="K94" s="275"/>
    </row>
    <row r="95" spans="2:12" x14ac:dyDescent="0.25">
      <c r="B95" s="296"/>
      <c r="C95" s="296"/>
      <c r="D95" s="296"/>
      <c r="E95" s="275"/>
      <c r="F95" s="275"/>
      <c r="G95" s="275"/>
      <c r="H95" s="275"/>
      <c r="I95" s="275"/>
      <c r="J95" s="275"/>
      <c r="K95" s="275"/>
    </row>
    <row r="96" spans="2:12" x14ac:dyDescent="0.25">
      <c r="B96" s="297" t="s">
        <v>1924</v>
      </c>
      <c r="C96" s="298"/>
      <c r="D96" s="296"/>
      <c r="E96" s="275"/>
      <c r="F96" s="275"/>
      <c r="G96" s="275"/>
      <c r="H96" s="275"/>
      <c r="I96" s="275"/>
      <c r="J96" s="275"/>
      <c r="K96" s="275"/>
    </row>
    <row r="97" spans="2:11" x14ac:dyDescent="0.25">
      <c r="B97" s="299" t="s">
        <v>1922</v>
      </c>
      <c r="C97" s="267">
        <v>0</v>
      </c>
      <c r="D97" s="296"/>
      <c r="E97" s="275"/>
      <c r="F97" s="275"/>
      <c r="G97" s="275"/>
      <c r="H97" s="275"/>
      <c r="I97" s="275"/>
      <c r="J97" s="275"/>
      <c r="K97" s="275"/>
    </row>
    <row r="98" spans="2:11" x14ac:dyDescent="0.25">
      <c r="B98" s="300" t="s">
        <v>1923</v>
      </c>
      <c r="C98" s="267">
        <v>0</v>
      </c>
      <c r="D98" s="296"/>
      <c r="E98" s="275"/>
      <c r="F98" s="275"/>
      <c r="G98" s="275"/>
      <c r="H98" s="275"/>
      <c r="I98" s="275"/>
      <c r="J98" s="275"/>
      <c r="K98" s="275"/>
    </row>
    <row r="99" spans="2:11" x14ac:dyDescent="0.25">
      <c r="B99" s="286" t="s">
        <v>1910</v>
      </c>
      <c r="C99" s="267">
        <v>0</v>
      </c>
      <c r="D99" s="296"/>
      <c r="E99" s="275"/>
      <c r="F99" s="275"/>
      <c r="G99" s="275"/>
      <c r="H99" s="275"/>
      <c r="I99" s="275"/>
      <c r="J99" s="275"/>
      <c r="K99" s="275"/>
    </row>
    <row r="100" spans="2:11" x14ac:dyDescent="0.25">
      <c r="B100" s="301" t="s">
        <v>99</v>
      </c>
      <c r="C100" s="281">
        <v>0</v>
      </c>
      <c r="D100" s="296"/>
      <c r="E100" s="275"/>
      <c r="F100" s="275"/>
      <c r="G100" s="275"/>
      <c r="H100" s="275"/>
      <c r="I100" s="275"/>
      <c r="J100" s="275"/>
      <c r="K100" s="275"/>
    </row>
    <row r="101" spans="2:11" x14ac:dyDescent="0.25">
      <c r="B101" s="300"/>
      <c r="C101" s="302"/>
      <c r="D101" s="296"/>
      <c r="E101" s="275"/>
      <c r="F101" s="275"/>
      <c r="G101" s="275"/>
      <c r="H101" s="275"/>
      <c r="I101" s="275"/>
      <c r="J101" s="275"/>
      <c r="K101" s="275"/>
    </row>
    <row r="102" spans="2:11" ht="18" x14ac:dyDescent="0.25">
      <c r="B102" s="430" t="s">
        <v>1925</v>
      </c>
      <c r="C102" s="430"/>
      <c r="D102" s="430"/>
      <c r="E102" s="430"/>
      <c r="F102" s="430"/>
    </row>
    <row r="103" spans="2:11" ht="18" x14ac:dyDescent="0.25">
      <c r="B103" s="274"/>
      <c r="C103" s="303"/>
      <c r="D103" s="304"/>
      <c r="E103" s="304"/>
      <c r="F103" s="304"/>
    </row>
    <row r="104" spans="2:11" x14ac:dyDescent="0.25">
      <c r="B104" s="240" t="s">
        <v>1926</v>
      </c>
      <c r="C104" s="305" t="s">
        <v>1927</v>
      </c>
      <c r="D104" s="197"/>
      <c r="E104" s="197"/>
    </row>
    <row r="105" spans="2:11" x14ac:dyDescent="0.25">
      <c r="B105" s="300" t="s">
        <v>1928</v>
      </c>
      <c r="C105" s="306">
        <v>1</v>
      </c>
      <c r="D105" s="21"/>
      <c r="E105" s="197"/>
    </row>
    <row r="106" spans="2:11" x14ac:dyDescent="0.25">
      <c r="B106" s="300" t="s">
        <v>1929</v>
      </c>
      <c r="C106" s="307">
        <v>0</v>
      </c>
      <c r="D106" s="197"/>
      <c r="E106" s="197"/>
    </row>
    <row r="107" spans="2:11" x14ac:dyDescent="0.25">
      <c r="B107" s="300" t="s">
        <v>1930</v>
      </c>
      <c r="C107" s="307">
        <v>0</v>
      </c>
      <c r="D107" s="197"/>
      <c r="E107" s="197"/>
    </row>
    <row r="108" spans="2:11" x14ac:dyDescent="0.25">
      <c r="B108" s="300" t="s">
        <v>1931</v>
      </c>
      <c r="C108" s="307">
        <v>0</v>
      </c>
      <c r="D108" s="197"/>
      <c r="E108" s="197"/>
    </row>
    <row r="109" spans="2:11" x14ac:dyDescent="0.25">
      <c r="B109" s="300" t="s">
        <v>1932</v>
      </c>
      <c r="C109" s="307">
        <v>0</v>
      </c>
      <c r="D109" s="197"/>
      <c r="E109" s="197"/>
    </row>
    <row r="110" spans="2:11" x14ac:dyDescent="0.25">
      <c r="B110" s="300" t="s">
        <v>1933</v>
      </c>
      <c r="C110" s="307">
        <v>0</v>
      </c>
      <c r="D110" s="197"/>
      <c r="E110" s="197"/>
    </row>
    <row r="111" spans="2:11" x14ac:dyDescent="0.25">
      <c r="B111" s="286" t="s">
        <v>1934</v>
      </c>
      <c r="C111" s="308">
        <v>0</v>
      </c>
      <c r="D111" s="197"/>
      <c r="E111" s="197"/>
    </row>
    <row r="112" spans="2:11" x14ac:dyDescent="0.25">
      <c r="B112" s="197"/>
      <c r="C112" s="237"/>
      <c r="D112" s="237"/>
      <c r="E112" s="237"/>
      <c r="F112" s="270"/>
      <c r="G112" s="271"/>
      <c r="H112" s="271"/>
      <c r="I112" s="270"/>
    </row>
    <row r="113" spans="2:9" x14ac:dyDescent="0.25">
      <c r="B113" s="255"/>
      <c r="C113" s="237"/>
      <c r="D113" s="237"/>
      <c r="E113" s="237"/>
      <c r="F113" s="270"/>
      <c r="G113" s="271"/>
      <c r="H113" s="271"/>
      <c r="I113" s="270"/>
    </row>
    <row r="114" spans="2:9" x14ac:dyDescent="0.25">
      <c r="B114" s="197"/>
      <c r="C114" s="197"/>
      <c r="D114" s="197"/>
      <c r="E114" s="197"/>
      <c r="F114" s="197"/>
      <c r="G114" s="197"/>
      <c r="H114" s="197"/>
      <c r="I114" s="197"/>
    </row>
    <row r="115" spans="2:9" ht="18" x14ac:dyDescent="0.25">
      <c r="B115" s="430" t="s">
        <v>1935</v>
      </c>
      <c r="C115" s="430"/>
      <c r="D115" s="430"/>
      <c r="E115" s="430"/>
      <c r="F115" s="430"/>
      <c r="G115" s="197"/>
      <c r="H115" s="197"/>
      <c r="I115" s="197"/>
    </row>
    <row r="116" spans="2:9" ht="18" x14ac:dyDescent="0.25">
      <c r="B116" s="274"/>
      <c r="C116" s="424" t="s">
        <v>1936</v>
      </c>
      <c r="D116" s="424"/>
      <c r="E116" s="424"/>
      <c r="F116" s="424"/>
      <c r="G116" s="197"/>
      <c r="H116" s="197"/>
      <c r="I116" s="197"/>
    </row>
    <row r="117" spans="2:9" x14ac:dyDescent="0.25">
      <c r="B117" s="262" t="s">
        <v>1937</v>
      </c>
      <c r="C117" s="431"/>
      <c r="D117" s="431"/>
      <c r="E117" s="431"/>
      <c r="F117" s="431"/>
      <c r="G117" s="197"/>
      <c r="H117" s="197"/>
      <c r="I117" s="197"/>
    </row>
    <row r="118" spans="2:9" ht="9.75" customHeight="1" x14ac:dyDescent="0.25">
      <c r="B118" s="262"/>
      <c r="C118" s="309"/>
      <c r="D118" s="309"/>
      <c r="E118" s="309"/>
      <c r="F118" s="309"/>
      <c r="G118" s="197"/>
      <c r="H118" s="197"/>
      <c r="I118" s="197"/>
    </row>
    <row r="119" spans="2:9" x14ac:dyDescent="0.25">
      <c r="B119" s="310" t="s">
        <v>1938</v>
      </c>
      <c r="C119" s="432" t="s">
        <v>1939</v>
      </c>
      <c r="D119" s="432"/>
      <c r="E119" s="432"/>
      <c r="F119" s="432"/>
      <c r="G119" s="197"/>
      <c r="H119" s="197"/>
      <c r="I119" s="197"/>
    </row>
    <row r="120" spans="2:9" s="293" customFormat="1" x14ac:dyDescent="0.2">
      <c r="B120" s="311" t="s">
        <v>1940</v>
      </c>
    </row>
    <row r="121" spans="2:9" x14ac:dyDescent="0.25">
      <c r="B121" s="262"/>
      <c r="C121" s="197"/>
      <c r="D121" s="197"/>
      <c r="E121" s="197"/>
      <c r="F121" s="197"/>
      <c r="G121" s="197"/>
      <c r="H121" s="197"/>
      <c r="I121" s="197"/>
    </row>
    <row r="122" spans="2:9" x14ac:dyDescent="0.25">
      <c r="B122" s="262"/>
      <c r="C122" s="197"/>
      <c r="D122" s="197"/>
      <c r="E122" s="197"/>
      <c r="F122" s="197"/>
      <c r="G122" s="197"/>
      <c r="H122" s="197"/>
      <c r="I122" s="197"/>
    </row>
    <row r="123" spans="2:9" ht="15.75" x14ac:dyDescent="0.25">
      <c r="B123" s="312"/>
      <c r="G123" s="197"/>
      <c r="H123" s="197"/>
      <c r="I123" s="197"/>
    </row>
    <row r="124" spans="2:9" ht="18" x14ac:dyDescent="0.25">
      <c r="B124" s="430" t="s">
        <v>1941</v>
      </c>
      <c r="C124" s="430"/>
      <c r="D124" s="430"/>
      <c r="E124" s="430"/>
      <c r="F124" s="430"/>
      <c r="G124" s="197"/>
      <c r="H124" s="197"/>
      <c r="I124" s="197"/>
    </row>
    <row r="125" spans="2:9" ht="18" x14ac:dyDescent="0.25">
      <c r="B125" s="274"/>
      <c r="C125" s="424" t="s">
        <v>1936</v>
      </c>
      <c r="D125" s="424"/>
      <c r="E125" s="424"/>
      <c r="F125" s="424"/>
      <c r="G125" s="197"/>
      <c r="H125" s="197"/>
      <c r="I125" s="197"/>
    </row>
    <row r="126" spans="2:9" x14ac:dyDescent="0.25">
      <c r="B126" s="313"/>
      <c r="C126" s="433" t="s">
        <v>1942</v>
      </c>
      <c r="D126" s="433"/>
      <c r="E126" s="433" t="s">
        <v>1943</v>
      </c>
      <c r="F126" s="433"/>
      <c r="G126" s="197"/>
      <c r="H126" s="197"/>
      <c r="I126" s="197"/>
    </row>
    <row r="127" spans="2:9" ht="30" x14ac:dyDescent="0.25">
      <c r="B127" s="214" t="s">
        <v>1944</v>
      </c>
      <c r="C127" s="431" t="s">
        <v>1939</v>
      </c>
      <c r="D127" s="431"/>
      <c r="E127" s="431"/>
      <c r="F127" s="431"/>
      <c r="G127" s="197"/>
      <c r="H127" s="197"/>
      <c r="I127" s="197"/>
    </row>
    <row r="128" spans="2:9" x14ac:dyDescent="0.25">
      <c r="B128" s="262" t="s">
        <v>1945</v>
      </c>
      <c r="C128" s="431" t="s">
        <v>1939</v>
      </c>
      <c r="D128" s="431"/>
      <c r="E128" s="431"/>
      <c r="F128" s="431"/>
      <c r="G128" s="197"/>
      <c r="H128" s="197"/>
      <c r="I128" s="197"/>
    </row>
    <row r="129" spans="2:9" x14ac:dyDescent="0.25">
      <c r="B129" s="310" t="s">
        <v>1946</v>
      </c>
      <c r="C129" s="432"/>
      <c r="D129" s="432"/>
      <c r="E129" s="432" t="s">
        <v>1939</v>
      </c>
      <c r="F129" s="432"/>
      <c r="G129" s="197"/>
      <c r="H129" s="197"/>
      <c r="I129" s="197"/>
    </row>
    <row r="130" spans="2:9" x14ac:dyDescent="0.25">
      <c r="B130" s="314"/>
      <c r="C130" s="197"/>
      <c r="D130" s="197"/>
      <c r="E130" s="197"/>
      <c r="F130" s="197"/>
      <c r="G130" s="197"/>
      <c r="H130" s="197"/>
      <c r="I130" s="197"/>
    </row>
    <row r="131" spans="2:9" x14ac:dyDescent="0.25">
      <c r="B131" s="197"/>
      <c r="C131" s="197"/>
      <c r="D131" s="197"/>
      <c r="E131" s="197"/>
      <c r="F131" s="197"/>
      <c r="G131" s="197"/>
      <c r="H131" s="197"/>
      <c r="I131" s="197"/>
    </row>
    <row r="132" spans="2:9" x14ac:dyDescent="0.25">
      <c r="B132" s="197"/>
      <c r="C132" s="197"/>
      <c r="D132" s="197"/>
      <c r="E132" s="197"/>
      <c r="F132" s="197"/>
      <c r="G132" s="197"/>
      <c r="H132" s="197"/>
      <c r="I132" s="197"/>
    </row>
    <row r="133" spans="2:9" x14ac:dyDescent="0.25">
      <c r="I133" s="233" t="s">
        <v>1820</v>
      </c>
    </row>
  </sheetData>
  <mergeCells count="20">
    <mergeCell ref="C129:D129"/>
    <mergeCell ref="E129:F129"/>
    <mergeCell ref="C126:D126"/>
    <mergeCell ref="E126:F126"/>
    <mergeCell ref="C127:D127"/>
    <mergeCell ref="E127:F127"/>
    <mergeCell ref="C128:D128"/>
    <mergeCell ref="E128:F128"/>
    <mergeCell ref="C125:F125"/>
    <mergeCell ref="B4:E4"/>
    <mergeCell ref="B5:I5"/>
    <mergeCell ref="B25:E25"/>
    <mergeCell ref="B60:D60"/>
    <mergeCell ref="B87:E87"/>
    <mergeCell ref="B102:F102"/>
    <mergeCell ref="B115:F115"/>
    <mergeCell ref="C116:F116"/>
    <mergeCell ref="C117:F117"/>
    <mergeCell ref="C119:F119"/>
    <mergeCell ref="B124:F124"/>
  </mergeCells>
  <hyperlinks>
    <hyperlink ref="I133" location="Contents!A1" display="To Frontpage"/>
  </hyperlinks>
  <pageMargins left="0.70866141732283472" right="0.70866141732283472" top="0.74803149606299213" bottom="0.74803149606299213" header="0.31496062992125984" footer="0.31496062992125984"/>
  <pageSetup paperSize="9" scale="52"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pageSetUpPr fitToPage="1"/>
  </sheetPr>
  <dimension ref="B4:N30"/>
  <sheetViews>
    <sheetView zoomScale="80" zoomScaleNormal="80" workbookViewId="0">
      <selection activeCell="C74" sqref="C74"/>
    </sheetView>
  </sheetViews>
  <sheetFormatPr defaultColWidth="9.140625" defaultRowHeight="15" x14ac:dyDescent="0.25"/>
  <cols>
    <col min="1" max="1" width="4.7109375" style="275" customWidth="1"/>
    <col min="2" max="2" width="7.7109375" style="275" customWidth="1"/>
    <col min="3" max="13" width="15.7109375" style="275" customWidth="1"/>
    <col min="14" max="16384" width="9.140625" style="275"/>
  </cols>
  <sheetData>
    <row r="4" spans="2:13" ht="18" x14ac:dyDescent="0.25">
      <c r="B4" s="169" t="s">
        <v>1947</v>
      </c>
      <c r="K4" s="315" t="s">
        <v>1948</v>
      </c>
      <c r="L4" s="316">
        <v>43465</v>
      </c>
    </row>
    <row r="5" spans="2:13" x14ac:dyDescent="0.25">
      <c r="B5" s="317" t="s">
        <v>1949</v>
      </c>
    </row>
    <row r="7" spans="2:13" ht="15.75" x14ac:dyDescent="0.25">
      <c r="B7" s="318" t="s">
        <v>1950</v>
      </c>
      <c r="C7" s="278"/>
      <c r="D7" s="278"/>
      <c r="E7" s="278"/>
      <c r="F7" s="278"/>
      <c r="G7" s="278"/>
      <c r="H7" s="278"/>
      <c r="I7" s="278"/>
      <c r="J7" s="278"/>
      <c r="K7" s="278"/>
      <c r="L7" s="278"/>
      <c r="M7" s="278"/>
    </row>
    <row r="8" spans="2:13" ht="3.75" customHeight="1" x14ac:dyDescent="0.25">
      <c r="B8" s="318"/>
      <c r="C8" s="278"/>
      <c r="D8" s="278"/>
      <c r="E8" s="278"/>
      <c r="F8" s="278"/>
      <c r="G8" s="278"/>
      <c r="H8" s="278"/>
      <c r="I8" s="278"/>
      <c r="J8" s="278"/>
      <c r="K8" s="278"/>
      <c r="L8" s="278"/>
      <c r="M8" s="278"/>
    </row>
    <row r="9" spans="2:13" x14ac:dyDescent="0.25">
      <c r="B9" s="319" t="s">
        <v>1741</v>
      </c>
      <c r="C9" s="320"/>
      <c r="D9" s="320"/>
      <c r="E9" s="320"/>
      <c r="F9" s="320"/>
      <c r="G9" s="320"/>
      <c r="H9" s="320"/>
      <c r="I9" s="320"/>
      <c r="J9" s="320"/>
      <c r="K9" s="320"/>
      <c r="L9" s="320"/>
      <c r="M9" s="320"/>
    </row>
    <row r="10" spans="2:13" ht="45" x14ac:dyDescent="0.25">
      <c r="B10" s="279"/>
      <c r="C10" s="321" t="s">
        <v>1951</v>
      </c>
      <c r="D10" s="321" t="s">
        <v>1952</v>
      </c>
      <c r="E10" s="321" t="s">
        <v>1953</v>
      </c>
      <c r="F10" s="321" t="s">
        <v>1954</v>
      </c>
      <c r="G10" s="321" t="s">
        <v>1955</v>
      </c>
      <c r="H10" s="321" t="s">
        <v>1956</v>
      </c>
      <c r="I10" s="321" t="s">
        <v>1957</v>
      </c>
      <c r="J10" s="321" t="s">
        <v>901</v>
      </c>
      <c r="K10" s="321" t="s">
        <v>1958</v>
      </c>
      <c r="L10" s="321" t="s">
        <v>97</v>
      </c>
      <c r="M10" s="322" t="s">
        <v>99</v>
      </c>
    </row>
    <row r="11" spans="2:13" x14ac:dyDescent="0.25">
      <c r="B11" s="323" t="s">
        <v>99</v>
      </c>
      <c r="C11" s="324">
        <v>5856</v>
      </c>
      <c r="D11" s="324">
        <v>26</v>
      </c>
      <c r="E11" s="324">
        <v>93</v>
      </c>
      <c r="F11" s="324">
        <v>571</v>
      </c>
      <c r="G11" s="324">
        <v>10006</v>
      </c>
      <c r="H11" s="324">
        <v>304</v>
      </c>
      <c r="I11" s="324">
        <v>10718</v>
      </c>
      <c r="J11" s="324">
        <v>31485</v>
      </c>
      <c r="K11" s="324">
        <v>7</v>
      </c>
      <c r="L11" s="324">
        <v>14</v>
      </c>
      <c r="M11" s="325">
        <f>SUM(C11:L11)</f>
        <v>59080</v>
      </c>
    </row>
    <row r="12" spans="2:13" x14ac:dyDescent="0.25">
      <c r="B12" s="326" t="s">
        <v>1959</v>
      </c>
      <c r="C12" s="327">
        <f>+C11/$M$11</f>
        <v>9.9119837508463107E-2</v>
      </c>
      <c r="D12" s="327">
        <f t="shared" ref="D12:M12" si="0">+D11/$M$11</f>
        <v>4.4008124576844958E-4</v>
      </c>
      <c r="E12" s="327">
        <f t="shared" si="0"/>
        <v>1.5741367637102234E-3</v>
      </c>
      <c r="F12" s="327">
        <f t="shared" si="0"/>
        <v>9.6648612051455658E-3</v>
      </c>
      <c r="G12" s="327">
        <f t="shared" si="0"/>
        <v>0.16936357481381178</v>
      </c>
      <c r="H12" s="327">
        <f t="shared" si="0"/>
        <v>5.1455653351387947E-3</v>
      </c>
      <c r="I12" s="327">
        <f t="shared" si="0"/>
        <v>0.18141503046716317</v>
      </c>
      <c r="J12" s="327">
        <f t="shared" si="0"/>
        <v>0.53292146242383209</v>
      </c>
      <c r="K12" s="327">
        <f t="shared" si="0"/>
        <v>1.1848341232227489E-4</v>
      </c>
      <c r="L12" s="327">
        <f t="shared" si="0"/>
        <v>2.3696682464454977E-4</v>
      </c>
      <c r="M12" s="327">
        <f t="shared" si="0"/>
        <v>1</v>
      </c>
    </row>
    <row r="13" spans="2:13" x14ac:dyDescent="0.25">
      <c r="B13" s="278"/>
      <c r="C13" s="278"/>
      <c r="D13" s="278"/>
      <c r="E13" s="278"/>
      <c r="F13" s="278"/>
      <c r="G13" s="278"/>
      <c r="H13" s="278"/>
      <c r="I13" s="278"/>
      <c r="J13" s="278"/>
      <c r="K13" s="278"/>
      <c r="L13" s="278"/>
      <c r="M13" s="278"/>
    </row>
    <row r="14" spans="2:13" ht="15.75" x14ac:dyDescent="0.25">
      <c r="B14" s="318" t="s">
        <v>1960</v>
      </c>
      <c r="C14" s="278"/>
      <c r="D14" s="278"/>
      <c r="E14" s="278"/>
      <c r="F14" s="278"/>
      <c r="G14" s="278"/>
      <c r="H14" s="278"/>
      <c r="I14" s="278"/>
      <c r="J14" s="278"/>
      <c r="K14" s="278"/>
      <c r="L14" s="278"/>
      <c r="M14" s="278"/>
    </row>
    <row r="15" spans="2:13" ht="3.75" customHeight="1" x14ac:dyDescent="0.25">
      <c r="B15" s="318"/>
      <c r="C15" s="278"/>
      <c r="D15" s="278"/>
      <c r="E15" s="278"/>
      <c r="F15" s="278"/>
      <c r="G15" s="278"/>
      <c r="H15" s="278"/>
      <c r="I15" s="278"/>
      <c r="J15" s="278"/>
      <c r="K15" s="278"/>
      <c r="L15" s="278"/>
      <c r="M15" s="278"/>
    </row>
    <row r="16" spans="2:13" x14ac:dyDescent="0.25">
      <c r="B16" s="319" t="s">
        <v>1743</v>
      </c>
      <c r="C16" s="320"/>
      <c r="D16" s="320"/>
      <c r="E16" s="320"/>
      <c r="F16" s="320"/>
      <c r="G16" s="320"/>
      <c r="H16" s="320"/>
      <c r="I16" s="320"/>
      <c r="J16" s="320"/>
      <c r="K16" s="320"/>
      <c r="L16" s="320"/>
      <c r="M16" s="320"/>
    </row>
    <row r="17" spans="2:14" ht="45" x14ac:dyDescent="0.25">
      <c r="B17" s="279"/>
      <c r="C17" s="321" t="s">
        <v>1951</v>
      </c>
      <c r="D17" s="321" t="s">
        <v>1952</v>
      </c>
      <c r="E17" s="321" t="s">
        <v>1953</v>
      </c>
      <c r="F17" s="321" t="s">
        <v>1954</v>
      </c>
      <c r="G17" s="321" t="s">
        <v>1955</v>
      </c>
      <c r="H17" s="321" t="s">
        <v>1956</v>
      </c>
      <c r="I17" s="321" t="s">
        <v>1957</v>
      </c>
      <c r="J17" s="321" t="s">
        <v>901</v>
      </c>
      <c r="K17" s="321" t="s">
        <v>1958</v>
      </c>
      <c r="L17" s="321" t="s">
        <v>97</v>
      </c>
      <c r="M17" s="322" t="s">
        <v>99</v>
      </c>
    </row>
    <row r="18" spans="2:14" x14ac:dyDescent="0.25">
      <c r="B18" s="323" t="s">
        <v>99</v>
      </c>
      <c r="C18" s="294">
        <v>6.4394314039799996</v>
      </c>
      <c r="D18" s="294">
        <v>7.2416418809999994E-2</v>
      </c>
      <c r="E18" s="294">
        <v>0.55057432608000001</v>
      </c>
      <c r="F18" s="294">
        <v>2.9046103380899999</v>
      </c>
      <c r="G18" s="294">
        <v>20.572920086220002</v>
      </c>
      <c r="H18" s="294">
        <v>1.83441368626</v>
      </c>
      <c r="I18" s="294">
        <v>25.215975174450001</v>
      </c>
      <c r="J18" s="294">
        <v>86.957513634649999</v>
      </c>
      <c r="K18" s="294">
        <v>1.3871669370000001E-2</v>
      </c>
      <c r="L18" s="294">
        <v>4.433989353E-2</v>
      </c>
      <c r="M18" s="328">
        <f>SUM(C18:L18)</f>
        <v>144.60606663144</v>
      </c>
    </row>
    <row r="19" spans="2:14" x14ac:dyDescent="0.25">
      <c r="B19" s="326" t="s">
        <v>1959</v>
      </c>
      <c r="C19" s="327">
        <f>+C18/$M$18</f>
        <v>4.4530852363146634E-2</v>
      </c>
      <c r="D19" s="327">
        <f t="shared" ref="D19:M19" si="1">+D18/$M$18</f>
        <v>5.0078409915241652E-4</v>
      </c>
      <c r="E19" s="327">
        <f t="shared" si="1"/>
        <v>3.8074082153362098E-3</v>
      </c>
      <c r="F19" s="327">
        <f t="shared" si="1"/>
        <v>2.0086365708936894E-2</v>
      </c>
      <c r="G19" s="327">
        <f t="shared" si="1"/>
        <v>0.14226872056934209</v>
      </c>
      <c r="H19" s="327">
        <f t="shared" si="1"/>
        <v>1.2685592859222166E-2</v>
      </c>
      <c r="I19" s="327">
        <f t="shared" si="1"/>
        <v>0.17437702139232095</v>
      </c>
      <c r="J19" s="327">
        <f t="shared" si="1"/>
        <v>0.60134070209018353</v>
      </c>
      <c r="K19" s="327">
        <f t="shared" si="1"/>
        <v>9.5927298854998709E-5</v>
      </c>
      <c r="L19" s="327">
        <f t="shared" si="1"/>
        <v>3.0662540350405811E-4</v>
      </c>
      <c r="M19" s="327">
        <f t="shared" si="1"/>
        <v>1</v>
      </c>
    </row>
    <row r="20" spans="2:14" x14ac:dyDescent="0.25">
      <c r="B20" s="278"/>
      <c r="C20" s="278"/>
      <c r="D20" s="278"/>
      <c r="E20" s="278"/>
      <c r="F20" s="278"/>
      <c r="G20" s="278"/>
      <c r="H20" s="278"/>
      <c r="I20" s="278"/>
      <c r="J20" s="278"/>
      <c r="K20" s="278"/>
      <c r="L20" s="278"/>
      <c r="M20" s="278"/>
    </row>
    <row r="21" spans="2:14" ht="15.75" x14ac:dyDescent="0.25">
      <c r="B21" s="318" t="s">
        <v>1961</v>
      </c>
      <c r="C21" s="278"/>
      <c r="D21" s="278"/>
      <c r="E21" s="278"/>
      <c r="F21" s="278"/>
      <c r="G21" s="278"/>
      <c r="H21" s="278"/>
      <c r="I21" s="278"/>
      <c r="J21" s="278"/>
      <c r="K21" s="278"/>
      <c r="L21" s="278"/>
      <c r="M21" s="278"/>
    </row>
    <row r="22" spans="2:14" ht="3.75" customHeight="1" x14ac:dyDescent="0.25">
      <c r="B22" s="318"/>
      <c r="C22" s="278"/>
      <c r="D22" s="278"/>
      <c r="E22" s="278"/>
      <c r="F22" s="278"/>
      <c r="G22" s="278"/>
      <c r="H22" s="278"/>
      <c r="I22" s="278"/>
      <c r="J22" s="278"/>
      <c r="K22" s="278"/>
      <c r="L22" s="278"/>
      <c r="M22" s="278"/>
    </row>
    <row r="23" spans="2:14" x14ac:dyDescent="0.25">
      <c r="B23" s="319" t="s">
        <v>1745</v>
      </c>
      <c r="C23" s="320"/>
      <c r="D23" s="320"/>
      <c r="E23" s="320"/>
      <c r="F23" s="320"/>
      <c r="G23" s="320"/>
      <c r="H23" s="320"/>
      <c r="I23" s="320"/>
      <c r="J23" s="320"/>
      <c r="K23" s="320"/>
      <c r="L23" s="320"/>
      <c r="M23" s="320"/>
    </row>
    <row r="24" spans="2:14" x14ac:dyDescent="0.25">
      <c r="B24" s="278"/>
      <c r="C24" s="329"/>
      <c r="D24" s="278"/>
      <c r="E24" s="278"/>
      <c r="F24" s="278"/>
      <c r="G24" s="278"/>
      <c r="H24" s="278"/>
      <c r="I24" s="278"/>
      <c r="J24" s="278"/>
      <c r="K24" s="278"/>
      <c r="L24" s="278"/>
      <c r="M24" s="278"/>
    </row>
    <row r="25" spans="2:14" x14ac:dyDescent="0.25">
      <c r="B25" s="279"/>
      <c r="C25" s="321" t="s">
        <v>1705</v>
      </c>
      <c r="D25" s="321" t="s">
        <v>1706</v>
      </c>
      <c r="E25" s="321" t="s">
        <v>1707</v>
      </c>
      <c r="F25" s="321" t="s">
        <v>1708</v>
      </c>
      <c r="G25" s="321" t="s">
        <v>1962</v>
      </c>
      <c r="H25" s="321" t="s">
        <v>1709</v>
      </c>
      <c r="I25" s="322" t="s">
        <v>99</v>
      </c>
    </row>
    <row r="26" spans="2:14" x14ac:dyDescent="0.25">
      <c r="B26" s="323" t="s">
        <v>99</v>
      </c>
      <c r="C26" s="294">
        <v>37.244697847909997</v>
      </c>
      <c r="D26" s="294">
        <v>44.171066178659999</v>
      </c>
      <c r="E26" s="294">
        <v>52.057240137619999</v>
      </c>
      <c r="F26" s="294">
        <v>8.2898943254400006</v>
      </c>
      <c r="G26" s="294">
        <v>1.8597278556100001</v>
      </c>
      <c r="H26" s="294">
        <v>0.98344028620000001</v>
      </c>
      <c r="I26" s="328">
        <f>SUM(C26:H26)</f>
        <v>144.60606663144</v>
      </c>
    </row>
    <row r="27" spans="2:14" x14ac:dyDescent="0.25">
      <c r="B27" s="326" t="s">
        <v>1959</v>
      </c>
      <c r="C27" s="327">
        <f>+C26/$I$26</f>
        <v>0.25755971872768108</v>
      </c>
      <c r="D27" s="327">
        <f t="shared" ref="D27:I27" si="2">+D26/$I$26</f>
        <v>0.30545790510462861</v>
      </c>
      <c r="E27" s="327">
        <f t="shared" si="2"/>
        <v>0.35999347295918915</v>
      </c>
      <c r="F27" s="327">
        <f t="shared" si="2"/>
        <v>5.7327431127551502E-2</v>
      </c>
      <c r="G27" s="327">
        <f t="shared" si="2"/>
        <v>1.286064892664511E-2</v>
      </c>
      <c r="H27" s="327">
        <f t="shared" si="2"/>
        <v>6.8008231543045241E-3</v>
      </c>
      <c r="I27" s="330">
        <f t="shared" si="2"/>
        <v>1</v>
      </c>
    </row>
    <row r="30" spans="2:14" x14ac:dyDescent="0.25">
      <c r="N30" s="233" t="s">
        <v>1820</v>
      </c>
    </row>
  </sheetData>
  <hyperlinks>
    <hyperlink ref="N30" location="Contents!A1" display="To Frontpage"/>
  </hyperlinks>
  <pageMargins left="0.70866141732283472" right="0.70866141732283472" top="0.74803149606299213" bottom="0.74803149606299213" header="0.31496062992125984" footer="0.31496062992125984"/>
  <pageSetup paperSize="9" scale="67"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pageSetUpPr fitToPage="1"/>
  </sheetPr>
  <dimension ref="B4:N95"/>
  <sheetViews>
    <sheetView zoomScale="70" zoomScaleNormal="70" workbookViewId="0">
      <selection activeCell="C74" sqref="C74:L74"/>
    </sheetView>
  </sheetViews>
  <sheetFormatPr defaultColWidth="9.140625" defaultRowHeight="15" x14ac:dyDescent="0.25"/>
  <cols>
    <col min="1" max="1" width="4.7109375" style="275" customWidth="1"/>
    <col min="2" max="2" width="31" style="275" customWidth="1"/>
    <col min="3" max="3" width="21.5703125" style="275" customWidth="1"/>
    <col min="4" max="12" width="15.7109375" style="275" customWidth="1"/>
    <col min="13" max="13" width="3.42578125" style="275" customWidth="1"/>
    <col min="14" max="16384" width="9.140625" style="275"/>
  </cols>
  <sheetData>
    <row r="4" spans="2:14" x14ac:dyDescent="0.25">
      <c r="B4" s="278"/>
      <c r="C4" s="278"/>
      <c r="D4" s="278"/>
      <c r="E4" s="278"/>
      <c r="F4" s="278"/>
      <c r="G4" s="278"/>
      <c r="H4" s="278"/>
      <c r="I4" s="278"/>
      <c r="J4" s="315" t="s">
        <v>1948</v>
      </c>
      <c r="K4" s="316">
        <f>'[1]Table 1-3 - Lending'!L4</f>
        <v>43465</v>
      </c>
      <c r="L4" s="278"/>
    </row>
    <row r="5" spans="2:14" ht="15.75" x14ac:dyDescent="0.25">
      <c r="B5" s="318" t="s">
        <v>1963</v>
      </c>
      <c r="C5" s="278"/>
      <c r="D5" s="278"/>
      <c r="E5" s="278"/>
      <c r="F5" s="278"/>
      <c r="G5" s="278"/>
      <c r="H5" s="278"/>
      <c r="I5" s="278"/>
      <c r="J5" s="278"/>
      <c r="K5" s="278"/>
      <c r="L5" s="278"/>
    </row>
    <row r="6" spans="2:14" ht="3.75" customHeight="1" x14ac:dyDescent="0.25">
      <c r="B6" s="318"/>
      <c r="C6" s="278"/>
      <c r="D6" s="278"/>
      <c r="E6" s="278"/>
      <c r="F6" s="278"/>
      <c r="G6" s="278"/>
      <c r="H6" s="278"/>
      <c r="I6" s="278"/>
      <c r="J6" s="278"/>
      <c r="K6" s="278"/>
      <c r="L6" s="278"/>
    </row>
    <row r="7" spans="2:14" x14ac:dyDescent="0.25">
      <c r="B7" s="331" t="s">
        <v>1964</v>
      </c>
      <c r="C7" s="331"/>
      <c r="D7" s="332"/>
      <c r="E7" s="333"/>
      <c r="F7" s="333"/>
      <c r="G7" s="333"/>
      <c r="H7" s="333"/>
      <c r="I7" s="333"/>
      <c r="J7" s="333"/>
      <c r="K7" s="334"/>
      <c r="L7" s="334"/>
      <c r="M7" s="334"/>
      <c r="N7" s="334"/>
    </row>
    <row r="8" spans="2:14" x14ac:dyDescent="0.25">
      <c r="B8" s="279"/>
      <c r="C8" s="434" t="s">
        <v>1965</v>
      </c>
      <c r="D8" s="434"/>
      <c r="E8" s="434"/>
      <c r="F8" s="434"/>
      <c r="G8" s="434"/>
      <c r="H8" s="434"/>
      <c r="I8" s="434"/>
      <c r="J8" s="434"/>
      <c r="K8" s="434"/>
      <c r="L8" s="434"/>
      <c r="N8" s="278"/>
    </row>
    <row r="9" spans="2:14" x14ac:dyDescent="0.25">
      <c r="B9" s="279"/>
      <c r="C9" s="335" t="s">
        <v>1966</v>
      </c>
      <c r="D9" s="335" t="s">
        <v>1967</v>
      </c>
      <c r="E9" s="335" t="s">
        <v>1968</v>
      </c>
      <c r="F9" s="335" t="s">
        <v>1969</v>
      </c>
      <c r="G9" s="335" t="s">
        <v>1970</v>
      </c>
      <c r="H9" s="335" t="s">
        <v>1971</v>
      </c>
      <c r="I9" s="335" t="s">
        <v>1972</v>
      </c>
      <c r="J9" s="335" t="s">
        <v>1973</v>
      </c>
      <c r="K9" s="335" t="s">
        <v>1974</v>
      </c>
      <c r="L9" s="335" t="s">
        <v>1975</v>
      </c>
      <c r="N9" s="336"/>
    </row>
    <row r="10" spans="2:14" x14ac:dyDescent="0.25">
      <c r="C10" s="337"/>
      <c r="D10" s="337"/>
      <c r="E10" s="337"/>
      <c r="F10" s="337"/>
      <c r="G10" s="337"/>
      <c r="H10" s="337"/>
      <c r="I10" s="337"/>
      <c r="J10" s="337"/>
      <c r="K10" s="337"/>
      <c r="L10" s="337"/>
    </row>
    <row r="11" spans="2:14" x14ac:dyDescent="0.25">
      <c r="B11" s="338" t="s">
        <v>1951</v>
      </c>
      <c r="C11" s="339">
        <v>2.2968071702200001</v>
      </c>
      <c r="D11" s="339">
        <v>2.0355901539699999</v>
      </c>
      <c r="E11" s="339">
        <v>1.46264821801</v>
      </c>
      <c r="F11" s="339">
        <v>0.39341981313000002</v>
      </c>
      <c r="G11" s="339">
        <v>0.16486704563999999</v>
      </c>
      <c r="H11" s="339">
        <v>2.3969064880000002E-2</v>
      </c>
      <c r="I11" s="339">
        <v>1.507991622E-2</v>
      </c>
      <c r="J11" s="339">
        <v>9.5629387800000003E-3</v>
      </c>
      <c r="K11" s="339">
        <v>6.37000994E-3</v>
      </c>
      <c r="L11" s="339">
        <v>3.1117033999999998E-2</v>
      </c>
      <c r="N11" s="340"/>
    </row>
    <row r="12" spans="2:14" x14ac:dyDescent="0.25">
      <c r="B12" s="338" t="s">
        <v>1952</v>
      </c>
      <c r="C12" s="339">
        <v>2.2904201789999998E-2</v>
      </c>
      <c r="D12" s="339">
        <v>2.2005394670000001E-2</v>
      </c>
      <c r="E12" s="339">
        <v>1.700197291E-2</v>
      </c>
      <c r="F12" s="339">
        <v>6.4729200799999997E-3</v>
      </c>
      <c r="G12" s="339">
        <v>1.5732761799999999E-3</v>
      </c>
      <c r="H12" s="339">
        <v>4.4708059999999997E-5</v>
      </c>
      <c r="I12" s="339">
        <v>4.4708050000000003E-5</v>
      </c>
      <c r="J12" s="339">
        <v>4.4708050000000003E-5</v>
      </c>
      <c r="K12" s="339">
        <v>4.4708050000000003E-5</v>
      </c>
      <c r="L12" s="339">
        <v>2.2798200000000001E-3</v>
      </c>
      <c r="N12" s="339"/>
    </row>
    <row r="13" spans="2:14" x14ac:dyDescent="0.25">
      <c r="B13" s="338" t="s">
        <v>1953</v>
      </c>
      <c r="C13" s="339">
        <v>0.17997072548000001</v>
      </c>
      <c r="D13" s="339">
        <v>0.15535010847</v>
      </c>
      <c r="E13" s="339">
        <v>0.13453090915999999</v>
      </c>
      <c r="F13" s="339">
        <v>5.1865383840000001E-2</v>
      </c>
      <c r="G13" s="339">
        <v>2.567389195E-2</v>
      </c>
      <c r="H13" s="339">
        <v>2.5243222600000001E-3</v>
      </c>
      <c r="I13" s="339">
        <v>6.5898491999999995E-4</v>
      </c>
      <c r="J13" s="339"/>
      <c r="K13" s="339"/>
      <c r="L13" s="339"/>
      <c r="N13" s="340"/>
    </row>
    <row r="14" spans="2:14" x14ac:dyDescent="0.25">
      <c r="B14" s="338" t="s">
        <v>1954</v>
      </c>
      <c r="C14" s="339">
        <v>1.12534314734</v>
      </c>
      <c r="D14" s="339">
        <v>0.87261602869999999</v>
      </c>
      <c r="E14" s="339">
        <v>0.51637272890999997</v>
      </c>
      <c r="F14" s="339">
        <v>0.18537117901</v>
      </c>
      <c r="G14" s="339">
        <v>0.10818434478</v>
      </c>
      <c r="H14" s="339">
        <v>2.7254053140000001E-2</v>
      </c>
      <c r="I14" s="339">
        <v>2.112807639E-2</v>
      </c>
      <c r="J14" s="339">
        <v>1.482329016E-2</v>
      </c>
      <c r="K14" s="339">
        <v>9.0963174700000003E-3</v>
      </c>
      <c r="L14" s="339">
        <v>2.4421159000000001E-2</v>
      </c>
      <c r="N14" s="340"/>
    </row>
    <row r="15" spans="2:14" x14ac:dyDescent="0.25">
      <c r="B15" s="338" t="s">
        <v>1955</v>
      </c>
      <c r="C15" s="339">
        <v>6.8880878247200004</v>
      </c>
      <c r="D15" s="339">
        <v>6.2885849289399998</v>
      </c>
      <c r="E15" s="339">
        <v>4.6857945073399998</v>
      </c>
      <c r="F15" s="339">
        <v>1.54441401682</v>
      </c>
      <c r="G15" s="339">
        <v>0.80222818304999999</v>
      </c>
      <c r="H15" s="339">
        <v>7.7600050429999998E-2</v>
      </c>
      <c r="I15" s="339">
        <v>4.5517637290000003E-2</v>
      </c>
      <c r="J15" s="339">
        <v>3.2447982409999999E-2</v>
      </c>
      <c r="K15" s="339">
        <v>2.4568314890000002E-2</v>
      </c>
      <c r="L15" s="339">
        <v>0.18367650899999999</v>
      </c>
      <c r="N15" s="340"/>
    </row>
    <row r="16" spans="2:14" ht="30" x14ac:dyDescent="0.25">
      <c r="B16" s="338" t="s">
        <v>1956</v>
      </c>
      <c r="C16" s="339">
        <v>0.75486262876999999</v>
      </c>
      <c r="D16" s="339">
        <v>0.66975562612999995</v>
      </c>
      <c r="E16" s="339">
        <v>0.34863753261000002</v>
      </c>
      <c r="F16" s="339">
        <v>2.214356206E-2</v>
      </c>
      <c r="G16" s="339">
        <v>3.9145949500000001E-3</v>
      </c>
      <c r="H16" s="339">
        <v>1.2437603999999999E-4</v>
      </c>
      <c r="I16" s="339">
        <v>1.0331093E-4</v>
      </c>
      <c r="J16" s="339">
        <v>8.7000050000000004E-5</v>
      </c>
      <c r="K16" s="339">
        <v>8.7000030000000003E-5</v>
      </c>
      <c r="L16" s="339">
        <v>3.4698053E-2</v>
      </c>
      <c r="N16" s="340"/>
    </row>
    <row r="17" spans="2:14" x14ac:dyDescent="0.25">
      <c r="B17" s="338" t="s">
        <v>1957</v>
      </c>
      <c r="C17" s="339">
        <v>9.7453533089000004</v>
      </c>
      <c r="D17" s="339">
        <v>8.3736659759799998</v>
      </c>
      <c r="E17" s="339">
        <v>5.4149633052499997</v>
      </c>
      <c r="F17" s="339">
        <v>1.0813366581099999</v>
      </c>
      <c r="G17" s="339">
        <v>0.27260288536999999</v>
      </c>
      <c r="H17" s="339">
        <v>6.0277598879999998E-2</v>
      </c>
      <c r="I17" s="339">
        <v>4.344435101E-2</v>
      </c>
      <c r="J17" s="339">
        <v>3.3280696509999999E-2</v>
      </c>
      <c r="K17" s="339">
        <v>2.4886009210000001E-2</v>
      </c>
      <c r="L17" s="339">
        <v>0.16616429399999999</v>
      </c>
      <c r="N17" s="340"/>
    </row>
    <row r="18" spans="2:14" x14ac:dyDescent="0.25">
      <c r="B18" s="338" t="s">
        <v>1976</v>
      </c>
      <c r="C18" s="339">
        <v>42.13811960196</v>
      </c>
      <c r="D18" s="339">
        <v>27.405056149530001</v>
      </c>
      <c r="E18" s="339">
        <v>13.71787911355</v>
      </c>
      <c r="F18" s="339">
        <v>2.3892687006000002</v>
      </c>
      <c r="G18" s="339">
        <v>0.78556582771000005</v>
      </c>
      <c r="H18" s="339">
        <v>0.18820498647</v>
      </c>
      <c r="I18" s="339">
        <v>0.11490521981</v>
      </c>
      <c r="J18" s="339">
        <v>7.2303322010000004E-2</v>
      </c>
      <c r="K18" s="339">
        <v>4.1703819420000003E-2</v>
      </c>
      <c r="L18" s="339">
        <v>0.10450680800000001</v>
      </c>
      <c r="N18" s="340"/>
    </row>
    <row r="19" spans="2:14" ht="30" x14ac:dyDescent="0.25">
      <c r="B19" s="338" t="s">
        <v>1977</v>
      </c>
      <c r="C19" s="339">
        <v>4.8358371000000004E-3</v>
      </c>
      <c r="D19" s="339">
        <v>4.8358371000000004E-3</v>
      </c>
      <c r="E19" s="339">
        <v>2.6426471100000001E-3</v>
      </c>
      <c r="F19" s="339">
        <v>7.8190623000000002E-4</v>
      </c>
      <c r="G19" s="339">
        <v>7.0499482E-4</v>
      </c>
      <c r="H19" s="339">
        <v>7.0447009999999999E-5</v>
      </c>
      <c r="I19" s="339"/>
      <c r="J19" s="339"/>
      <c r="K19" s="339"/>
      <c r="L19" s="339"/>
      <c r="N19" s="340"/>
    </row>
    <row r="20" spans="2:14" x14ac:dyDescent="0.25">
      <c r="B20" s="338" t="s">
        <v>97</v>
      </c>
      <c r="C20" s="339">
        <v>2.018530214E-2</v>
      </c>
      <c r="D20" s="339">
        <v>1.1440101140000001E-2</v>
      </c>
      <c r="E20" s="339">
        <v>4.9685253999999998E-3</v>
      </c>
      <c r="F20" s="339">
        <v>6.0000191999999997E-4</v>
      </c>
      <c r="G20" s="339">
        <v>6.0000193000000004E-4</v>
      </c>
      <c r="H20" s="339">
        <v>3.0000095999999999E-4</v>
      </c>
      <c r="I20" s="339">
        <v>3.0000095999999999E-4</v>
      </c>
      <c r="J20" s="339">
        <v>3.0000097E-4</v>
      </c>
      <c r="K20" s="339">
        <v>3.0000095999999999E-4</v>
      </c>
      <c r="L20" s="339">
        <v>5.3459570000000001E-3</v>
      </c>
      <c r="N20" s="340"/>
    </row>
    <row r="21" spans="2:14" x14ac:dyDescent="0.25">
      <c r="C21" s="339"/>
      <c r="D21" s="339"/>
      <c r="E21" s="339"/>
      <c r="F21" s="339"/>
      <c r="G21" s="339"/>
      <c r="H21" s="339"/>
      <c r="I21" s="339"/>
      <c r="J21" s="339"/>
      <c r="K21" s="339"/>
      <c r="L21" s="339"/>
      <c r="N21" s="341"/>
    </row>
    <row r="22" spans="2:14" x14ac:dyDescent="0.25">
      <c r="B22" s="323" t="s">
        <v>99</v>
      </c>
      <c r="C22" s="342">
        <f t="shared" ref="C22:L22" si="0">SUM(C11:C20)</f>
        <v>63.176469748420004</v>
      </c>
      <c r="D22" s="342">
        <f t="shared" si="0"/>
        <v>45.838900304630009</v>
      </c>
      <c r="E22" s="342">
        <f t="shared" si="0"/>
        <v>26.305439460249996</v>
      </c>
      <c r="F22" s="342">
        <f t="shared" si="0"/>
        <v>5.6756741418000001</v>
      </c>
      <c r="G22" s="342">
        <f t="shared" si="0"/>
        <v>2.1659150463799999</v>
      </c>
      <c r="H22" s="342">
        <f t="shared" si="0"/>
        <v>0.38036960812999998</v>
      </c>
      <c r="I22" s="342">
        <f t="shared" si="0"/>
        <v>0.24118220557999998</v>
      </c>
      <c r="J22" s="342">
        <f t="shared" si="0"/>
        <v>0.16284993893999999</v>
      </c>
      <c r="K22" s="342">
        <f t="shared" si="0"/>
        <v>0.10705617997000001</v>
      </c>
      <c r="L22" s="342">
        <f t="shared" si="0"/>
        <v>0.55220963399999989</v>
      </c>
      <c r="N22" s="343"/>
    </row>
    <row r="27" spans="2:14" ht="15.75" x14ac:dyDescent="0.25">
      <c r="B27" s="318" t="s">
        <v>1978</v>
      </c>
      <c r="C27" s="278"/>
      <c r="D27" s="278"/>
      <c r="E27" s="278"/>
      <c r="F27" s="278"/>
      <c r="G27" s="278"/>
      <c r="H27" s="278"/>
      <c r="I27" s="278"/>
      <c r="J27" s="278"/>
      <c r="K27" s="278"/>
      <c r="L27" s="278"/>
    </row>
    <row r="28" spans="2:14" ht="3.75" customHeight="1" x14ac:dyDescent="0.25">
      <c r="B28" s="318"/>
      <c r="C28" s="278"/>
      <c r="D28" s="278"/>
      <c r="E28" s="278"/>
      <c r="F28" s="278"/>
      <c r="G28" s="278"/>
      <c r="H28" s="278"/>
      <c r="I28" s="278"/>
      <c r="J28" s="278"/>
      <c r="K28" s="278"/>
      <c r="L28" s="278"/>
    </row>
    <row r="29" spans="2:14" x14ac:dyDescent="0.25">
      <c r="B29" s="331" t="s">
        <v>1979</v>
      </c>
      <c r="C29" s="332"/>
      <c r="D29" s="334"/>
      <c r="E29" s="334"/>
      <c r="F29" s="334"/>
      <c r="G29" s="334"/>
      <c r="H29" s="334"/>
      <c r="I29" s="334"/>
      <c r="J29" s="334"/>
      <c r="K29" s="334"/>
      <c r="L29" s="334"/>
      <c r="N29" s="278"/>
    </row>
    <row r="30" spans="2:14" x14ac:dyDescent="0.25">
      <c r="B30" s="279"/>
      <c r="C30" s="434" t="s">
        <v>1980</v>
      </c>
      <c r="D30" s="434"/>
      <c r="E30" s="434"/>
      <c r="F30" s="434"/>
      <c r="G30" s="434"/>
      <c r="H30" s="434"/>
      <c r="I30" s="434"/>
      <c r="J30" s="434"/>
      <c r="K30" s="434"/>
      <c r="L30" s="434"/>
      <c r="N30" s="278"/>
    </row>
    <row r="31" spans="2:14" x14ac:dyDescent="0.25">
      <c r="B31" s="279"/>
      <c r="C31" s="335" t="s">
        <v>1966</v>
      </c>
      <c r="D31" s="335" t="s">
        <v>1967</v>
      </c>
      <c r="E31" s="335" t="s">
        <v>1968</v>
      </c>
      <c r="F31" s="335" t="s">
        <v>1969</v>
      </c>
      <c r="G31" s="335" t="s">
        <v>1970</v>
      </c>
      <c r="H31" s="335" t="s">
        <v>1971</v>
      </c>
      <c r="I31" s="335" t="s">
        <v>1972</v>
      </c>
      <c r="J31" s="335" t="s">
        <v>1973</v>
      </c>
      <c r="K31" s="335" t="s">
        <v>1974</v>
      </c>
      <c r="L31" s="335" t="s">
        <v>1975</v>
      </c>
      <c r="N31" s="336"/>
    </row>
    <row r="32" spans="2:14" x14ac:dyDescent="0.25">
      <c r="C32" s="337"/>
      <c r="D32" s="337"/>
      <c r="E32" s="337"/>
      <c r="F32" s="337"/>
      <c r="G32" s="337"/>
      <c r="H32" s="337"/>
      <c r="I32" s="337"/>
      <c r="J32" s="337"/>
      <c r="K32" s="337"/>
      <c r="L32" s="337"/>
    </row>
    <row r="33" spans="2:14" x14ac:dyDescent="0.25">
      <c r="B33" s="338" t="s">
        <v>1951</v>
      </c>
      <c r="C33" s="344">
        <f>C11/SUM($C11:$L11)</f>
        <v>0.35667856990892893</v>
      </c>
      <c r="D33" s="344">
        <f t="shared" ref="D33:L33" si="1">D11/SUM($C11:$L11)</f>
        <v>0.31611333961882876</v>
      </c>
      <c r="E33" s="344">
        <f t="shared" si="1"/>
        <v>0.22713934432278848</v>
      </c>
      <c r="F33" s="344">
        <f t="shared" si="1"/>
        <v>6.1095427661698502E-2</v>
      </c>
      <c r="G33" s="344">
        <f t="shared" si="1"/>
        <v>2.5602733580090967E-2</v>
      </c>
      <c r="H33" s="344">
        <f t="shared" si="1"/>
        <v>3.7222331479546196E-3</v>
      </c>
      <c r="I33" s="344">
        <f t="shared" si="1"/>
        <v>2.3418086731159336E-3</v>
      </c>
      <c r="J33" s="344">
        <f t="shared" si="1"/>
        <v>1.4850595088704483E-3</v>
      </c>
      <c r="K33" s="344">
        <f t="shared" si="1"/>
        <v>9.8921932374812028E-4</v>
      </c>
      <c r="L33" s="344">
        <f t="shared" si="1"/>
        <v>4.8322642539749732E-3</v>
      </c>
      <c r="M33" s="345"/>
      <c r="N33" s="346"/>
    </row>
    <row r="34" spans="2:14" x14ac:dyDescent="0.25">
      <c r="B34" s="338" t="s">
        <v>1952</v>
      </c>
      <c r="C34" s="339">
        <v>0</v>
      </c>
      <c r="D34" s="339">
        <v>0</v>
      </c>
      <c r="E34" s="339">
        <v>0</v>
      </c>
      <c r="F34" s="339">
        <v>0</v>
      </c>
      <c r="G34" s="339">
        <v>0</v>
      </c>
      <c r="H34" s="339">
        <v>0</v>
      </c>
      <c r="I34" s="339">
        <v>0</v>
      </c>
      <c r="J34" s="339">
        <v>0</v>
      </c>
      <c r="K34" s="339">
        <v>0</v>
      </c>
      <c r="L34" s="339">
        <v>0</v>
      </c>
      <c r="M34" s="345"/>
      <c r="N34" s="346"/>
    </row>
    <row r="35" spans="2:14" x14ac:dyDescent="0.25">
      <c r="B35" s="338" t="s">
        <v>1953</v>
      </c>
      <c r="C35" s="344">
        <f t="shared" ref="C35:L41" si="2">C13/SUM($C13:$L13)</f>
        <v>0.32687816513596335</v>
      </c>
      <c r="D35" s="344">
        <f t="shared" si="2"/>
        <v>0.28216010284400211</v>
      </c>
      <c r="E35" s="344">
        <f t="shared" si="2"/>
        <v>0.2443464992598515</v>
      </c>
      <c r="F35" s="344">
        <f t="shared" si="2"/>
        <v>9.4202329064766097E-2</v>
      </c>
      <c r="G35" s="344">
        <f t="shared" si="2"/>
        <v>4.6631109977092369E-2</v>
      </c>
      <c r="H35" s="344">
        <f t="shared" si="2"/>
        <v>4.5848891610561736E-3</v>
      </c>
      <c r="I35" s="344">
        <f t="shared" si="2"/>
        <v>1.1969045572681634E-3</v>
      </c>
      <c r="J35" s="344">
        <f t="shared" si="2"/>
        <v>0</v>
      </c>
      <c r="K35" s="344">
        <f t="shared" si="2"/>
        <v>0</v>
      </c>
      <c r="L35" s="344">
        <f t="shared" si="2"/>
        <v>0</v>
      </c>
      <c r="M35" s="345"/>
      <c r="N35" s="346"/>
    </row>
    <row r="36" spans="2:14" x14ac:dyDescent="0.25">
      <c r="B36" s="338" t="s">
        <v>1954</v>
      </c>
      <c r="C36" s="344">
        <f t="shared" si="2"/>
        <v>0.38743343218637882</v>
      </c>
      <c r="D36" s="344">
        <f t="shared" si="2"/>
        <v>0.30042447388533688</v>
      </c>
      <c r="E36" s="344">
        <f t="shared" si="2"/>
        <v>0.17777693774733022</v>
      </c>
      <c r="F36" s="344">
        <f t="shared" si="2"/>
        <v>6.38196378429461E-2</v>
      </c>
      <c r="G36" s="344">
        <f t="shared" si="2"/>
        <v>3.7245734428670588E-2</v>
      </c>
      <c r="H36" s="344">
        <f t="shared" si="2"/>
        <v>9.3830325212172147E-3</v>
      </c>
      <c r="I36" s="344">
        <f t="shared" si="2"/>
        <v>7.2739796484498822E-3</v>
      </c>
      <c r="J36" s="344">
        <f t="shared" si="2"/>
        <v>5.1033662012856529E-3</v>
      </c>
      <c r="K36" s="344">
        <f t="shared" si="2"/>
        <v>3.1316825503307981E-3</v>
      </c>
      <c r="L36" s="344">
        <f t="shared" si="2"/>
        <v>8.4077229880537493E-3</v>
      </c>
      <c r="M36" s="345"/>
      <c r="N36" s="346"/>
    </row>
    <row r="37" spans="2:14" x14ac:dyDescent="0.25">
      <c r="B37" s="338" t="s">
        <v>1955</v>
      </c>
      <c r="C37" s="344">
        <f t="shared" si="2"/>
        <v>0.33481332935837149</v>
      </c>
      <c r="D37" s="344">
        <f t="shared" si="2"/>
        <v>0.30567294009449825</v>
      </c>
      <c r="E37" s="344">
        <f t="shared" si="2"/>
        <v>0.22776516496513308</v>
      </c>
      <c r="F37" s="344">
        <f t="shared" si="2"/>
        <v>7.5070238945488449E-2</v>
      </c>
      <c r="G37" s="344">
        <f t="shared" si="2"/>
        <v>3.8994376335932682E-2</v>
      </c>
      <c r="H37" s="344">
        <f t="shared" si="2"/>
        <v>3.7719512154887444E-3</v>
      </c>
      <c r="I37" s="344">
        <f t="shared" si="2"/>
        <v>2.2125025222382621E-3</v>
      </c>
      <c r="J37" s="344">
        <f t="shared" si="2"/>
        <v>1.577218133407815E-3</v>
      </c>
      <c r="K37" s="344">
        <f t="shared" si="2"/>
        <v>1.1942065075774685E-3</v>
      </c>
      <c r="L37" s="344">
        <f t="shared" si="2"/>
        <v>8.9280719218635604E-3</v>
      </c>
      <c r="M37" s="345"/>
      <c r="N37" s="346"/>
    </row>
    <row r="38" spans="2:14" ht="30" x14ac:dyDescent="0.25">
      <c r="B38" s="338" t="s">
        <v>1956</v>
      </c>
      <c r="C38" s="344">
        <f t="shared" si="2"/>
        <v>0.41150076186165468</v>
      </c>
      <c r="D38" s="344">
        <f t="shared" si="2"/>
        <v>0.3651060999836554</v>
      </c>
      <c r="E38" s="344">
        <f t="shared" si="2"/>
        <v>0.19005393142371987</v>
      </c>
      <c r="F38" s="344">
        <f t="shared" si="2"/>
        <v>1.2071193235341905E-2</v>
      </c>
      <c r="G38" s="344">
        <f t="shared" si="2"/>
        <v>2.1339760943386173E-3</v>
      </c>
      <c r="H38" s="344">
        <f t="shared" si="2"/>
        <v>6.7801522113674517E-5</v>
      </c>
      <c r="I38" s="344">
        <f t="shared" si="2"/>
        <v>5.6318229017255096E-5</v>
      </c>
      <c r="J38" s="344">
        <f t="shared" si="2"/>
        <v>4.7426625047443141E-5</v>
      </c>
      <c r="K38" s="344">
        <f t="shared" si="2"/>
        <v>4.7426614144776981E-5</v>
      </c>
      <c r="L38" s="344">
        <f t="shared" si="2"/>
        <v>1.8915064410966541E-2</v>
      </c>
      <c r="M38" s="345"/>
      <c r="N38" s="346"/>
    </row>
    <row r="39" spans="2:14" x14ac:dyDescent="0.25">
      <c r="B39" s="338" t="s">
        <v>1957</v>
      </c>
      <c r="C39" s="344">
        <f t="shared" si="2"/>
        <v>0.38647537034508955</v>
      </c>
      <c r="D39" s="344">
        <f t="shared" si="2"/>
        <v>0.33207781766695449</v>
      </c>
      <c r="E39" s="344">
        <f t="shared" si="2"/>
        <v>0.21474336357721868</v>
      </c>
      <c r="F39" s="344">
        <f t="shared" si="2"/>
        <v>4.2882999945125129E-2</v>
      </c>
      <c r="G39" s="344">
        <f t="shared" si="2"/>
        <v>1.0810721555297057E-2</v>
      </c>
      <c r="H39" s="344">
        <f t="shared" si="2"/>
        <v>2.390452825285023E-3</v>
      </c>
      <c r="I39" s="344">
        <f t="shared" si="2"/>
        <v>1.7228899880580104E-3</v>
      </c>
      <c r="J39" s="344">
        <f t="shared" si="2"/>
        <v>1.3198258802272799E-3</v>
      </c>
      <c r="K39" s="344">
        <f t="shared" si="2"/>
        <v>9.8691441151369246E-4</v>
      </c>
      <c r="L39" s="344">
        <f t="shared" si="2"/>
        <v>6.5896438052310026E-3</v>
      </c>
      <c r="M39" s="345"/>
      <c r="N39" s="346"/>
    </row>
    <row r="40" spans="2:14" x14ac:dyDescent="0.25">
      <c r="B40" s="338" t="s">
        <v>1976</v>
      </c>
      <c r="C40" s="344">
        <f t="shared" si="2"/>
        <v>0.48458284836061205</v>
      </c>
      <c r="D40" s="344">
        <f t="shared" si="2"/>
        <v>0.3151545511253438</v>
      </c>
      <c r="E40" s="344">
        <f t="shared" si="2"/>
        <v>0.15775381049517476</v>
      </c>
      <c r="F40" s="344">
        <f t="shared" si="2"/>
        <v>2.7476276667593703E-2</v>
      </c>
      <c r="G40" s="344">
        <f t="shared" si="2"/>
        <v>9.0339039796347997E-3</v>
      </c>
      <c r="H40" s="344">
        <f t="shared" si="2"/>
        <v>2.1643326584288533E-3</v>
      </c>
      <c r="I40" s="344">
        <f t="shared" si="2"/>
        <v>1.321394956229658E-3</v>
      </c>
      <c r="J40" s="344">
        <f t="shared" si="2"/>
        <v>8.3147871942322355E-4</v>
      </c>
      <c r="K40" s="344">
        <f t="shared" si="2"/>
        <v>4.7958845323321488E-4</v>
      </c>
      <c r="L40" s="344">
        <f t="shared" si="2"/>
        <v>1.2018145843261606E-3</v>
      </c>
      <c r="M40" s="345"/>
      <c r="N40" s="346"/>
    </row>
    <row r="41" spans="2:14" ht="30" x14ac:dyDescent="0.25">
      <c r="B41" s="338" t="s">
        <v>1977</v>
      </c>
      <c r="C41" s="344">
        <f t="shared" si="2"/>
        <v>0.34861248282476903</v>
      </c>
      <c r="D41" s="344">
        <f t="shared" si="2"/>
        <v>0.34861248282476903</v>
      </c>
      <c r="E41" s="344">
        <f t="shared" si="2"/>
        <v>0.19050678325099091</v>
      </c>
      <c r="F41" s="344">
        <f t="shared" si="2"/>
        <v>5.6367132833414692E-2</v>
      </c>
      <c r="G41" s="344">
        <f t="shared" si="2"/>
        <v>5.0822637218032242E-2</v>
      </c>
      <c r="H41" s="344">
        <f t="shared" si="2"/>
        <v>5.0784810480239972E-3</v>
      </c>
      <c r="I41" s="344">
        <f t="shared" si="2"/>
        <v>0</v>
      </c>
      <c r="J41" s="344">
        <f t="shared" si="2"/>
        <v>0</v>
      </c>
      <c r="K41" s="344">
        <f t="shared" si="2"/>
        <v>0</v>
      </c>
      <c r="L41" s="344">
        <f t="shared" si="2"/>
        <v>0</v>
      </c>
      <c r="M41" s="345"/>
      <c r="N41" s="346"/>
    </row>
    <row r="42" spans="2:14" x14ac:dyDescent="0.25">
      <c r="B42" s="338" t="s">
        <v>97</v>
      </c>
      <c r="C42" s="344">
        <f t="shared" ref="C42:L44" si="3">C20/SUM($C20:$L20)</f>
        <v>0.45524020472960375</v>
      </c>
      <c r="D42" s="344">
        <f t="shared" ref="D42:L42" si="4">D20/SUM($C20:$L20)</f>
        <v>0.25800921625941903</v>
      </c>
      <c r="E42" s="344">
        <f t="shared" si="4"/>
        <v>0.11205542055365222</v>
      </c>
      <c r="F42" s="344">
        <f t="shared" si="4"/>
        <v>1.3531875569882123E-2</v>
      </c>
      <c r="G42" s="344">
        <f t="shared" si="4"/>
        <v>1.3531875795412662E-2</v>
      </c>
      <c r="H42" s="344">
        <f t="shared" si="4"/>
        <v>6.7659377849410614E-3</v>
      </c>
      <c r="I42" s="344">
        <f t="shared" si="4"/>
        <v>6.7659377849410614E-3</v>
      </c>
      <c r="J42" s="344">
        <f t="shared" si="4"/>
        <v>6.7659380104715993E-3</v>
      </c>
      <c r="K42" s="344">
        <f t="shared" si="4"/>
        <v>6.7659377849410614E-3</v>
      </c>
      <c r="L42" s="344">
        <f t="shared" si="4"/>
        <v>0.12056765572673556</v>
      </c>
      <c r="M42" s="345"/>
      <c r="N42" s="346"/>
    </row>
    <row r="43" spans="2:14" x14ac:dyDescent="0.25">
      <c r="C43" s="344"/>
      <c r="D43" s="344"/>
      <c r="E43" s="344"/>
      <c r="F43" s="344"/>
      <c r="G43" s="344"/>
      <c r="H43" s="344"/>
      <c r="I43" s="344"/>
      <c r="J43" s="344"/>
      <c r="K43" s="344"/>
      <c r="L43" s="344"/>
      <c r="M43" s="345"/>
      <c r="N43" s="20"/>
    </row>
    <row r="44" spans="2:14" x14ac:dyDescent="0.25">
      <c r="B44" s="323" t="s">
        <v>99</v>
      </c>
      <c r="C44" s="347">
        <f t="shared" si="3"/>
        <v>0.43688671837107212</v>
      </c>
      <c r="D44" s="347">
        <f t="shared" si="3"/>
        <v>0.3169915445984442</v>
      </c>
      <c r="E44" s="347">
        <f t="shared" si="3"/>
        <v>0.18191103692344168</v>
      </c>
      <c r="F44" s="347">
        <f t="shared" si="3"/>
        <v>3.9249211933317416E-2</v>
      </c>
      <c r="G44" s="347">
        <f t="shared" si="3"/>
        <v>1.4978037244747311E-2</v>
      </c>
      <c r="H44" s="347">
        <f t="shared" si="3"/>
        <v>2.630384865215777E-3</v>
      </c>
      <c r="I44" s="347">
        <f t="shared" si="3"/>
        <v>1.6678567628888234E-3</v>
      </c>
      <c r="J44" s="347">
        <f t="shared" si="3"/>
        <v>1.1261625680217024E-3</v>
      </c>
      <c r="K44" s="347">
        <f t="shared" si="3"/>
        <v>7.4032979896927406E-4</v>
      </c>
      <c r="L44" s="347">
        <f t="shared" si="3"/>
        <v>3.8187169338816103E-3</v>
      </c>
      <c r="M44" s="345"/>
      <c r="N44" s="348"/>
    </row>
    <row r="49" spans="2:14" ht="15.75" x14ac:dyDescent="0.25">
      <c r="B49" s="318" t="s">
        <v>1981</v>
      </c>
      <c r="C49" s="278"/>
      <c r="D49" s="278"/>
      <c r="E49" s="278"/>
      <c r="F49" s="278"/>
      <c r="G49" s="278"/>
      <c r="H49" s="278"/>
      <c r="I49" s="278"/>
      <c r="J49" s="278"/>
      <c r="K49" s="278"/>
      <c r="L49" s="278"/>
    </row>
    <row r="50" spans="2:14" ht="3.75" customHeight="1" x14ac:dyDescent="0.25">
      <c r="B50" s="318"/>
      <c r="C50" s="278"/>
      <c r="D50" s="278"/>
      <c r="E50" s="278"/>
      <c r="F50" s="278"/>
      <c r="G50" s="278"/>
      <c r="H50" s="278"/>
      <c r="I50" s="278"/>
      <c r="J50" s="278"/>
      <c r="K50" s="278"/>
      <c r="L50" s="278"/>
    </row>
    <row r="51" spans="2:14" x14ac:dyDescent="0.25">
      <c r="B51" s="349" t="s">
        <v>1982</v>
      </c>
      <c r="C51" s="332"/>
      <c r="D51" s="332"/>
      <c r="E51" s="334"/>
      <c r="F51" s="334"/>
      <c r="G51" s="334"/>
      <c r="H51" s="334"/>
      <c r="I51" s="334"/>
      <c r="J51" s="334"/>
      <c r="K51" s="334"/>
      <c r="L51" s="334"/>
      <c r="M51" s="334"/>
      <c r="N51" s="334"/>
    </row>
    <row r="52" spans="2:14" x14ac:dyDescent="0.25">
      <c r="B52" s="279"/>
      <c r="C52" s="434" t="s">
        <v>1965</v>
      </c>
      <c r="D52" s="434"/>
      <c r="E52" s="434"/>
      <c r="F52" s="434"/>
      <c r="G52" s="434"/>
      <c r="H52" s="434"/>
      <c r="I52" s="434"/>
      <c r="J52" s="434"/>
      <c r="K52" s="434"/>
      <c r="L52" s="434"/>
      <c r="N52" s="279"/>
    </row>
    <row r="53" spans="2:14" ht="30" x14ac:dyDescent="0.25">
      <c r="B53" s="279"/>
      <c r="C53" s="335" t="s">
        <v>1966</v>
      </c>
      <c r="D53" s="335" t="s">
        <v>1967</v>
      </c>
      <c r="E53" s="335" t="s">
        <v>1968</v>
      </c>
      <c r="F53" s="335" t="s">
        <v>1969</v>
      </c>
      <c r="G53" s="335" t="s">
        <v>1970</v>
      </c>
      <c r="H53" s="335" t="s">
        <v>1971</v>
      </c>
      <c r="I53" s="335" t="s">
        <v>1972</v>
      </c>
      <c r="J53" s="335" t="s">
        <v>1973</v>
      </c>
      <c r="K53" s="335" t="s">
        <v>1974</v>
      </c>
      <c r="L53" s="335" t="s">
        <v>1975</v>
      </c>
      <c r="N53" s="335" t="s">
        <v>1983</v>
      </c>
    </row>
    <row r="54" spans="2:14" x14ac:dyDescent="0.25">
      <c r="C54" s="337"/>
      <c r="D54" s="337"/>
      <c r="E54" s="337"/>
      <c r="F54" s="337"/>
      <c r="G54" s="337"/>
      <c r="H54" s="337"/>
      <c r="I54" s="337"/>
      <c r="J54" s="337"/>
      <c r="K54" s="337"/>
      <c r="L54" s="337"/>
    </row>
    <row r="55" spans="2:14" x14ac:dyDescent="0.25">
      <c r="B55" s="338" t="s">
        <v>1951</v>
      </c>
      <c r="C55" s="350">
        <v>8.2409567200000006E-2</v>
      </c>
      <c r="D55" s="350">
        <v>0.64822479269</v>
      </c>
      <c r="E55" s="350">
        <v>1.97307432719</v>
      </c>
      <c r="F55" s="350">
        <v>1.66406565848</v>
      </c>
      <c r="G55" s="350">
        <v>1.43192986954</v>
      </c>
      <c r="H55" s="350">
        <v>0.26022488067999999</v>
      </c>
      <c r="I55" s="350">
        <v>0.11756220503000001</v>
      </c>
      <c r="J55" s="350">
        <v>7.4486358850000003E-2</v>
      </c>
      <c r="K55" s="350">
        <v>5.4209095530000001E-2</v>
      </c>
      <c r="L55" s="350">
        <v>0.13324464879</v>
      </c>
      <c r="N55" s="346">
        <v>62.56</v>
      </c>
    </row>
    <row r="56" spans="2:14" x14ac:dyDescent="0.25">
      <c r="B56" s="338" t="s">
        <v>1952</v>
      </c>
      <c r="C56" s="350">
        <v>0</v>
      </c>
      <c r="D56" s="350">
        <v>5.1012243999999998E-3</v>
      </c>
      <c r="E56" s="350">
        <v>9.7144942799999995E-3</v>
      </c>
      <c r="F56" s="350">
        <v>2.0851242589999999E-2</v>
      </c>
      <c r="G56" s="350">
        <v>3.3575475549999997E-2</v>
      </c>
      <c r="H56" s="350">
        <v>0</v>
      </c>
      <c r="I56" s="350">
        <v>0</v>
      </c>
      <c r="J56" s="350">
        <v>0</v>
      </c>
      <c r="K56" s="350">
        <v>0</v>
      </c>
      <c r="L56" s="350">
        <v>3.1739819900000001E-3</v>
      </c>
      <c r="N56" s="351">
        <v>69.180000000000007</v>
      </c>
    </row>
    <row r="57" spans="2:14" x14ac:dyDescent="0.25">
      <c r="B57" s="338" t="s">
        <v>1953</v>
      </c>
      <c r="C57" s="350">
        <v>1.539191296E-2</v>
      </c>
      <c r="D57" s="350">
        <v>2.7316525219999999E-2</v>
      </c>
      <c r="E57" s="350">
        <v>7.6754523929999999E-2</v>
      </c>
      <c r="F57" s="350">
        <v>0.13744210081</v>
      </c>
      <c r="G57" s="350">
        <v>0.21394635526</v>
      </c>
      <c r="H57" s="350">
        <v>5.1248188409999999E-2</v>
      </c>
      <c r="I57" s="350">
        <v>2.8474719490000001E-2</v>
      </c>
      <c r="J57" s="350">
        <v>0</v>
      </c>
      <c r="K57" s="350">
        <v>0</v>
      </c>
      <c r="L57" s="350">
        <v>0</v>
      </c>
      <c r="N57" s="346">
        <v>67.489999999999995</v>
      </c>
    </row>
    <row r="58" spans="2:14" x14ac:dyDescent="0.25">
      <c r="B58" s="338" t="s">
        <v>1954</v>
      </c>
      <c r="C58" s="350">
        <v>8.78609739E-2</v>
      </c>
      <c r="D58" s="350">
        <v>0.63401002451999999</v>
      </c>
      <c r="E58" s="350">
        <v>0.54350206294000003</v>
      </c>
      <c r="F58" s="350">
        <v>0.36785956542999998</v>
      </c>
      <c r="G58" s="350">
        <v>0.63618380033999999</v>
      </c>
      <c r="H58" s="350">
        <v>0.16369757908999999</v>
      </c>
      <c r="I58" s="350">
        <v>8.5176431780000006E-2</v>
      </c>
      <c r="J58" s="350">
        <v>0.17536234967</v>
      </c>
      <c r="K58" s="350">
        <v>6.1474932600000002E-3</v>
      </c>
      <c r="L58" s="350">
        <v>0.20481005716</v>
      </c>
      <c r="N58" s="346">
        <v>62.81</v>
      </c>
    </row>
    <row r="59" spans="2:14" x14ac:dyDescent="0.25">
      <c r="B59" s="338" t="s">
        <v>1955</v>
      </c>
      <c r="C59" s="350">
        <v>0.20053409314000001</v>
      </c>
      <c r="D59" s="350">
        <v>2.1450932754299998</v>
      </c>
      <c r="E59" s="350">
        <v>4.4910663236400001</v>
      </c>
      <c r="F59" s="350">
        <v>3.73196449822</v>
      </c>
      <c r="G59" s="350">
        <v>7.60947772966</v>
      </c>
      <c r="H59" s="350">
        <v>1.1732721159799999</v>
      </c>
      <c r="I59" s="350">
        <v>0.31173212456999999</v>
      </c>
      <c r="J59" s="350">
        <v>0.16495959817</v>
      </c>
      <c r="K59" s="350">
        <v>0.16589892019999999</v>
      </c>
      <c r="L59" s="350">
        <v>0.57892140720999996</v>
      </c>
      <c r="N59" s="346">
        <v>66.239999999999995</v>
      </c>
    </row>
    <row r="60" spans="2:14" ht="30" x14ac:dyDescent="0.25">
      <c r="B60" s="338" t="s">
        <v>1956</v>
      </c>
      <c r="C60" s="350">
        <v>3.5514675160000002E-2</v>
      </c>
      <c r="D60" s="350">
        <v>0.23380819477000001</v>
      </c>
      <c r="E60" s="350">
        <v>1.29003011201</v>
      </c>
      <c r="F60" s="350">
        <v>0.18042231454999999</v>
      </c>
      <c r="G60" s="350">
        <v>5.7548631109999998E-2</v>
      </c>
      <c r="H60" s="350">
        <v>0</v>
      </c>
      <c r="I60" s="350">
        <v>6.5170329000000004E-4</v>
      </c>
      <c r="J60" s="350">
        <v>0</v>
      </c>
      <c r="K60" s="350">
        <v>0</v>
      </c>
      <c r="L60" s="350">
        <v>3.643805537E-2</v>
      </c>
      <c r="N60" s="346">
        <v>50.67</v>
      </c>
    </row>
    <row r="61" spans="2:14" x14ac:dyDescent="0.25">
      <c r="B61" s="338" t="s">
        <v>1957</v>
      </c>
      <c r="C61" s="350">
        <v>0.40733143050999998</v>
      </c>
      <c r="D61" s="350">
        <v>3.4096786896700002</v>
      </c>
      <c r="E61" s="350">
        <v>9.8707076410500001</v>
      </c>
      <c r="F61" s="350">
        <v>7.4857565523999998</v>
      </c>
      <c r="G61" s="350">
        <v>2.5561448703099998</v>
      </c>
      <c r="H61" s="350">
        <v>0.36113158428999997</v>
      </c>
      <c r="I61" s="350">
        <v>0.21041847991000001</v>
      </c>
      <c r="J61" s="350">
        <v>0.19975977732</v>
      </c>
      <c r="K61" s="350">
        <v>8.2269473019999997E-2</v>
      </c>
      <c r="L61" s="350">
        <v>0.63277667596999998</v>
      </c>
      <c r="N61" s="346">
        <v>58.05</v>
      </c>
    </row>
    <row r="62" spans="2:14" x14ac:dyDescent="0.25">
      <c r="B62" s="338" t="s">
        <v>1976</v>
      </c>
      <c r="C62" s="350">
        <v>7.20563957302</v>
      </c>
      <c r="D62" s="350">
        <v>22.12106917869</v>
      </c>
      <c r="E62" s="350">
        <v>31.575173434010001</v>
      </c>
      <c r="F62" s="350">
        <v>16.12413450287</v>
      </c>
      <c r="G62" s="350">
        <v>5.5435082212099998</v>
      </c>
      <c r="H62" s="350">
        <v>1.51854736329</v>
      </c>
      <c r="I62" s="350">
        <v>0.98685366984</v>
      </c>
      <c r="J62" s="350">
        <v>0.69310497180999997</v>
      </c>
      <c r="K62" s="350">
        <v>0.48278853803999999</v>
      </c>
      <c r="L62" s="350">
        <v>0.70669418186999999</v>
      </c>
      <c r="N62" s="346">
        <v>48.81</v>
      </c>
    </row>
    <row r="63" spans="2:14" ht="30" x14ac:dyDescent="0.25">
      <c r="B63" s="338" t="s">
        <v>1977</v>
      </c>
      <c r="C63" s="350">
        <v>0</v>
      </c>
      <c r="D63" s="350">
        <v>0</v>
      </c>
      <c r="E63" s="350">
        <v>7.6228839000000003E-3</v>
      </c>
      <c r="F63" s="350">
        <v>0</v>
      </c>
      <c r="G63" s="350">
        <v>5.9509763000000003E-4</v>
      </c>
      <c r="H63" s="350">
        <v>5.6536878400000002E-3</v>
      </c>
      <c r="I63" s="350">
        <v>0</v>
      </c>
      <c r="J63" s="350">
        <v>0</v>
      </c>
      <c r="K63" s="350">
        <v>0</v>
      </c>
      <c r="L63" s="350">
        <v>0</v>
      </c>
      <c r="N63" s="346">
        <v>62.09</v>
      </c>
    </row>
    <row r="64" spans="2:14" x14ac:dyDescent="0.25">
      <c r="B64" s="338" t="s">
        <v>97</v>
      </c>
      <c r="C64" s="350">
        <v>7.4342284600000001E-3</v>
      </c>
      <c r="D64" s="350">
        <v>4.5290972999999998E-3</v>
      </c>
      <c r="E64" s="350">
        <v>2.1030591370000001E-2</v>
      </c>
      <c r="F64" s="350">
        <v>0</v>
      </c>
      <c r="G64" s="350">
        <v>0</v>
      </c>
      <c r="H64" s="350">
        <v>0</v>
      </c>
      <c r="I64" s="350">
        <v>0</v>
      </c>
      <c r="J64" s="350">
        <v>0</v>
      </c>
      <c r="K64" s="350">
        <v>0</v>
      </c>
      <c r="L64" s="350">
        <v>1.1345976400000001E-2</v>
      </c>
      <c r="N64" s="346">
        <v>77.06</v>
      </c>
    </row>
    <row r="65" spans="2:14" x14ac:dyDescent="0.25">
      <c r="C65" s="350"/>
      <c r="D65" s="350"/>
      <c r="E65" s="350"/>
      <c r="F65" s="350"/>
      <c r="G65" s="350"/>
      <c r="H65" s="350"/>
      <c r="I65" s="350"/>
      <c r="J65" s="350"/>
      <c r="K65" s="350"/>
      <c r="L65" s="350"/>
      <c r="N65" s="346"/>
    </row>
    <row r="66" spans="2:14" x14ac:dyDescent="0.25">
      <c r="B66" s="323" t="s">
        <v>99</v>
      </c>
      <c r="C66" s="352">
        <f>SUM(C55:C64)</f>
        <v>8.0421164543499994</v>
      </c>
      <c r="D66" s="352">
        <f t="shared" ref="D66:L66" si="5">SUM(D55:D64)</f>
        <v>29.228831002690001</v>
      </c>
      <c r="E66" s="352">
        <f t="shared" si="5"/>
        <v>49.858676394319993</v>
      </c>
      <c r="F66" s="352">
        <f t="shared" si="5"/>
        <v>29.712496435349998</v>
      </c>
      <c r="G66" s="352">
        <f t="shared" si="5"/>
        <v>18.08291005061</v>
      </c>
      <c r="H66" s="352">
        <f t="shared" si="5"/>
        <v>3.5337753995800001</v>
      </c>
      <c r="I66" s="352">
        <f t="shared" si="5"/>
        <v>1.7408693339100001</v>
      </c>
      <c r="J66" s="352">
        <f t="shared" si="5"/>
        <v>1.30767305582</v>
      </c>
      <c r="K66" s="352">
        <f t="shared" si="5"/>
        <v>0.79131352005</v>
      </c>
      <c r="L66" s="352">
        <f t="shared" si="5"/>
        <v>2.3074049847599998</v>
      </c>
      <c r="N66" s="342">
        <v>53.9</v>
      </c>
    </row>
    <row r="71" spans="2:14" ht="15.75" x14ac:dyDescent="0.25">
      <c r="B71" s="318" t="s">
        <v>1984</v>
      </c>
      <c r="C71" s="278"/>
      <c r="D71" s="278"/>
      <c r="E71" s="278"/>
      <c r="F71" s="278"/>
      <c r="G71" s="278"/>
      <c r="H71" s="278"/>
      <c r="I71" s="278"/>
      <c r="J71" s="278"/>
      <c r="K71" s="278"/>
      <c r="L71" s="278"/>
    </row>
    <row r="72" spans="2:14" ht="3.75" customHeight="1" x14ac:dyDescent="0.25">
      <c r="B72" s="318"/>
      <c r="C72" s="278"/>
      <c r="D72" s="278"/>
      <c r="E72" s="278"/>
      <c r="F72" s="278"/>
      <c r="G72" s="278"/>
      <c r="H72" s="278"/>
      <c r="I72" s="278"/>
      <c r="J72" s="278"/>
      <c r="K72" s="278"/>
      <c r="L72" s="278"/>
    </row>
    <row r="73" spans="2:14" x14ac:dyDescent="0.25">
      <c r="B73" s="349" t="s">
        <v>1985</v>
      </c>
      <c r="C73" s="332"/>
      <c r="D73" s="332"/>
      <c r="E73" s="334"/>
      <c r="F73" s="334"/>
      <c r="G73" s="334"/>
      <c r="H73" s="334"/>
      <c r="I73" s="334"/>
      <c r="J73" s="334"/>
      <c r="K73" s="334"/>
      <c r="L73" s="334"/>
      <c r="N73" s="334"/>
    </row>
    <row r="74" spans="2:14" x14ac:dyDescent="0.25">
      <c r="B74" s="279"/>
      <c r="C74" s="434" t="s">
        <v>1980</v>
      </c>
      <c r="D74" s="434"/>
      <c r="E74" s="434"/>
      <c r="F74" s="434"/>
      <c r="G74" s="434"/>
      <c r="H74" s="434"/>
      <c r="I74" s="434"/>
      <c r="J74" s="434"/>
      <c r="K74" s="434"/>
      <c r="L74" s="434"/>
      <c r="N74" s="279"/>
    </row>
    <row r="75" spans="2:14" ht="30" x14ac:dyDescent="0.25">
      <c r="B75" s="279"/>
      <c r="C75" s="335" t="s">
        <v>1966</v>
      </c>
      <c r="D75" s="335" t="s">
        <v>1967</v>
      </c>
      <c r="E75" s="335" t="s">
        <v>1968</v>
      </c>
      <c r="F75" s="335" t="s">
        <v>1969</v>
      </c>
      <c r="G75" s="335" t="s">
        <v>1970</v>
      </c>
      <c r="H75" s="335" t="s">
        <v>1971</v>
      </c>
      <c r="I75" s="335" t="s">
        <v>1972</v>
      </c>
      <c r="J75" s="335" t="s">
        <v>1973</v>
      </c>
      <c r="K75" s="335" t="s">
        <v>1974</v>
      </c>
      <c r="L75" s="335" t="s">
        <v>1975</v>
      </c>
      <c r="N75" s="335" t="s">
        <v>1983</v>
      </c>
    </row>
    <row r="76" spans="2:14" x14ac:dyDescent="0.25">
      <c r="C76" s="337"/>
      <c r="D76" s="337"/>
      <c r="E76" s="337"/>
      <c r="F76" s="337"/>
      <c r="G76" s="337"/>
      <c r="H76" s="337"/>
      <c r="I76" s="337"/>
      <c r="J76" s="337"/>
      <c r="K76" s="337"/>
      <c r="L76" s="337"/>
    </row>
    <row r="77" spans="2:14" x14ac:dyDescent="0.25">
      <c r="B77" s="338" t="s">
        <v>1951</v>
      </c>
      <c r="C77" s="344">
        <f>C55/SUM($C55:$L55)</f>
        <v>1.2797646566910454E-2</v>
      </c>
      <c r="D77" s="344">
        <f t="shared" ref="D77:L77" si="6">D55/SUM($C55:$L55)</f>
        <v>0.10066491154628245</v>
      </c>
      <c r="E77" s="344">
        <f t="shared" si="6"/>
        <v>0.30640505401928936</v>
      </c>
      <c r="F77" s="344">
        <f t="shared" si="6"/>
        <v>0.25841810465618065</v>
      </c>
      <c r="G77" s="344">
        <f t="shared" si="6"/>
        <v>0.22236899187325321</v>
      </c>
      <c r="H77" s="344">
        <f t="shared" si="6"/>
        <v>4.0411158121688134E-2</v>
      </c>
      <c r="I77" s="344">
        <f t="shared" si="6"/>
        <v>1.82566126812592E-2</v>
      </c>
      <c r="J77" s="344">
        <f t="shared" si="6"/>
        <v>1.1567226075886521E-2</v>
      </c>
      <c r="K77" s="344">
        <f t="shared" si="6"/>
        <v>8.4183046808286761E-3</v>
      </c>
      <c r="L77" s="344">
        <f t="shared" si="6"/>
        <v>2.0691989778421415E-2</v>
      </c>
      <c r="M77" s="345"/>
      <c r="N77" s="346">
        <f>+N55</f>
        <v>62.56</v>
      </c>
    </row>
    <row r="78" spans="2:14" x14ac:dyDescent="0.25">
      <c r="B78" s="338" t="s">
        <v>1952</v>
      </c>
      <c r="C78" s="350">
        <v>0</v>
      </c>
      <c r="D78" s="350">
        <v>0</v>
      </c>
      <c r="E78" s="350">
        <v>0</v>
      </c>
      <c r="F78" s="350">
        <v>0</v>
      </c>
      <c r="G78" s="350">
        <v>0</v>
      </c>
      <c r="H78" s="350">
        <v>0</v>
      </c>
      <c r="I78" s="350">
        <v>0</v>
      </c>
      <c r="J78" s="350">
        <v>0</v>
      </c>
      <c r="K78" s="350">
        <v>0</v>
      </c>
      <c r="L78" s="350">
        <v>0</v>
      </c>
      <c r="M78" s="345"/>
      <c r="N78" s="346">
        <f>+N56</f>
        <v>69.180000000000007</v>
      </c>
    </row>
    <row r="79" spans="2:14" x14ac:dyDescent="0.25">
      <c r="B79" s="338" t="s">
        <v>1953</v>
      </c>
      <c r="C79" s="344">
        <f t="shared" ref="C79:L86" si="7">C57/SUM($C57:$L57)</f>
        <v>2.7956103710080213E-2</v>
      </c>
      <c r="D79" s="344">
        <f t="shared" si="7"/>
        <v>4.9614600474543066E-2</v>
      </c>
      <c r="E79" s="344">
        <f t="shared" si="7"/>
        <v>0.13940810585280969</v>
      </c>
      <c r="F79" s="344">
        <f t="shared" si="7"/>
        <v>0.24963405356832652</v>
      </c>
      <c r="G79" s="344">
        <f t="shared" si="7"/>
        <v>0.38858759866858189</v>
      </c>
      <c r="H79" s="344">
        <f t="shared" si="7"/>
        <v>9.3081326139703602E-2</v>
      </c>
      <c r="I79" s="344">
        <f t="shared" si="7"/>
        <v>5.1718211585954958E-2</v>
      </c>
      <c r="J79" s="344">
        <f t="shared" si="7"/>
        <v>0</v>
      </c>
      <c r="K79" s="344">
        <f t="shared" si="7"/>
        <v>0</v>
      </c>
      <c r="L79" s="344">
        <f t="shared" si="7"/>
        <v>0</v>
      </c>
      <c r="M79" s="345"/>
      <c r="N79" s="346">
        <f t="shared" ref="N79:N86" si="8">+N57</f>
        <v>67.489999999999995</v>
      </c>
    </row>
    <row r="80" spans="2:14" x14ac:dyDescent="0.25">
      <c r="B80" s="338" t="s">
        <v>1954</v>
      </c>
      <c r="C80" s="344">
        <f t="shared" si="7"/>
        <v>3.0248798865659628E-2</v>
      </c>
      <c r="D80" s="344">
        <f t="shared" si="7"/>
        <v>0.21827713556129166</v>
      </c>
      <c r="E80" s="344">
        <f t="shared" si="7"/>
        <v>0.18711703109112862</v>
      </c>
      <c r="F80" s="344">
        <f t="shared" si="7"/>
        <v>0.12664678652624206</v>
      </c>
      <c r="G80" s="344">
        <f t="shared" si="7"/>
        <v>0.21902552366398959</v>
      </c>
      <c r="H80" s="344">
        <f t="shared" si="7"/>
        <v>5.635784495542473E-2</v>
      </c>
      <c r="I80" s="344">
        <f t="shared" si="7"/>
        <v>2.9324564008819835E-2</v>
      </c>
      <c r="J80" s="344">
        <f t="shared" si="7"/>
        <v>6.037379519392401E-2</v>
      </c>
      <c r="K80" s="344">
        <f t="shared" si="7"/>
        <v>2.1164605728293457E-3</v>
      </c>
      <c r="L80" s="344">
        <f t="shared" si="7"/>
        <v>7.0512059560690704E-2</v>
      </c>
      <c r="M80" s="345"/>
      <c r="N80" s="346">
        <f t="shared" si="8"/>
        <v>62.81</v>
      </c>
    </row>
    <row r="81" spans="2:14" x14ac:dyDescent="0.25">
      <c r="B81" s="338" t="s">
        <v>1955</v>
      </c>
      <c r="C81" s="344">
        <f t="shared" si="7"/>
        <v>9.7474783501599396E-3</v>
      </c>
      <c r="D81" s="344">
        <f t="shared" si="7"/>
        <v>0.1042678077025541</v>
      </c>
      <c r="E81" s="344">
        <f t="shared" si="7"/>
        <v>0.21829989640839428</v>
      </c>
      <c r="F81" s="344">
        <f t="shared" si="7"/>
        <v>0.18140178849572824</v>
      </c>
      <c r="G81" s="344">
        <f t="shared" si="7"/>
        <v>0.36987834968342309</v>
      </c>
      <c r="H81" s="344">
        <f t="shared" si="7"/>
        <v>5.7029926284789888E-2</v>
      </c>
      <c r="I81" s="344">
        <f t="shared" si="7"/>
        <v>1.5152546321258597E-2</v>
      </c>
      <c r="J81" s="344">
        <f t="shared" si="7"/>
        <v>8.0182879959997504E-3</v>
      </c>
      <c r="K81" s="344">
        <f t="shared" si="7"/>
        <v>8.0639461731599853E-3</v>
      </c>
      <c r="L81" s="344">
        <f t="shared" si="7"/>
        <v>2.8139972584532068E-2</v>
      </c>
      <c r="M81" s="345"/>
      <c r="N81" s="346">
        <f t="shared" si="8"/>
        <v>66.239999999999995</v>
      </c>
    </row>
    <row r="82" spans="2:14" ht="30" x14ac:dyDescent="0.25">
      <c r="B82" s="338" t="s">
        <v>1956</v>
      </c>
      <c r="C82" s="344">
        <f t="shared" si="7"/>
        <v>1.936023233254832E-2</v>
      </c>
      <c r="D82" s="344">
        <f t="shared" si="7"/>
        <v>0.12745663452102116</v>
      </c>
      <c r="E82" s="344">
        <f t="shared" si="7"/>
        <v>0.70323838165431019</v>
      </c>
      <c r="F82" s="344">
        <f t="shared" si="7"/>
        <v>9.8354213066216681E-2</v>
      </c>
      <c r="G82" s="344">
        <f t="shared" si="7"/>
        <v>3.1371675615509645E-2</v>
      </c>
      <c r="H82" s="344">
        <f t="shared" si="7"/>
        <v>0</v>
      </c>
      <c r="I82" s="344">
        <f t="shared" si="7"/>
        <v>3.552651699457671E-4</v>
      </c>
      <c r="J82" s="344">
        <f t="shared" si="7"/>
        <v>0</v>
      </c>
      <c r="K82" s="344">
        <v>0</v>
      </c>
      <c r="L82" s="344">
        <f t="shared" si="7"/>
        <v>1.9863597640448188E-2</v>
      </c>
      <c r="M82" s="345"/>
      <c r="N82" s="346">
        <f t="shared" si="8"/>
        <v>50.67</v>
      </c>
    </row>
    <row r="83" spans="2:14" x14ac:dyDescent="0.25">
      <c r="B83" s="338" t="s">
        <v>1957</v>
      </c>
      <c r="C83" s="344">
        <f t="shared" si="7"/>
        <v>1.6153705248041612E-2</v>
      </c>
      <c r="D83" s="344">
        <f t="shared" si="7"/>
        <v>0.13521898979044225</v>
      </c>
      <c r="E83" s="344">
        <f t="shared" si="7"/>
        <v>0.39144659576963181</v>
      </c>
      <c r="F83" s="344">
        <f t="shared" si="7"/>
        <v>0.29686563777969277</v>
      </c>
      <c r="G83" s="344">
        <f t="shared" si="7"/>
        <v>0.10137005817248761</v>
      </c>
      <c r="H83" s="344">
        <f t="shared" si="7"/>
        <v>1.4321539491992968E-2</v>
      </c>
      <c r="I83" s="344">
        <f t="shared" si="7"/>
        <v>8.3446497093321147E-3</v>
      </c>
      <c r="J83" s="344">
        <f t="shared" si="7"/>
        <v>7.9219532831078417E-3</v>
      </c>
      <c r="K83" s="344">
        <f t="shared" si="7"/>
        <v>3.2625933540480026E-3</v>
      </c>
      <c r="L83" s="344">
        <f t="shared" si="7"/>
        <v>2.5094277401222966E-2</v>
      </c>
      <c r="M83" s="345"/>
      <c r="N83" s="346">
        <f t="shared" si="8"/>
        <v>58.05</v>
      </c>
    </row>
    <row r="84" spans="2:14" x14ac:dyDescent="0.25">
      <c r="B84" s="338" t="s">
        <v>1976</v>
      </c>
      <c r="C84" s="344">
        <f t="shared" si="7"/>
        <v>8.2863909877809158E-2</v>
      </c>
      <c r="D84" s="344">
        <f t="shared" si="7"/>
        <v>0.25438939378638586</v>
      </c>
      <c r="E84" s="344">
        <f t="shared" si="7"/>
        <v>0.36311035256449908</v>
      </c>
      <c r="F84" s="344">
        <f t="shared" si="7"/>
        <v>0.18542543167247375</v>
      </c>
      <c r="G84" s="344">
        <f t="shared" si="7"/>
        <v>6.3749617364876845E-2</v>
      </c>
      <c r="H84" s="344">
        <f t="shared" si="7"/>
        <v>1.7463095479824109E-2</v>
      </c>
      <c r="I84" s="344">
        <f t="shared" si="7"/>
        <v>1.1348687750965867E-2</v>
      </c>
      <c r="J84" s="344">
        <f t="shared" si="7"/>
        <v>7.9706162566016373E-3</v>
      </c>
      <c r="K84" s="344">
        <f t="shared" si="7"/>
        <v>5.5520048568594646E-3</v>
      </c>
      <c r="L84" s="344">
        <f t="shared" si="7"/>
        <v>8.1268903897040948E-3</v>
      </c>
      <c r="M84" s="345"/>
      <c r="N84" s="346">
        <f t="shared" si="8"/>
        <v>48.81</v>
      </c>
    </row>
    <row r="85" spans="2:14" ht="30" x14ac:dyDescent="0.25">
      <c r="B85" s="338" t="s">
        <v>1977</v>
      </c>
      <c r="C85" s="350">
        <f t="shared" si="7"/>
        <v>0</v>
      </c>
      <c r="D85" s="350">
        <f t="shared" si="7"/>
        <v>0</v>
      </c>
      <c r="E85" s="350">
        <f t="shared" si="7"/>
        <v>0.54952894973735966</v>
      </c>
      <c r="F85" s="350">
        <f t="shared" si="7"/>
        <v>0</v>
      </c>
      <c r="G85" s="350">
        <f t="shared" si="7"/>
        <v>4.2900217279328079E-2</v>
      </c>
      <c r="H85" s="350">
        <f t="shared" si="7"/>
        <v>0.40757083298331243</v>
      </c>
      <c r="I85" s="350">
        <f t="shared" si="7"/>
        <v>0</v>
      </c>
      <c r="J85" s="350">
        <f t="shared" si="7"/>
        <v>0</v>
      </c>
      <c r="K85" s="350">
        <f t="shared" si="7"/>
        <v>0</v>
      </c>
      <c r="L85" s="350">
        <f t="shared" si="7"/>
        <v>0</v>
      </c>
      <c r="M85" s="345"/>
      <c r="N85" s="346">
        <f t="shared" si="8"/>
        <v>62.09</v>
      </c>
    </row>
    <row r="86" spans="2:14" x14ac:dyDescent="0.25">
      <c r="B86" s="338" t="s">
        <v>97</v>
      </c>
      <c r="C86" s="350">
        <f t="shared" si="7"/>
        <v>0.16766455370421815</v>
      </c>
      <c r="D86" s="350">
        <f t="shared" si="7"/>
        <v>0.10214497463634302</v>
      </c>
      <c r="E86" s="350">
        <f t="shared" si="7"/>
        <v>0.47430405658892433</v>
      </c>
      <c r="F86" s="350">
        <f t="shared" si="7"/>
        <v>0</v>
      </c>
      <c r="G86" s="350">
        <f t="shared" si="7"/>
        <v>0</v>
      </c>
      <c r="H86" s="350">
        <f t="shared" si="7"/>
        <v>0</v>
      </c>
      <c r="I86" s="350">
        <f t="shared" si="7"/>
        <v>0</v>
      </c>
      <c r="J86" s="350">
        <f t="shared" si="7"/>
        <v>0</v>
      </c>
      <c r="K86" s="350">
        <f t="shared" si="7"/>
        <v>0</v>
      </c>
      <c r="L86" s="350">
        <f t="shared" si="7"/>
        <v>0.25588641507051452</v>
      </c>
      <c r="M86" s="345"/>
      <c r="N86" s="346">
        <f t="shared" si="8"/>
        <v>77.06</v>
      </c>
    </row>
    <row r="87" spans="2:14" x14ac:dyDescent="0.25">
      <c r="C87" s="353"/>
      <c r="D87" s="353"/>
      <c r="E87" s="353"/>
      <c r="F87" s="353"/>
      <c r="G87" s="353"/>
      <c r="H87" s="353"/>
      <c r="I87" s="353"/>
      <c r="J87" s="353"/>
      <c r="K87" s="353"/>
      <c r="L87" s="353"/>
      <c r="M87" s="345"/>
      <c r="N87" s="346"/>
    </row>
    <row r="88" spans="2:14" x14ac:dyDescent="0.25">
      <c r="B88" s="323" t="s">
        <v>99</v>
      </c>
      <c r="C88" s="347">
        <f t="shared" ref="C88:L88" si="9">C66/SUM($C66:$L66)</f>
        <v>5.5613963104653691E-2</v>
      </c>
      <c r="D88" s="347">
        <f t="shared" si="9"/>
        <v>0.20212728057382284</v>
      </c>
      <c r="E88" s="347">
        <f t="shared" si="9"/>
        <v>0.34478965893869212</v>
      </c>
      <c r="F88" s="347">
        <f t="shared" si="9"/>
        <v>0.20547199109618788</v>
      </c>
      <c r="G88" s="347">
        <f t="shared" si="9"/>
        <v>0.12504945658122507</v>
      </c>
      <c r="H88" s="347">
        <f t="shared" si="9"/>
        <v>2.4437255516994279E-2</v>
      </c>
      <c r="I88" s="347">
        <f t="shared" si="9"/>
        <v>1.2038701933211306E-2</v>
      </c>
      <c r="J88" s="347">
        <f t="shared" si="9"/>
        <v>9.0430027334391771E-3</v>
      </c>
      <c r="K88" s="347">
        <f t="shared" si="9"/>
        <v>5.4722013984851298E-3</v>
      </c>
      <c r="L88" s="347">
        <f t="shared" si="9"/>
        <v>1.5956488123288235E-2</v>
      </c>
      <c r="M88" s="345"/>
      <c r="N88" s="354">
        <f>+N66</f>
        <v>53.9</v>
      </c>
    </row>
    <row r="95" spans="2:14" x14ac:dyDescent="0.25">
      <c r="N95" s="233" t="s">
        <v>1820</v>
      </c>
    </row>
  </sheetData>
  <mergeCells count="4">
    <mergeCell ref="C8:L8"/>
    <mergeCell ref="C30:L30"/>
    <mergeCell ref="C52:L52"/>
    <mergeCell ref="C74:L74"/>
  </mergeCells>
  <hyperlinks>
    <hyperlink ref="N95" location="Contents!A1" display="To Frontpage"/>
  </hyperlinks>
  <pageMargins left="0.70866141732283472" right="0.70866141732283472" top="0.74803149606299213" bottom="0.74803149606299213" header="0.31496062992125984" footer="0.31496062992125984"/>
  <pageSetup paperSize="9" scale="40"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pageSetUpPr fitToPage="1"/>
  </sheetPr>
  <dimension ref="B4:J31"/>
  <sheetViews>
    <sheetView zoomScale="85" zoomScaleNormal="85" workbookViewId="0">
      <selection activeCell="B24" sqref="B24"/>
    </sheetView>
  </sheetViews>
  <sheetFormatPr defaultColWidth="9.140625" defaultRowHeight="15" x14ac:dyDescent="0.25"/>
  <cols>
    <col min="1" max="1" width="4.7109375" style="275" customWidth="1"/>
    <col min="2" max="2" width="30.28515625" style="275" customWidth="1"/>
    <col min="3" max="8" width="27.42578125" style="275" customWidth="1"/>
    <col min="9" max="9" width="25.7109375" style="275" customWidth="1"/>
    <col min="10" max="16384" width="9.140625" style="275"/>
  </cols>
  <sheetData>
    <row r="4" spans="2:10" x14ac:dyDescent="0.25">
      <c r="B4" s="278"/>
      <c r="C4" s="278"/>
      <c r="D4" s="278"/>
      <c r="E4" s="278"/>
      <c r="F4" s="278"/>
      <c r="G4" s="315" t="s">
        <v>1948</v>
      </c>
      <c r="H4" s="355">
        <f>'[1]Table 1-3 - Lending'!L4</f>
        <v>43465</v>
      </c>
      <c r="I4" s="278"/>
      <c r="J4" s="278"/>
    </row>
    <row r="5" spans="2:10" ht="15.75" x14ac:dyDescent="0.25">
      <c r="B5" s="318" t="s">
        <v>1986</v>
      </c>
      <c r="C5" s="278"/>
      <c r="D5" s="278"/>
      <c r="E5" s="278"/>
      <c r="F5" s="278"/>
      <c r="G5" s="278"/>
      <c r="H5" s="278"/>
      <c r="I5" s="278"/>
      <c r="J5" s="278"/>
    </row>
    <row r="6" spans="2:10" ht="3.75" customHeight="1" x14ac:dyDescent="0.25">
      <c r="B6" s="318"/>
      <c r="C6" s="278"/>
      <c r="D6" s="278"/>
      <c r="E6" s="278"/>
      <c r="F6" s="278"/>
      <c r="G6" s="278"/>
      <c r="H6" s="278"/>
      <c r="I6" s="278"/>
    </row>
    <row r="7" spans="2:10" x14ac:dyDescent="0.25">
      <c r="B7" s="356" t="s">
        <v>1755</v>
      </c>
      <c r="C7" s="356"/>
      <c r="D7" s="357"/>
      <c r="E7" s="357"/>
      <c r="F7" s="357"/>
      <c r="G7" s="357"/>
      <c r="H7" s="357"/>
      <c r="I7" s="357"/>
    </row>
    <row r="8" spans="2:10" x14ac:dyDescent="0.25">
      <c r="B8" s="279"/>
      <c r="C8" s="279"/>
      <c r="D8" s="279"/>
      <c r="E8" s="279"/>
      <c r="F8" s="279"/>
      <c r="G8" s="279"/>
      <c r="H8" s="279"/>
      <c r="I8" s="279"/>
    </row>
    <row r="9" spans="2:10" ht="30" x14ac:dyDescent="0.25">
      <c r="B9" s="279"/>
      <c r="C9" s="335" t="s">
        <v>1700</v>
      </c>
      <c r="D9" s="335" t="s">
        <v>1701</v>
      </c>
      <c r="E9" s="335" t="s">
        <v>1702</v>
      </c>
      <c r="F9" s="335" t="s">
        <v>1703</v>
      </c>
      <c r="G9" s="335" t="s">
        <v>1704</v>
      </c>
      <c r="H9" s="335" t="s">
        <v>1987</v>
      </c>
      <c r="I9" s="335" t="s">
        <v>99</v>
      </c>
    </row>
    <row r="11" spans="2:10" x14ac:dyDescent="0.25">
      <c r="B11" s="338" t="s">
        <v>1951</v>
      </c>
      <c r="C11" s="358">
        <v>0.28028643472999998</v>
      </c>
      <c r="D11" s="358">
        <v>0.76625794645</v>
      </c>
      <c r="E11" s="358">
        <v>0.98749912594</v>
      </c>
      <c r="F11" s="358">
        <v>1.31760188765</v>
      </c>
      <c r="G11" s="358">
        <v>1.4964283141600001</v>
      </c>
      <c r="H11" s="358">
        <v>1.5913576950499999</v>
      </c>
      <c r="I11" s="358">
        <f>SUM(C11:H11)</f>
        <v>6.4394314039800005</v>
      </c>
    </row>
    <row r="12" spans="2:10" x14ac:dyDescent="0.25">
      <c r="B12" s="338" t="s">
        <v>1952</v>
      </c>
      <c r="C12" s="358">
        <v>1.6156436060000001E-2</v>
      </c>
      <c r="D12" s="358">
        <v>6.3366918600000002E-3</v>
      </c>
      <c r="E12" s="358">
        <v>7.9018335900000007E-3</v>
      </c>
      <c r="F12" s="358">
        <v>1.3793201010000001E-2</v>
      </c>
      <c r="G12" s="358">
        <v>2.822825629E-2</v>
      </c>
      <c r="H12" s="358">
        <v>0</v>
      </c>
      <c r="I12" s="358">
        <f t="shared" ref="I12:I20" si="0">SUM(C12:H12)</f>
        <v>7.2416418810000008E-2</v>
      </c>
    </row>
    <row r="13" spans="2:10" x14ac:dyDescent="0.25">
      <c r="B13" s="338" t="s">
        <v>1953</v>
      </c>
      <c r="C13" s="358">
        <v>0</v>
      </c>
      <c r="D13" s="358">
        <v>0</v>
      </c>
      <c r="E13" s="358">
        <v>0.33340465326000002</v>
      </c>
      <c r="F13" s="358">
        <v>0.21473228388999999</v>
      </c>
      <c r="G13" s="358">
        <v>2.4373889300000002E-3</v>
      </c>
      <c r="H13" s="358">
        <v>0</v>
      </c>
      <c r="I13" s="358">
        <f t="shared" si="0"/>
        <v>0.55057432608000001</v>
      </c>
    </row>
    <row r="14" spans="2:10" x14ac:dyDescent="0.25">
      <c r="B14" s="338" t="s">
        <v>1954</v>
      </c>
      <c r="C14" s="358">
        <v>0.36047577612999998</v>
      </c>
      <c r="D14" s="358">
        <v>0.69782993659000003</v>
      </c>
      <c r="E14" s="358">
        <v>0.77451435398000001</v>
      </c>
      <c r="F14" s="358">
        <v>0.65541616072999997</v>
      </c>
      <c r="G14" s="358">
        <v>0.36403653207999997</v>
      </c>
      <c r="H14" s="358">
        <v>5.2337578580000002E-2</v>
      </c>
      <c r="I14" s="358">
        <f t="shared" si="0"/>
        <v>2.9046103380899999</v>
      </c>
    </row>
    <row r="15" spans="2:10" x14ac:dyDescent="0.25">
      <c r="B15" s="338" t="s">
        <v>1955</v>
      </c>
      <c r="C15" s="358">
        <v>1.9176058164100001</v>
      </c>
      <c r="D15" s="358">
        <v>2.31398270111</v>
      </c>
      <c r="E15" s="358">
        <v>4.0463508545</v>
      </c>
      <c r="F15" s="358">
        <v>6.3027696504700002</v>
      </c>
      <c r="G15" s="358">
        <v>5.7918190321700003</v>
      </c>
      <c r="H15" s="358">
        <v>0.20039203155999999</v>
      </c>
      <c r="I15" s="358">
        <f t="shared" si="0"/>
        <v>20.572920086220002</v>
      </c>
    </row>
    <row r="16" spans="2:10" ht="30" x14ac:dyDescent="0.25">
      <c r="B16" s="338" t="s">
        <v>1956</v>
      </c>
      <c r="C16" s="358">
        <v>7.021621569E-2</v>
      </c>
      <c r="D16" s="358">
        <v>0.13064768323000001</v>
      </c>
      <c r="E16" s="358">
        <v>0.27868766910999998</v>
      </c>
      <c r="F16" s="358">
        <v>0.79038102147</v>
      </c>
      <c r="G16" s="358">
        <v>0.56448109676000002</v>
      </c>
      <c r="H16" s="358">
        <v>0</v>
      </c>
      <c r="I16" s="358">
        <f t="shared" si="0"/>
        <v>1.83441368626</v>
      </c>
    </row>
    <row r="17" spans="2:9" x14ac:dyDescent="0.25">
      <c r="B17" s="338" t="s">
        <v>1957</v>
      </c>
      <c r="C17" s="358">
        <v>3.8942672172199999</v>
      </c>
      <c r="D17" s="358">
        <v>3.7240174962200001</v>
      </c>
      <c r="E17" s="358">
        <v>4.2591493301199996</v>
      </c>
      <c r="F17" s="358">
        <v>7.3641588224500003</v>
      </c>
      <c r="G17" s="358">
        <v>5.7733898934200001</v>
      </c>
      <c r="H17" s="358">
        <v>0.20099241502000001</v>
      </c>
      <c r="I17" s="358">
        <f t="shared" si="0"/>
        <v>25.215975174449998</v>
      </c>
    </row>
    <row r="18" spans="2:9" x14ac:dyDescent="0.25">
      <c r="B18" s="338" t="s">
        <v>1976</v>
      </c>
      <c r="C18" s="358">
        <v>1.0518050346600001</v>
      </c>
      <c r="D18" s="358">
        <v>12.201698599949999</v>
      </c>
      <c r="E18" s="358">
        <v>21.089817556610001</v>
      </c>
      <c r="F18" s="358">
        <v>26.995592248200001</v>
      </c>
      <c r="G18" s="358">
        <v>25.618600195239999</v>
      </c>
      <c r="H18" s="358">
        <v>0</v>
      </c>
      <c r="I18" s="358">
        <f t="shared" si="0"/>
        <v>86.957513634659989</v>
      </c>
    </row>
    <row r="19" spans="2:9" ht="30" x14ac:dyDescent="0.25">
      <c r="B19" s="338" t="s">
        <v>1977</v>
      </c>
      <c r="C19" s="358">
        <v>0</v>
      </c>
      <c r="D19" s="358">
        <v>0</v>
      </c>
      <c r="E19" s="358">
        <v>9.2289758800000003E-3</v>
      </c>
      <c r="F19" s="358">
        <v>0</v>
      </c>
      <c r="G19" s="358">
        <v>4.6426934899999996E-3</v>
      </c>
      <c r="H19" s="358">
        <v>0</v>
      </c>
      <c r="I19" s="358">
        <f t="shared" si="0"/>
        <v>1.3871669369999999E-2</v>
      </c>
    </row>
    <row r="20" spans="2:9" x14ac:dyDescent="0.25">
      <c r="B20" s="338" t="s">
        <v>97</v>
      </c>
      <c r="C20" s="358">
        <v>2.846735E-3</v>
      </c>
      <c r="D20" s="358">
        <v>1.8928186230000001E-2</v>
      </c>
      <c r="E20" s="358">
        <v>7.7365387999999997E-3</v>
      </c>
      <c r="F20" s="358">
        <v>2.36368378E-3</v>
      </c>
      <c r="G20" s="358">
        <v>1.246474972E-2</v>
      </c>
      <c r="H20" s="358">
        <v>0</v>
      </c>
      <c r="I20" s="358">
        <f t="shared" si="0"/>
        <v>4.433989353E-2</v>
      </c>
    </row>
    <row r="21" spans="2:9" x14ac:dyDescent="0.25">
      <c r="C21" s="358"/>
      <c r="D21" s="358"/>
      <c r="E21" s="358"/>
      <c r="F21" s="358"/>
      <c r="G21" s="358"/>
      <c r="H21" s="358"/>
      <c r="I21" s="358"/>
    </row>
    <row r="22" spans="2:9" x14ac:dyDescent="0.25">
      <c r="B22" s="323" t="s">
        <v>99</v>
      </c>
      <c r="C22" s="328">
        <f>SUM(C11:C20)</f>
        <v>7.5936596658999997</v>
      </c>
      <c r="D22" s="328">
        <f t="shared" ref="D22:I22" si="1">SUM(D11:D20)</f>
        <v>19.859699241639998</v>
      </c>
      <c r="E22" s="328">
        <f t="shared" si="1"/>
        <v>31.794290891789998</v>
      </c>
      <c r="F22" s="328">
        <f t="shared" si="1"/>
        <v>43.65680895965</v>
      </c>
      <c r="G22" s="328">
        <f t="shared" si="1"/>
        <v>39.656528152260002</v>
      </c>
      <c r="H22" s="328">
        <f t="shared" si="1"/>
        <v>2.04507972021</v>
      </c>
      <c r="I22" s="328">
        <f t="shared" si="1"/>
        <v>144.60606663145001</v>
      </c>
    </row>
    <row r="23" spans="2:9" x14ac:dyDescent="0.25">
      <c r="B23" s="317" t="s">
        <v>2169</v>
      </c>
    </row>
    <row r="31" spans="2:9" x14ac:dyDescent="0.25">
      <c r="I31" s="233" t="s">
        <v>1820</v>
      </c>
    </row>
  </sheetData>
  <hyperlinks>
    <hyperlink ref="I31" location="Contents!A1" display="To Frontpage"/>
  </hyperlinks>
  <pageMargins left="0.70866141732283472" right="0.70866141732283472" top="0.74803149606299213" bottom="0.74803149606299213" header="0.31496062992125984" footer="0.31496062992125984"/>
  <pageSetup paperSize="9" scale="55" orientation="landscape"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pageSetUpPr fitToPage="1"/>
  </sheetPr>
  <dimension ref="B4:O79"/>
  <sheetViews>
    <sheetView zoomScale="70" zoomScaleNormal="70" workbookViewId="0">
      <selection activeCell="C74" sqref="C74"/>
    </sheetView>
  </sheetViews>
  <sheetFormatPr defaultColWidth="9.140625" defaultRowHeight="15" x14ac:dyDescent="0.25"/>
  <cols>
    <col min="1" max="1" width="4.7109375" style="275" customWidth="1"/>
    <col min="2" max="2" width="26.28515625" style="275" customWidth="1"/>
    <col min="3" max="12" width="17.7109375" style="275" customWidth="1"/>
    <col min="13" max="13" width="18" style="275" customWidth="1"/>
    <col min="14" max="16384" width="9.140625" style="275"/>
  </cols>
  <sheetData>
    <row r="4" spans="2:13" x14ac:dyDescent="0.25">
      <c r="B4" s="278"/>
      <c r="C4" s="278"/>
      <c r="D4" s="278"/>
      <c r="E4" s="278"/>
      <c r="F4" s="278"/>
      <c r="G4" s="278"/>
      <c r="H4" s="278"/>
      <c r="I4" s="278"/>
      <c r="J4" s="278"/>
      <c r="K4" s="315" t="s">
        <v>1948</v>
      </c>
      <c r="L4" s="355">
        <f>'[1]Table 1-3 - Lending'!L4</f>
        <v>43465</v>
      </c>
      <c r="M4" s="278"/>
    </row>
    <row r="5" spans="2:13" ht="15.75" x14ac:dyDescent="0.25">
      <c r="B5" s="318" t="s">
        <v>1988</v>
      </c>
      <c r="C5" s="278"/>
      <c r="D5" s="278"/>
      <c r="E5" s="278"/>
      <c r="F5" s="278"/>
      <c r="G5" s="278"/>
      <c r="H5" s="278"/>
      <c r="I5" s="278"/>
      <c r="J5" s="278"/>
      <c r="K5" s="278"/>
      <c r="L5" s="278"/>
      <c r="M5" s="278"/>
    </row>
    <row r="6" spans="2:13" x14ac:dyDescent="0.25">
      <c r="B6" s="356" t="s">
        <v>1757</v>
      </c>
      <c r="C6" s="357"/>
      <c r="D6" s="357"/>
      <c r="E6" s="357"/>
      <c r="F6" s="357"/>
      <c r="G6" s="357"/>
      <c r="H6" s="357"/>
      <c r="I6" s="357"/>
      <c r="J6" s="357"/>
      <c r="K6" s="357"/>
      <c r="L6" s="357"/>
      <c r="M6" s="357"/>
    </row>
    <row r="7" spans="2:13" x14ac:dyDescent="0.25">
      <c r="B7" s="279"/>
      <c r="C7" s="279"/>
      <c r="D7" s="279"/>
      <c r="E7" s="279"/>
      <c r="F7" s="279"/>
      <c r="G7" s="279"/>
      <c r="H7" s="279"/>
      <c r="I7" s="279"/>
      <c r="J7" s="279"/>
      <c r="K7" s="279"/>
      <c r="L7" s="279"/>
      <c r="M7" s="279"/>
    </row>
    <row r="8" spans="2:13" ht="45" x14ac:dyDescent="0.25">
      <c r="B8" s="279"/>
      <c r="C8" s="321" t="s">
        <v>1951</v>
      </c>
      <c r="D8" s="321" t="s">
        <v>1952</v>
      </c>
      <c r="E8" s="321" t="s">
        <v>1953</v>
      </c>
      <c r="F8" s="321" t="s">
        <v>1954</v>
      </c>
      <c r="G8" s="321" t="s">
        <v>1955</v>
      </c>
      <c r="H8" s="321" t="s">
        <v>1956</v>
      </c>
      <c r="I8" s="321" t="s">
        <v>1957</v>
      </c>
      <c r="J8" s="321" t="s">
        <v>901</v>
      </c>
      <c r="K8" s="321" t="s">
        <v>1958</v>
      </c>
      <c r="L8" s="321" t="s">
        <v>97</v>
      </c>
      <c r="M8" s="322" t="s">
        <v>99</v>
      </c>
    </row>
    <row r="9" spans="2:13" x14ac:dyDescent="0.25">
      <c r="B9" s="275" t="s">
        <v>1989</v>
      </c>
      <c r="C9" s="358">
        <v>0</v>
      </c>
      <c r="D9" s="358">
        <v>0</v>
      </c>
      <c r="E9" s="358">
        <v>0</v>
      </c>
      <c r="F9" s="358">
        <v>0</v>
      </c>
      <c r="G9" s="358">
        <v>0</v>
      </c>
      <c r="H9" s="358">
        <v>0</v>
      </c>
      <c r="I9" s="358">
        <v>0</v>
      </c>
      <c r="J9" s="358">
        <v>0</v>
      </c>
      <c r="K9" s="358">
        <v>0</v>
      </c>
      <c r="L9" s="358">
        <v>0</v>
      </c>
      <c r="M9" s="358">
        <f>SUM(C9:L9)</f>
        <v>0</v>
      </c>
    </row>
    <row r="10" spans="2:13" x14ac:dyDescent="0.25">
      <c r="B10" s="275" t="s">
        <v>1990</v>
      </c>
      <c r="C10" s="358">
        <v>0.24270958065000001</v>
      </c>
      <c r="D10" s="358">
        <v>0</v>
      </c>
      <c r="E10" s="358">
        <v>2.512E-2</v>
      </c>
      <c r="F10" s="358">
        <v>0.18042</v>
      </c>
      <c r="G10" s="358">
        <v>0.83478569742999997</v>
      </c>
      <c r="H10" s="358">
        <v>0</v>
      </c>
      <c r="I10" s="358">
        <v>0.24949347729999999</v>
      </c>
      <c r="J10" s="358">
        <v>3.4279831944299999</v>
      </c>
      <c r="K10" s="358">
        <v>0</v>
      </c>
      <c r="L10" s="358">
        <v>0</v>
      </c>
      <c r="M10" s="358">
        <f t="shared" ref="M10:M19" si="0">SUM(C10:L10)</f>
        <v>4.9605119498099999</v>
      </c>
    </row>
    <row r="11" spans="2:13" ht="30" customHeight="1" x14ac:dyDescent="0.25">
      <c r="B11" s="359" t="s">
        <v>1991</v>
      </c>
      <c r="C11" s="358">
        <v>0.77055615238999997</v>
      </c>
      <c r="D11" s="358">
        <v>0</v>
      </c>
      <c r="E11" s="358">
        <v>0.22468511983</v>
      </c>
      <c r="F11" s="358">
        <v>0.59264603565999996</v>
      </c>
      <c r="G11" s="358">
        <v>3.7227392620400002</v>
      </c>
      <c r="H11" s="358">
        <v>3.6737334099999999E-3</v>
      </c>
      <c r="I11" s="358">
        <v>2.11580121656</v>
      </c>
      <c r="J11" s="358">
        <v>14.92712263254</v>
      </c>
      <c r="K11" s="358">
        <v>0</v>
      </c>
      <c r="L11" s="358">
        <v>0</v>
      </c>
      <c r="M11" s="358">
        <f t="shared" si="0"/>
        <v>22.35722415243</v>
      </c>
    </row>
    <row r="12" spans="2:13" x14ac:dyDescent="0.25">
      <c r="B12" s="360" t="s">
        <v>1992</v>
      </c>
      <c r="C12" s="358">
        <v>0.15856473046</v>
      </c>
      <c r="D12" s="358">
        <v>0</v>
      </c>
      <c r="E12" s="358">
        <v>0</v>
      </c>
      <c r="F12" s="358">
        <v>2.238144311E-2</v>
      </c>
      <c r="G12" s="358">
        <v>0.32352644884999998</v>
      </c>
      <c r="H12" s="358">
        <v>1.7744091400000001E-3</v>
      </c>
      <c r="I12" s="358">
        <v>0.2166857163</v>
      </c>
      <c r="J12" s="358">
        <v>1.22235561925</v>
      </c>
      <c r="K12" s="358">
        <v>0</v>
      </c>
      <c r="L12" s="358">
        <v>0</v>
      </c>
      <c r="M12" s="358">
        <f t="shared" si="0"/>
        <v>1.9452883671100001</v>
      </c>
    </row>
    <row r="13" spans="2:13" x14ac:dyDescent="0.25">
      <c r="B13" s="360" t="s">
        <v>1993</v>
      </c>
      <c r="C13" s="358">
        <v>0.15561102442999999</v>
      </c>
      <c r="D13" s="358">
        <v>0</v>
      </c>
      <c r="E13" s="358">
        <v>0</v>
      </c>
      <c r="F13" s="358">
        <v>2.5572591610000001E-2</v>
      </c>
      <c r="G13" s="358">
        <v>0.40042871469000002</v>
      </c>
      <c r="H13" s="358">
        <v>1.89932427E-3</v>
      </c>
      <c r="I13" s="358">
        <v>0.26195475718</v>
      </c>
      <c r="J13" s="358">
        <v>1.93286563551</v>
      </c>
      <c r="K13" s="358">
        <v>0</v>
      </c>
      <c r="L13" s="358">
        <v>0</v>
      </c>
      <c r="M13" s="358">
        <f t="shared" si="0"/>
        <v>2.7783320476900002</v>
      </c>
    </row>
    <row r="14" spans="2:13" x14ac:dyDescent="0.25">
      <c r="B14" s="361" t="s">
        <v>1994</v>
      </c>
      <c r="C14" s="358">
        <v>0.45638039749999998</v>
      </c>
      <c r="D14" s="358">
        <v>0</v>
      </c>
      <c r="E14" s="358">
        <v>0.22468511983</v>
      </c>
      <c r="F14" s="358">
        <v>0.54469200094000003</v>
      </c>
      <c r="G14" s="358">
        <v>2.9987840984999998</v>
      </c>
      <c r="H14" s="358">
        <v>0</v>
      </c>
      <c r="I14" s="358">
        <v>1.6371607430799999</v>
      </c>
      <c r="J14" s="358">
        <v>11.771901377780001</v>
      </c>
      <c r="K14" s="358">
        <v>0</v>
      </c>
      <c r="L14" s="358">
        <v>0</v>
      </c>
      <c r="M14" s="358">
        <f t="shared" si="0"/>
        <v>17.633603737630001</v>
      </c>
    </row>
    <row r="15" spans="2:13" x14ac:dyDescent="0.25">
      <c r="B15" s="361" t="s">
        <v>1995</v>
      </c>
      <c r="C15" s="358">
        <v>0</v>
      </c>
      <c r="D15" s="358">
        <v>0</v>
      </c>
      <c r="E15" s="358">
        <v>0</v>
      </c>
      <c r="F15" s="358">
        <v>0</v>
      </c>
      <c r="G15" s="358">
        <v>0</v>
      </c>
      <c r="H15" s="358">
        <v>0</v>
      </c>
      <c r="I15" s="358">
        <v>0</v>
      </c>
      <c r="J15" s="358">
        <v>0</v>
      </c>
      <c r="K15" s="358">
        <v>0</v>
      </c>
      <c r="L15" s="358">
        <v>0</v>
      </c>
      <c r="M15" s="358">
        <f t="shared" si="0"/>
        <v>0</v>
      </c>
    </row>
    <row r="16" spans="2:13" x14ac:dyDescent="0.25">
      <c r="B16" s="275" t="s">
        <v>1996</v>
      </c>
      <c r="C16" s="358">
        <v>0.16572890849999999</v>
      </c>
      <c r="D16" s="358">
        <v>0</v>
      </c>
      <c r="E16" s="358">
        <v>0</v>
      </c>
      <c r="F16" s="358">
        <v>0.31331249421000001</v>
      </c>
      <c r="G16" s="358">
        <v>2.1500098251700002</v>
      </c>
      <c r="H16" s="358">
        <v>5.7856286400000002E-3</v>
      </c>
      <c r="I16" s="358">
        <v>0.77139012958999997</v>
      </c>
      <c r="J16" s="358">
        <v>25.316551120090001</v>
      </c>
      <c r="K16" s="358">
        <v>0</v>
      </c>
      <c r="L16" s="358">
        <v>0</v>
      </c>
      <c r="M16" s="358">
        <f t="shared" si="0"/>
        <v>28.7227781062</v>
      </c>
    </row>
    <row r="17" spans="2:13" x14ac:dyDescent="0.25">
      <c r="B17" s="362" t="s">
        <v>1997</v>
      </c>
      <c r="C17" s="358">
        <v>0.16572890849999999</v>
      </c>
      <c r="D17" s="358">
        <v>0</v>
      </c>
      <c r="E17" s="358">
        <v>0</v>
      </c>
      <c r="F17" s="358">
        <v>0.31331249421000001</v>
      </c>
      <c r="G17" s="358">
        <v>2.1500098251700002</v>
      </c>
      <c r="H17" s="358">
        <v>5.7856286400000002E-3</v>
      </c>
      <c r="I17" s="358">
        <v>0.77139012958999997</v>
      </c>
      <c r="J17" s="358">
        <v>25.316551120090001</v>
      </c>
      <c r="K17" s="358">
        <v>0</v>
      </c>
      <c r="L17" s="358">
        <v>0</v>
      </c>
      <c r="M17" s="358">
        <f t="shared" si="0"/>
        <v>28.7227781062</v>
      </c>
    </row>
    <row r="18" spans="2:13" x14ac:dyDescent="0.25">
      <c r="B18" s="362" t="s">
        <v>1998</v>
      </c>
      <c r="C18" s="358">
        <v>0</v>
      </c>
      <c r="D18" s="358">
        <v>0</v>
      </c>
      <c r="E18" s="358">
        <v>0</v>
      </c>
      <c r="F18" s="358">
        <v>0</v>
      </c>
      <c r="G18" s="358">
        <v>0</v>
      </c>
      <c r="H18" s="358">
        <v>0</v>
      </c>
      <c r="I18" s="358">
        <v>0</v>
      </c>
      <c r="J18" s="358">
        <v>0</v>
      </c>
      <c r="K18" s="358">
        <v>0</v>
      </c>
      <c r="L18" s="358">
        <v>0</v>
      </c>
      <c r="M18" s="358">
        <f t="shared" si="0"/>
        <v>0</v>
      </c>
    </row>
    <row r="19" spans="2:13" x14ac:dyDescent="0.25">
      <c r="B19" s="275" t="s">
        <v>97</v>
      </c>
      <c r="C19" s="358">
        <v>0</v>
      </c>
      <c r="D19" s="358">
        <v>0</v>
      </c>
      <c r="E19" s="358">
        <v>0</v>
      </c>
      <c r="F19" s="358">
        <v>0</v>
      </c>
      <c r="G19" s="358">
        <v>0</v>
      </c>
      <c r="H19" s="358">
        <v>0</v>
      </c>
      <c r="I19" s="358">
        <v>0</v>
      </c>
      <c r="J19" s="358">
        <v>0</v>
      </c>
      <c r="K19" s="358">
        <v>0</v>
      </c>
      <c r="L19" s="358">
        <v>0</v>
      </c>
      <c r="M19" s="358">
        <f t="shared" si="0"/>
        <v>0</v>
      </c>
    </row>
    <row r="20" spans="2:13" x14ac:dyDescent="0.25">
      <c r="B20" s="363" t="s">
        <v>99</v>
      </c>
      <c r="C20" s="328">
        <f>SUM(C9:C11)+C16+C19</f>
        <v>1.1789946415399999</v>
      </c>
      <c r="D20" s="328">
        <f t="shared" ref="D20:L20" si="1">SUM(D9:D11)+D16+D19</f>
        <v>0</v>
      </c>
      <c r="E20" s="328">
        <f t="shared" si="1"/>
        <v>0.24980511983000001</v>
      </c>
      <c r="F20" s="328">
        <f t="shared" si="1"/>
        <v>1.0863785298699999</v>
      </c>
      <c r="G20" s="328">
        <f t="shared" si="1"/>
        <v>6.70753478464</v>
      </c>
      <c r="H20" s="328">
        <f t="shared" si="1"/>
        <v>9.4593620499999996E-3</v>
      </c>
      <c r="I20" s="328">
        <f t="shared" si="1"/>
        <v>3.13668482345</v>
      </c>
      <c r="J20" s="328">
        <f t="shared" si="1"/>
        <v>43.671656947060001</v>
      </c>
      <c r="K20" s="328">
        <f t="shared" si="1"/>
        <v>0</v>
      </c>
      <c r="L20" s="328">
        <f t="shared" si="1"/>
        <v>0</v>
      </c>
      <c r="M20" s="328">
        <f>SUM(M9:M11)+M16+M19</f>
        <v>56.040514208440001</v>
      </c>
    </row>
    <row r="21" spans="2:13" x14ac:dyDescent="0.25">
      <c r="B21" s="317" t="s">
        <v>1999</v>
      </c>
    </row>
    <row r="25" spans="2:13" ht="15.75" x14ac:dyDescent="0.25">
      <c r="B25" s="318" t="s">
        <v>2000</v>
      </c>
      <c r="C25" s="278"/>
      <c r="D25" s="278"/>
      <c r="E25" s="278"/>
      <c r="F25" s="278"/>
      <c r="G25" s="278"/>
      <c r="H25" s="278"/>
      <c r="I25" s="278"/>
      <c r="J25" s="278"/>
      <c r="K25" s="278"/>
      <c r="L25" s="278"/>
      <c r="M25" s="278"/>
    </row>
    <row r="26" spans="2:13" x14ac:dyDescent="0.25">
      <c r="B26" s="356" t="s">
        <v>1759</v>
      </c>
      <c r="C26" s="357"/>
      <c r="D26" s="357"/>
      <c r="E26" s="357"/>
      <c r="F26" s="357"/>
      <c r="G26" s="357"/>
      <c r="H26" s="357"/>
      <c r="I26" s="357"/>
      <c r="J26" s="357"/>
      <c r="K26" s="357"/>
      <c r="L26" s="357"/>
      <c r="M26" s="357"/>
    </row>
    <row r="27" spans="2:13" x14ac:dyDescent="0.25">
      <c r="B27" s="279"/>
      <c r="C27" s="279"/>
      <c r="D27" s="279"/>
      <c r="E27" s="279"/>
      <c r="F27" s="279"/>
      <c r="G27" s="279"/>
      <c r="H27" s="279"/>
      <c r="I27" s="279"/>
      <c r="J27" s="279"/>
      <c r="K27" s="279"/>
      <c r="L27" s="279"/>
      <c r="M27" s="279"/>
    </row>
    <row r="28" spans="2:13" ht="45" x14ac:dyDescent="0.25">
      <c r="B28" s="279"/>
      <c r="C28" s="321" t="s">
        <v>1951</v>
      </c>
      <c r="D28" s="321" t="s">
        <v>1952</v>
      </c>
      <c r="E28" s="321" t="s">
        <v>1953</v>
      </c>
      <c r="F28" s="321" t="s">
        <v>1954</v>
      </c>
      <c r="G28" s="321" t="s">
        <v>1955</v>
      </c>
      <c r="H28" s="321" t="s">
        <v>1956</v>
      </c>
      <c r="I28" s="321" t="s">
        <v>1957</v>
      </c>
      <c r="J28" s="321" t="s">
        <v>901</v>
      </c>
      <c r="K28" s="321" t="s">
        <v>1958</v>
      </c>
      <c r="L28" s="321" t="s">
        <v>97</v>
      </c>
      <c r="M28" s="322" t="s">
        <v>99</v>
      </c>
    </row>
    <row r="29" spans="2:13" x14ac:dyDescent="0.25">
      <c r="B29" s="275" t="s">
        <v>1989</v>
      </c>
      <c r="C29" s="358">
        <v>0</v>
      </c>
      <c r="D29" s="358">
        <v>0</v>
      </c>
      <c r="E29" s="358">
        <v>0</v>
      </c>
      <c r="F29" s="358">
        <v>0</v>
      </c>
      <c r="G29" s="358">
        <v>0</v>
      </c>
      <c r="H29" s="358">
        <v>0</v>
      </c>
      <c r="I29" s="358">
        <v>0</v>
      </c>
      <c r="J29" s="358">
        <v>0</v>
      </c>
      <c r="K29" s="358">
        <v>0</v>
      </c>
      <c r="L29" s="358">
        <v>0</v>
      </c>
      <c r="M29" s="358">
        <f>SUM(C29:L29)</f>
        <v>0</v>
      </c>
    </row>
    <row r="30" spans="2:13" x14ac:dyDescent="0.25">
      <c r="B30" s="296" t="s">
        <v>1990</v>
      </c>
      <c r="C30" s="358">
        <v>2.56223264093</v>
      </c>
      <c r="D30" s="358">
        <v>1.618065107E-2</v>
      </c>
      <c r="E30" s="358">
        <v>4.3212152480000002E-2</v>
      </c>
      <c r="F30" s="358">
        <v>1.1390500002899999</v>
      </c>
      <c r="G30" s="358">
        <v>4.1685598158200001</v>
      </c>
      <c r="H30" s="358">
        <v>0.67259503448000002</v>
      </c>
      <c r="I30" s="358">
        <v>7.5476156760000004</v>
      </c>
      <c r="J30" s="358">
        <v>10.840218543980001</v>
      </c>
      <c r="K30" s="358">
        <v>2.9209791899999999E-3</v>
      </c>
      <c r="L30" s="358">
        <v>2.0735637600000001E-3</v>
      </c>
      <c r="M30" s="358">
        <f t="shared" ref="M30:M39" si="2">SUM(C30:L30)</f>
        <v>26.994659058000003</v>
      </c>
    </row>
    <row r="31" spans="2:13" ht="30" x14ac:dyDescent="0.25">
      <c r="B31" s="359" t="s">
        <v>1991</v>
      </c>
      <c r="C31" s="358">
        <v>2.2574530472699998</v>
      </c>
      <c r="D31" s="358">
        <v>2.4844258599999999E-2</v>
      </c>
      <c r="E31" s="358">
        <v>0.25755705376999999</v>
      </c>
      <c r="F31" s="358">
        <v>0.59440051032999996</v>
      </c>
      <c r="G31" s="358">
        <v>6.4820239810900002</v>
      </c>
      <c r="H31" s="358">
        <v>0.65063433831999995</v>
      </c>
      <c r="I31" s="358">
        <v>9.5561277674500005</v>
      </c>
      <c r="J31" s="358">
        <v>15.449208305399999</v>
      </c>
      <c r="K31" s="358">
        <v>8.9986024599999995E-3</v>
      </c>
      <c r="L31" s="358">
        <v>3.5670256509999998E-2</v>
      </c>
      <c r="M31" s="358">
        <f t="shared" si="2"/>
        <v>35.316918121199997</v>
      </c>
    </row>
    <row r="32" spans="2:13" x14ac:dyDescent="0.25">
      <c r="B32" s="360" t="s">
        <v>1992</v>
      </c>
      <c r="C32" s="358">
        <v>0.51490784993000005</v>
      </c>
      <c r="D32" s="358">
        <v>0</v>
      </c>
      <c r="E32" s="358">
        <v>9.3523569999999999E-4</v>
      </c>
      <c r="F32" s="358">
        <v>1.4848549549999999E-2</v>
      </c>
      <c r="G32" s="358">
        <v>0.74451246840999996</v>
      </c>
      <c r="H32" s="358">
        <v>3.101123615E-2</v>
      </c>
      <c r="I32" s="358">
        <v>1.2347494377299999</v>
      </c>
      <c r="J32" s="358">
        <v>2.41480771718</v>
      </c>
      <c r="K32" s="358">
        <v>6.3382572999999998E-4</v>
      </c>
      <c r="L32" s="358">
        <v>1.446261094E-2</v>
      </c>
      <c r="M32" s="358">
        <f t="shared" si="2"/>
        <v>4.9708689313200001</v>
      </c>
    </row>
    <row r="33" spans="2:13" x14ac:dyDescent="0.25">
      <c r="B33" s="360" t="s">
        <v>1993</v>
      </c>
      <c r="C33" s="358">
        <v>0.45191701654999999</v>
      </c>
      <c r="D33" s="358">
        <v>0</v>
      </c>
      <c r="E33" s="358">
        <v>2.03229541E-3</v>
      </c>
      <c r="F33" s="358">
        <v>3.965485363E-2</v>
      </c>
      <c r="G33" s="358">
        <v>0.80186728304999999</v>
      </c>
      <c r="H33" s="358">
        <v>0.12593949695000001</v>
      </c>
      <c r="I33" s="358">
        <v>1.39068187126</v>
      </c>
      <c r="J33" s="358">
        <v>2.7852701821800001</v>
      </c>
      <c r="K33" s="358">
        <v>0</v>
      </c>
      <c r="L33" s="358">
        <v>0</v>
      </c>
      <c r="M33" s="358">
        <f t="shared" si="2"/>
        <v>5.5973629990300005</v>
      </c>
    </row>
    <row r="34" spans="2:13" x14ac:dyDescent="0.25">
      <c r="B34" s="361" t="s">
        <v>1994</v>
      </c>
      <c r="C34" s="358">
        <v>1.29062818079</v>
      </c>
      <c r="D34" s="358">
        <v>2.4844258599999999E-2</v>
      </c>
      <c r="E34" s="358">
        <v>0.25458952266000001</v>
      </c>
      <c r="F34" s="358">
        <v>0.53989710715000006</v>
      </c>
      <c r="G34" s="358">
        <v>4.9356442296400003</v>
      </c>
      <c r="H34" s="358">
        <v>0.49368360521999999</v>
      </c>
      <c r="I34" s="358">
        <v>6.9306964584699999</v>
      </c>
      <c r="J34" s="358">
        <v>10.249130406040001</v>
      </c>
      <c r="K34" s="358">
        <v>8.3647767300000005E-3</v>
      </c>
      <c r="L34" s="358">
        <v>2.1207645569999999E-2</v>
      </c>
      <c r="M34" s="358">
        <f t="shared" si="2"/>
        <v>24.748686190870007</v>
      </c>
    </row>
    <row r="35" spans="2:13" x14ac:dyDescent="0.25">
      <c r="B35" s="361" t="s">
        <v>1995</v>
      </c>
      <c r="C35" s="358">
        <v>0</v>
      </c>
      <c r="D35" s="358">
        <v>0</v>
      </c>
      <c r="E35" s="358">
        <v>0</v>
      </c>
      <c r="F35" s="358">
        <v>0</v>
      </c>
      <c r="G35" s="358">
        <v>0</v>
      </c>
      <c r="H35" s="358">
        <v>0</v>
      </c>
      <c r="I35" s="358">
        <v>0</v>
      </c>
      <c r="J35" s="358">
        <v>0</v>
      </c>
      <c r="K35" s="358">
        <v>0</v>
      </c>
      <c r="L35" s="358">
        <v>0</v>
      </c>
      <c r="M35" s="358">
        <f t="shared" si="2"/>
        <v>0</v>
      </c>
    </row>
    <row r="36" spans="2:13" x14ac:dyDescent="0.25">
      <c r="B36" s="275" t="s">
        <v>1996</v>
      </c>
      <c r="C36" s="358">
        <v>0.44075107423999998</v>
      </c>
      <c r="D36" s="358">
        <v>3.1391509140000003E-2</v>
      </c>
      <c r="E36" s="358">
        <v>0</v>
      </c>
      <c r="F36" s="358">
        <v>8.47812976E-2</v>
      </c>
      <c r="G36" s="358">
        <v>3.21480150467</v>
      </c>
      <c r="H36" s="358">
        <v>0.50172495140999995</v>
      </c>
      <c r="I36" s="358">
        <v>4.9755469075500001</v>
      </c>
      <c r="J36" s="358">
        <v>16.996429838219999</v>
      </c>
      <c r="K36" s="358">
        <v>1.9520877200000001E-3</v>
      </c>
      <c r="L36" s="358">
        <v>6.5960732599999999E-3</v>
      </c>
      <c r="M36" s="358">
        <f t="shared" si="2"/>
        <v>26.253975243809997</v>
      </c>
    </row>
    <row r="37" spans="2:13" x14ac:dyDescent="0.25">
      <c r="B37" s="362" t="s">
        <v>1997</v>
      </c>
      <c r="C37" s="358">
        <v>0.44075107423999998</v>
      </c>
      <c r="D37" s="358">
        <v>3.1391509140000003E-2</v>
      </c>
      <c r="E37" s="358">
        <v>0</v>
      </c>
      <c r="F37" s="358">
        <v>8.47812976E-2</v>
      </c>
      <c r="G37" s="358">
        <v>3.21480150467</v>
      </c>
      <c r="H37" s="358">
        <v>0.50172495140999995</v>
      </c>
      <c r="I37" s="358">
        <v>4.9755469075500001</v>
      </c>
      <c r="J37" s="358">
        <v>16.996429838219999</v>
      </c>
      <c r="K37" s="358">
        <v>1.9520877200000001E-3</v>
      </c>
      <c r="L37" s="358">
        <v>6.5960732599999999E-3</v>
      </c>
      <c r="M37" s="358">
        <f t="shared" si="2"/>
        <v>26.253975243809997</v>
      </c>
    </row>
    <row r="38" spans="2:13" x14ac:dyDescent="0.25">
      <c r="B38" s="362" t="s">
        <v>1998</v>
      </c>
      <c r="C38" s="358">
        <v>0</v>
      </c>
      <c r="D38" s="358">
        <v>0</v>
      </c>
      <c r="E38" s="358">
        <v>0</v>
      </c>
      <c r="F38" s="358">
        <v>0</v>
      </c>
      <c r="G38" s="358">
        <v>0</v>
      </c>
      <c r="H38" s="358">
        <v>0</v>
      </c>
      <c r="I38" s="358">
        <v>0</v>
      </c>
      <c r="J38" s="358">
        <v>0</v>
      </c>
      <c r="K38" s="358">
        <v>0</v>
      </c>
      <c r="L38" s="358">
        <v>0</v>
      </c>
      <c r="M38" s="358">
        <f t="shared" si="2"/>
        <v>0</v>
      </c>
    </row>
    <row r="39" spans="2:13" x14ac:dyDescent="0.25">
      <c r="B39" s="275" t="s">
        <v>97</v>
      </c>
      <c r="C39" s="358">
        <v>0</v>
      </c>
      <c r="D39" s="358">
        <v>0</v>
      </c>
      <c r="E39" s="358">
        <v>0</v>
      </c>
      <c r="F39" s="358">
        <v>0</v>
      </c>
      <c r="G39" s="358">
        <v>0</v>
      </c>
      <c r="H39" s="358">
        <v>0</v>
      </c>
      <c r="I39" s="358">
        <v>0</v>
      </c>
      <c r="J39" s="358">
        <v>0</v>
      </c>
      <c r="K39" s="358">
        <v>0</v>
      </c>
      <c r="L39" s="358">
        <v>0</v>
      </c>
      <c r="M39" s="358">
        <f t="shared" si="2"/>
        <v>0</v>
      </c>
    </row>
    <row r="40" spans="2:13" x14ac:dyDescent="0.25">
      <c r="B40" s="363" t="s">
        <v>99</v>
      </c>
      <c r="C40" s="328">
        <f>SUM(C29:C31)+C36+C39</f>
        <v>5.2604367624399995</v>
      </c>
      <c r="D40" s="328">
        <f t="shared" ref="D40:M40" si="3">SUM(D29:D31)+D36+D39</f>
        <v>7.2416418809999994E-2</v>
      </c>
      <c r="E40" s="328">
        <f t="shared" si="3"/>
        <v>0.30076920624999998</v>
      </c>
      <c r="F40" s="328">
        <f t="shared" si="3"/>
        <v>1.81823180822</v>
      </c>
      <c r="G40" s="328">
        <f t="shared" si="3"/>
        <v>13.86538530158</v>
      </c>
      <c r="H40" s="328">
        <f t="shared" si="3"/>
        <v>1.8249543242099999</v>
      </c>
      <c r="I40" s="328">
        <f t="shared" si="3"/>
        <v>22.079290351000001</v>
      </c>
      <c r="J40" s="328">
        <f t="shared" si="3"/>
        <v>43.285856687600003</v>
      </c>
      <c r="K40" s="328">
        <f t="shared" si="3"/>
        <v>1.3871669370000001E-2</v>
      </c>
      <c r="L40" s="328">
        <f t="shared" si="3"/>
        <v>4.433989353E-2</v>
      </c>
      <c r="M40" s="328">
        <f t="shared" si="3"/>
        <v>88.56555242300999</v>
      </c>
    </row>
    <row r="45" spans="2:13" ht="15.75" x14ac:dyDescent="0.25">
      <c r="B45" s="318" t="s">
        <v>2001</v>
      </c>
      <c r="C45" s="278"/>
      <c r="D45" s="278"/>
      <c r="E45" s="278"/>
      <c r="F45" s="278"/>
      <c r="G45" s="278"/>
      <c r="H45" s="278"/>
      <c r="I45" s="278"/>
      <c r="J45" s="278"/>
      <c r="K45" s="278"/>
      <c r="L45" s="278"/>
      <c r="M45" s="278"/>
    </row>
    <row r="46" spans="2:13" x14ac:dyDescent="0.25">
      <c r="B46" s="356" t="s">
        <v>1761</v>
      </c>
      <c r="C46" s="357"/>
      <c r="D46" s="357"/>
      <c r="E46" s="357"/>
      <c r="F46" s="357"/>
      <c r="G46" s="357"/>
      <c r="H46" s="357"/>
      <c r="I46" s="357"/>
      <c r="J46" s="357"/>
      <c r="K46" s="357"/>
      <c r="L46" s="357"/>
      <c r="M46" s="357"/>
    </row>
    <row r="47" spans="2:13" x14ac:dyDescent="0.25">
      <c r="B47" s="279"/>
      <c r="C47" s="279"/>
      <c r="D47" s="279"/>
      <c r="E47" s="279"/>
      <c r="F47" s="279"/>
      <c r="G47" s="279"/>
      <c r="H47" s="279"/>
      <c r="I47" s="279"/>
      <c r="J47" s="279"/>
      <c r="K47" s="279"/>
      <c r="L47" s="279"/>
      <c r="M47" s="279"/>
    </row>
    <row r="48" spans="2:13" ht="45" x14ac:dyDescent="0.25">
      <c r="B48" s="279"/>
      <c r="C48" s="321" t="s">
        <v>1951</v>
      </c>
      <c r="D48" s="321" t="s">
        <v>1952</v>
      </c>
      <c r="E48" s="321" t="s">
        <v>1953</v>
      </c>
      <c r="F48" s="321" t="s">
        <v>1954</v>
      </c>
      <c r="G48" s="321" t="s">
        <v>1955</v>
      </c>
      <c r="H48" s="321" t="s">
        <v>1956</v>
      </c>
      <c r="I48" s="321" t="s">
        <v>1957</v>
      </c>
      <c r="J48" s="321" t="s">
        <v>901</v>
      </c>
      <c r="K48" s="321" t="s">
        <v>1958</v>
      </c>
      <c r="L48" s="321" t="s">
        <v>97</v>
      </c>
      <c r="M48" s="322" t="s">
        <v>99</v>
      </c>
    </row>
    <row r="49" spans="2:15" x14ac:dyDescent="0.25">
      <c r="B49" s="275" t="s">
        <v>1989</v>
      </c>
      <c r="C49" s="358">
        <v>0</v>
      </c>
      <c r="D49" s="358">
        <v>0</v>
      </c>
      <c r="E49" s="358">
        <v>0</v>
      </c>
      <c r="F49" s="358">
        <v>0</v>
      </c>
      <c r="G49" s="358">
        <v>0</v>
      </c>
      <c r="H49" s="358">
        <v>0</v>
      </c>
      <c r="I49" s="358">
        <v>0</v>
      </c>
      <c r="J49" s="358">
        <v>0</v>
      </c>
      <c r="K49" s="358">
        <v>0</v>
      </c>
      <c r="L49" s="358">
        <v>0</v>
      </c>
      <c r="M49" s="358">
        <f>SUM(C49:L49)</f>
        <v>0</v>
      </c>
    </row>
    <row r="50" spans="2:15" x14ac:dyDescent="0.25">
      <c r="B50" s="275" t="s">
        <v>1990</v>
      </c>
      <c r="C50" s="358">
        <v>2.8049422215800002</v>
      </c>
      <c r="D50" s="358">
        <v>1.618065107E-2</v>
      </c>
      <c r="E50" s="358">
        <v>6.8332152480000005E-2</v>
      </c>
      <c r="F50" s="358">
        <v>1.3194700002899999</v>
      </c>
      <c r="G50" s="358">
        <v>5.0033455132500002</v>
      </c>
      <c r="H50" s="358">
        <v>0.67259503448000002</v>
      </c>
      <c r="I50" s="358">
        <v>7.7971091533000001</v>
      </c>
      <c r="J50" s="358">
        <v>14.268201738409999</v>
      </c>
      <c r="K50" s="358">
        <v>2.9209791899999999E-3</v>
      </c>
      <c r="L50" s="358">
        <v>2.0735637600000001E-3</v>
      </c>
      <c r="M50" s="358">
        <f t="shared" ref="M50:M59" si="4">SUM(C50:L50)</f>
        <v>31.955171007810002</v>
      </c>
      <c r="O50" s="364"/>
    </row>
    <row r="51" spans="2:15" ht="30" x14ac:dyDescent="0.25">
      <c r="B51" s="359" t="s">
        <v>1991</v>
      </c>
      <c r="C51" s="358">
        <v>3.02800919966</v>
      </c>
      <c r="D51" s="358">
        <v>2.4844258599999999E-2</v>
      </c>
      <c r="E51" s="358">
        <v>0.48224217359999999</v>
      </c>
      <c r="F51" s="358">
        <v>1.1870465459899999</v>
      </c>
      <c r="G51" s="358">
        <v>10.204763243129999</v>
      </c>
      <c r="H51" s="358">
        <v>0.65430807173000005</v>
      </c>
      <c r="I51" s="358">
        <v>11.67192898401</v>
      </c>
      <c r="J51" s="358">
        <v>30.37633093793</v>
      </c>
      <c r="K51" s="358">
        <v>8.9986024599999995E-3</v>
      </c>
      <c r="L51" s="358">
        <v>3.5670256509999998E-2</v>
      </c>
      <c r="M51" s="358">
        <f t="shared" si="4"/>
        <v>57.674142273619999</v>
      </c>
      <c r="O51" s="364"/>
    </row>
    <row r="52" spans="2:15" x14ac:dyDescent="0.25">
      <c r="B52" s="360" t="s">
        <v>1992</v>
      </c>
      <c r="C52" s="358">
        <v>0.67347258039000002</v>
      </c>
      <c r="D52" s="358">
        <v>0</v>
      </c>
      <c r="E52" s="358">
        <v>9.3523569999999999E-4</v>
      </c>
      <c r="F52" s="358">
        <v>3.7229992660000003E-2</v>
      </c>
      <c r="G52" s="358">
        <v>1.06803891725</v>
      </c>
      <c r="H52" s="358">
        <v>3.2785645289999998E-2</v>
      </c>
      <c r="I52" s="358">
        <v>1.4514351540199999</v>
      </c>
      <c r="J52" s="358">
        <v>3.63716333643</v>
      </c>
      <c r="K52" s="358">
        <v>6.3382572999999998E-4</v>
      </c>
      <c r="L52" s="358">
        <v>1.446261094E-2</v>
      </c>
      <c r="M52" s="358">
        <f t="shared" si="4"/>
        <v>6.916157298409999</v>
      </c>
      <c r="O52" s="364"/>
    </row>
    <row r="53" spans="2:15" x14ac:dyDescent="0.25">
      <c r="B53" s="360" t="s">
        <v>1993</v>
      </c>
      <c r="C53" s="358">
        <v>0.60752804098000002</v>
      </c>
      <c r="D53" s="358">
        <v>0</v>
      </c>
      <c r="E53" s="358">
        <v>2.03229541E-3</v>
      </c>
      <c r="F53" s="358">
        <v>6.5227445240000001E-2</v>
      </c>
      <c r="G53" s="358">
        <v>1.2022959977400001</v>
      </c>
      <c r="H53" s="358">
        <v>0.12783882122000001</v>
      </c>
      <c r="I53" s="358">
        <v>1.65263662844</v>
      </c>
      <c r="J53" s="358">
        <v>4.7181358176900003</v>
      </c>
      <c r="K53" s="358">
        <v>0</v>
      </c>
      <c r="L53" s="358">
        <v>0</v>
      </c>
      <c r="M53" s="358">
        <f t="shared" si="4"/>
        <v>8.3756950467200006</v>
      </c>
      <c r="O53" s="364"/>
    </row>
    <row r="54" spans="2:15" x14ac:dyDescent="0.25">
      <c r="B54" s="361" t="s">
        <v>1994</v>
      </c>
      <c r="C54" s="358">
        <v>1.74700857829</v>
      </c>
      <c r="D54" s="358">
        <v>2.4844258599999999E-2</v>
      </c>
      <c r="E54" s="358">
        <v>0.47927464249000001</v>
      </c>
      <c r="F54" s="358">
        <v>1.0845891080900001</v>
      </c>
      <c r="G54" s="358">
        <v>7.9344283281400001</v>
      </c>
      <c r="H54" s="358">
        <v>0.49368360521999999</v>
      </c>
      <c r="I54" s="358">
        <v>8.5678572015499999</v>
      </c>
      <c r="J54" s="358">
        <v>22.02103178382</v>
      </c>
      <c r="K54" s="358">
        <v>8.3647767300000005E-3</v>
      </c>
      <c r="L54" s="358">
        <v>2.1207645569999999E-2</v>
      </c>
      <c r="M54" s="358">
        <f t="shared" si="4"/>
        <v>42.382289928500001</v>
      </c>
      <c r="O54" s="364"/>
    </row>
    <row r="55" spans="2:15" x14ac:dyDescent="0.25">
      <c r="B55" s="361" t="s">
        <v>1995</v>
      </c>
      <c r="C55" s="358">
        <v>0</v>
      </c>
      <c r="D55" s="358">
        <v>0</v>
      </c>
      <c r="E55" s="358">
        <v>0</v>
      </c>
      <c r="F55" s="358">
        <v>0</v>
      </c>
      <c r="G55" s="358">
        <v>0</v>
      </c>
      <c r="H55" s="358">
        <v>0</v>
      </c>
      <c r="I55" s="358">
        <v>0</v>
      </c>
      <c r="J55" s="358">
        <v>0</v>
      </c>
      <c r="K55" s="358">
        <v>0</v>
      </c>
      <c r="L55" s="358">
        <v>0</v>
      </c>
      <c r="M55" s="358">
        <f t="shared" si="4"/>
        <v>0</v>
      </c>
      <c r="O55" s="364"/>
    </row>
    <row r="56" spans="2:15" x14ac:dyDescent="0.25">
      <c r="B56" s="275" t="s">
        <v>1996</v>
      </c>
      <c r="C56" s="358">
        <v>0.60647998274000003</v>
      </c>
      <c r="D56" s="358">
        <v>3.1391509140000003E-2</v>
      </c>
      <c r="E56" s="358">
        <v>0</v>
      </c>
      <c r="F56" s="358">
        <v>0.39809379180999999</v>
      </c>
      <c r="G56" s="358">
        <v>5.3648113298400002</v>
      </c>
      <c r="H56" s="358">
        <v>0.50751058005000005</v>
      </c>
      <c r="I56" s="358">
        <v>5.7469370371400004</v>
      </c>
      <c r="J56" s="358">
        <v>42.31298095831</v>
      </c>
      <c r="K56" s="358">
        <v>1.9520877200000001E-3</v>
      </c>
      <c r="L56" s="358">
        <v>6.5960732599999999E-3</v>
      </c>
      <c r="M56" s="358">
        <f t="shared" si="4"/>
        <v>54.97675335001</v>
      </c>
      <c r="O56" s="364"/>
    </row>
    <row r="57" spans="2:15" x14ac:dyDescent="0.25">
      <c r="B57" s="362" t="s">
        <v>1997</v>
      </c>
      <c r="C57" s="358">
        <v>0.60647998274000003</v>
      </c>
      <c r="D57" s="358">
        <v>3.1391509140000003E-2</v>
      </c>
      <c r="E57" s="358">
        <v>0</v>
      </c>
      <c r="F57" s="358">
        <v>0.39809379180999999</v>
      </c>
      <c r="G57" s="358">
        <v>5.3648113298400002</v>
      </c>
      <c r="H57" s="358">
        <v>0.50751058005000005</v>
      </c>
      <c r="I57" s="358">
        <v>5.7469370371400004</v>
      </c>
      <c r="J57" s="358">
        <v>42.31298095831</v>
      </c>
      <c r="K57" s="358">
        <v>1.9520877200000001E-3</v>
      </c>
      <c r="L57" s="358">
        <v>6.5960732599999999E-3</v>
      </c>
      <c r="M57" s="358">
        <f t="shared" si="4"/>
        <v>54.97675335001</v>
      </c>
      <c r="O57" s="364"/>
    </row>
    <row r="58" spans="2:15" x14ac:dyDescent="0.25">
      <c r="B58" s="362" t="s">
        <v>1998</v>
      </c>
      <c r="C58" s="358">
        <v>0</v>
      </c>
      <c r="D58" s="358">
        <v>0</v>
      </c>
      <c r="E58" s="358">
        <v>0</v>
      </c>
      <c r="F58" s="358">
        <v>0</v>
      </c>
      <c r="G58" s="358">
        <v>0</v>
      </c>
      <c r="H58" s="358">
        <v>0</v>
      </c>
      <c r="I58" s="358">
        <v>0</v>
      </c>
      <c r="J58" s="358">
        <v>0</v>
      </c>
      <c r="K58" s="358">
        <v>0</v>
      </c>
      <c r="L58" s="358">
        <v>0</v>
      </c>
      <c r="M58" s="358">
        <f t="shared" si="4"/>
        <v>0</v>
      </c>
    </row>
    <row r="59" spans="2:15" x14ac:dyDescent="0.25">
      <c r="B59" s="275" t="s">
        <v>97</v>
      </c>
      <c r="C59" s="358">
        <v>0</v>
      </c>
      <c r="D59" s="358">
        <v>0</v>
      </c>
      <c r="E59" s="358">
        <v>0</v>
      </c>
      <c r="F59" s="358">
        <v>0</v>
      </c>
      <c r="G59" s="358">
        <v>0</v>
      </c>
      <c r="H59" s="358">
        <v>0</v>
      </c>
      <c r="I59" s="358">
        <v>0</v>
      </c>
      <c r="J59" s="358">
        <v>0</v>
      </c>
      <c r="K59" s="358">
        <v>0</v>
      </c>
      <c r="L59" s="358">
        <v>0</v>
      </c>
      <c r="M59" s="358">
        <f t="shared" si="4"/>
        <v>0</v>
      </c>
    </row>
    <row r="60" spans="2:15" x14ac:dyDescent="0.25">
      <c r="B60" s="363" t="s">
        <v>99</v>
      </c>
      <c r="C60" s="328">
        <f>SUM(C49:C51)+C56+C59</f>
        <v>6.4394314039800005</v>
      </c>
      <c r="D60" s="328">
        <f t="shared" ref="D60:M60" si="5">SUM(D49:D51)+D56+D59</f>
        <v>7.2416418809999994E-2</v>
      </c>
      <c r="E60" s="328">
        <f t="shared" si="5"/>
        <v>0.55057432608000001</v>
      </c>
      <c r="F60" s="328">
        <f t="shared" si="5"/>
        <v>2.9046103380899999</v>
      </c>
      <c r="G60" s="328">
        <f t="shared" si="5"/>
        <v>20.572920086220002</v>
      </c>
      <c r="H60" s="328">
        <f t="shared" si="5"/>
        <v>1.83441368626</v>
      </c>
      <c r="I60" s="328">
        <f t="shared" si="5"/>
        <v>25.215975174450001</v>
      </c>
      <c r="J60" s="328">
        <f t="shared" si="5"/>
        <v>86.957513634649999</v>
      </c>
      <c r="K60" s="328">
        <f t="shared" si="5"/>
        <v>1.3871669370000001E-2</v>
      </c>
      <c r="L60" s="328">
        <f t="shared" si="5"/>
        <v>4.433989353E-2</v>
      </c>
      <c r="M60" s="328">
        <f t="shared" si="5"/>
        <v>144.60606663144</v>
      </c>
    </row>
    <row r="63" spans="2:15" x14ac:dyDescent="0.25">
      <c r="B63" s="278"/>
      <c r="C63" s="278"/>
      <c r="D63" s="278"/>
      <c r="E63" s="278"/>
      <c r="F63" s="278"/>
      <c r="G63" s="278"/>
      <c r="H63" s="278"/>
      <c r="I63" s="278"/>
      <c r="J63" s="278"/>
      <c r="K63" s="278"/>
      <c r="L63" s="278"/>
      <c r="N63" s="278"/>
    </row>
    <row r="64" spans="2:15" x14ac:dyDescent="0.25">
      <c r="B64" s="278"/>
      <c r="C64" s="278"/>
      <c r="D64" s="278"/>
      <c r="E64" s="278"/>
      <c r="F64" s="278"/>
      <c r="G64" s="278"/>
      <c r="H64" s="278"/>
      <c r="I64" s="278"/>
      <c r="J64" s="278"/>
      <c r="K64" s="278"/>
      <c r="L64" s="278"/>
      <c r="M64" s="278"/>
      <c r="N64" s="278"/>
    </row>
    <row r="66" spans="14:14" x14ac:dyDescent="0.25">
      <c r="N66" s="233" t="s">
        <v>1820</v>
      </c>
    </row>
    <row r="79" spans="14:14" x14ac:dyDescent="0.25">
      <c r="N79" s="278"/>
    </row>
  </sheetData>
  <hyperlinks>
    <hyperlink ref="N66" location="Contents!A1" display="To Frontpage"/>
  </hyperlinks>
  <pageMargins left="0.70866141732283472" right="0.70866141732283472" top="0.74803149606299213" bottom="0.74803149606299213" header="0.31496062992125984" footer="0.31496062992125984"/>
  <pageSetup paperSize="9" scale="48" orientation="landscape"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pageSetUpPr fitToPage="1"/>
  </sheetPr>
  <dimension ref="B4:N87"/>
  <sheetViews>
    <sheetView showRuler="0" zoomScale="85" zoomScaleNormal="85" zoomScaleSheetLayoutView="100" workbookViewId="0">
      <selection activeCell="C74" sqref="C74"/>
    </sheetView>
  </sheetViews>
  <sheetFormatPr defaultColWidth="9.140625" defaultRowHeight="15" x14ac:dyDescent="0.25"/>
  <cols>
    <col min="1" max="1" width="4.7109375" style="275" customWidth="1"/>
    <col min="2" max="2" width="25.140625" style="275" bestFit="1" customWidth="1"/>
    <col min="3" max="12" width="17.7109375" style="275" customWidth="1"/>
    <col min="13" max="13" width="18.5703125" style="275" bestFit="1" customWidth="1"/>
    <col min="14" max="20" width="9.140625" style="275"/>
    <col min="21" max="21" width="9.140625" style="275" customWidth="1"/>
    <col min="22" max="16384" width="9.140625" style="275"/>
  </cols>
  <sheetData>
    <row r="4" spans="2:13" x14ac:dyDescent="0.25">
      <c r="B4" s="278"/>
      <c r="C4" s="278"/>
      <c r="D4" s="278"/>
      <c r="E4" s="278"/>
      <c r="F4" s="278"/>
      <c r="G4" s="278"/>
      <c r="H4" s="278"/>
      <c r="I4" s="278"/>
      <c r="J4" s="278"/>
      <c r="K4" s="315" t="s">
        <v>1948</v>
      </c>
      <c r="L4" s="355">
        <f>'[1]Table 1-3 - Lending'!L4</f>
        <v>43465</v>
      </c>
      <c r="M4" s="278"/>
    </row>
    <row r="5" spans="2:13" ht="15.75" x14ac:dyDescent="0.25">
      <c r="B5" s="318" t="s">
        <v>2002</v>
      </c>
      <c r="C5" s="278"/>
      <c r="D5" s="278"/>
      <c r="E5" s="278"/>
      <c r="F5" s="278"/>
      <c r="G5" s="278"/>
      <c r="H5" s="278"/>
      <c r="I5" s="278"/>
      <c r="J5" s="278"/>
      <c r="K5" s="278"/>
      <c r="L5" s="278"/>
      <c r="M5" s="278"/>
    </row>
    <row r="6" spans="2:13" x14ac:dyDescent="0.25">
      <c r="B6" s="356" t="s">
        <v>2003</v>
      </c>
      <c r="C6" s="357"/>
      <c r="D6" s="357"/>
      <c r="E6" s="357"/>
      <c r="F6" s="357"/>
      <c r="G6" s="357"/>
      <c r="H6" s="357"/>
      <c r="I6" s="357"/>
      <c r="J6" s="357"/>
      <c r="K6" s="357"/>
      <c r="L6" s="357"/>
      <c r="M6" s="357"/>
    </row>
    <row r="7" spans="2:13" x14ac:dyDescent="0.25">
      <c r="B7" s="279"/>
      <c r="C7" s="279"/>
      <c r="D7" s="279"/>
      <c r="E7" s="279"/>
      <c r="F7" s="279"/>
      <c r="G7" s="279"/>
      <c r="H7" s="279"/>
      <c r="I7" s="279"/>
      <c r="J7" s="279"/>
      <c r="K7" s="279"/>
      <c r="L7" s="279"/>
      <c r="M7" s="279"/>
    </row>
    <row r="8" spans="2:13" ht="45" x14ac:dyDescent="0.25">
      <c r="B8" s="279"/>
      <c r="C8" s="321" t="s">
        <v>1951</v>
      </c>
      <c r="D8" s="321" t="s">
        <v>1952</v>
      </c>
      <c r="E8" s="321" t="s">
        <v>1953</v>
      </c>
      <c r="F8" s="321" t="s">
        <v>1954</v>
      </c>
      <c r="G8" s="321" t="s">
        <v>1955</v>
      </c>
      <c r="H8" s="321" t="s">
        <v>1956</v>
      </c>
      <c r="I8" s="321" t="s">
        <v>1957</v>
      </c>
      <c r="J8" s="321" t="s">
        <v>901</v>
      </c>
      <c r="K8" s="321" t="s">
        <v>1958</v>
      </c>
      <c r="L8" s="321" t="s">
        <v>97</v>
      </c>
      <c r="M8" s="322" t="s">
        <v>99</v>
      </c>
    </row>
    <row r="9" spans="2:13" x14ac:dyDescent="0.25">
      <c r="B9" s="275" t="s">
        <v>2004</v>
      </c>
      <c r="C9" s="358">
        <v>0.49908995989999999</v>
      </c>
      <c r="D9" s="358">
        <v>5.653034312E-2</v>
      </c>
      <c r="E9" s="358">
        <v>0</v>
      </c>
      <c r="F9" s="358">
        <v>0.19222185017000001</v>
      </c>
      <c r="G9" s="358">
        <v>4.6437298945399998</v>
      </c>
      <c r="H9" s="358">
        <v>0.21448303170999999</v>
      </c>
      <c r="I9" s="358">
        <v>3.8430847945000002</v>
      </c>
      <c r="J9" s="358">
        <v>1.2520398457999999</v>
      </c>
      <c r="K9" s="358">
        <v>0</v>
      </c>
      <c r="L9" s="358">
        <v>0</v>
      </c>
      <c r="M9" s="358">
        <f>SUM(C9:L9)</f>
        <v>10.701179719740001</v>
      </c>
    </row>
    <row r="10" spans="2:13" x14ac:dyDescent="0.25">
      <c r="B10" s="275" t="s">
        <v>680</v>
      </c>
      <c r="C10" s="358">
        <v>0.44277027223999998</v>
      </c>
      <c r="D10" s="358">
        <v>5.5527649800000004E-3</v>
      </c>
      <c r="E10" s="358">
        <v>0</v>
      </c>
      <c r="F10" s="358">
        <v>0.20552997097</v>
      </c>
      <c r="G10" s="358">
        <v>3.0602171131200002</v>
      </c>
      <c r="H10" s="358">
        <v>9.9319987319999997E-2</v>
      </c>
      <c r="I10" s="358">
        <v>2.62187718255</v>
      </c>
      <c r="J10" s="358">
        <v>0.94712361748999996</v>
      </c>
      <c r="K10" s="358">
        <v>0</v>
      </c>
      <c r="L10" s="358">
        <v>0</v>
      </c>
      <c r="M10" s="358">
        <f t="shared" ref="M10:M13" si="0">SUM(C10:L10)</f>
        <v>7.3823909086700006</v>
      </c>
    </row>
    <row r="11" spans="2:13" x14ac:dyDescent="0.25">
      <c r="B11" s="275" t="s">
        <v>682</v>
      </c>
      <c r="C11" s="358">
        <v>0.30074437791000003</v>
      </c>
      <c r="D11" s="358">
        <v>0</v>
      </c>
      <c r="E11" s="358">
        <v>0</v>
      </c>
      <c r="F11" s="358">
        <v>0.27563478279999998</v>
      </c>
      <c r="G11" s="358">
        <v>2.1365101203500001</v>
      </c>
      <c r="H11" s="358">
        <v>0.49164196933999998</v>
      </c>
      <c r="I11" s="358">
        <v>2.6190913395800002</v>
      </c>
      <c r="J11" s="358">
        <v>0.90182027720000002</v>
      </c>
      <c r="K11" s="358">
        <v>0</v>
      </c>
      <c r="L11" s="358">
        <v>0</v>
      </c>
      <c r="M11" s="358">
        <f t="shared" si="0"/>
        <v>6.7254428671799991</v>
      </c>
    </row>
    <row r="12" spans="2:13" x14ac:dyDescent="0.25">
      <c r="B12" s="275" t="s">
        <v>684</v>
      </c>
      <c r="C12" s="358">
        <v>0.46876416485</v>
      </c>
      <c r="D12" s="358">
        <v>1.54037128E-3</v>
      </c>
      <c r="E12" s="358">
        <v>0</v>
      </c>
      <c r="F12" s="358">
        <v>0.1939749402</v>
      </c>
      <c r="G12" s="358">
        <v>1.5731745206300001</v>
      </c>
      <c r="H12" s="358">
        <v>0.30822235054000002</v>
      </c>
      <c r="I12" s="358">
        <v>2.3046322805199999</v>
      </c>
      <c r="J12" s="358">
        <v>1.4204525488299999</v>
      </c>
      <c r="K12" s="358">
        <v>4.8730669100000004E-3</v>
      </c>
      <c r="L12" s="358">
        <v>0</v>
      </c>
      <c r="M12" s="358">
        <f t="shared" si="0"/>
        <v>6.2756342437600008</v>
      </c>
    </row>
    <row r="13" spans="2:13" x14ac:dyDescent="0.25">
      <c r="B13" s="275" t="s">
        <v>686</v>
      </c>
      <c r="C13" s="358">
        <v>4.7280626290800001</v>
      </c>
      <c r="D13" s="358">
        <v>8.7929394300000005E-3</v>
      </c>
      <c r="E13" s="358">
        <v>0.55057432608000001</v>
      </c>
      <c r="F13" s="358">
        <v>2.0372487939499999</v>
      </c>
      <c r="G13" s="358">
        <v>9.1592884375800008</v>
      </c>
      <c r="H13" s="358">
        <v>0.72074634734999998</v>
      </c>
      <c r="I13" s="358">
        <v>13.82643552207</v>
      </c>
      <c r="J13" s="358">
        <v>82.436077345330006</v>
      </c>
      <c r="K13" s="358">
        <v>8.9986024599999995E-3</v>
      </c>
      <c r="L13" s="358">
        <v>4.433989353E-2</v>
      </c>
      <c r="M13" s="358">
        <f t="shared" si="0"/>
        <v>113.52056483686</v>
      </c>
    </row>
    <row r="14" spans="2:13" x14ac:dyDescent="0.25">
      <c r="B14" s="363" t="s">
        <v>99</v>
      </c>
      <c r="C14" s="328">
        <f>SUM(C9:C13)</f>
        <v>6.4394314039800005</v>
      </c>
      <c r="D14" s="328">
        <f t="shared" ref="D14:M14" si="1">SUM(D9:D13)</f>
        <v>7.2416418809999994E-2</v>
      </c>
      <c r="E14" s="328">
        <f t="shared" si="1"/>
        <v>0.55057432608000001</v>
      </c>
      <c r="F14" s="328">
        <f t="shared" si="1"/>
        <v>2.9046103380899999</v>
      </c>
      <c r="G14" s="328">
        <f t="shared" si="1"/>
        <v>20.572920086220002</v>
      </c>
      <c r="H14" s="328">
        <f t="shared" si="1"/>
        <v>1.83441368626</v>
      </c>
      <c r="I14" s="328">
        <f t="shared" si="1"/>
        <v>25.215121119220001</v>
      </c>
      <c r="J14" s="328">
        <f t="shared" si="1"/>
        <v>86.957513634649999</v>
      </c>
      <c r="K14" s="328">
        <f t="shared" si="1"/>
        <v>1.3871669369999999E-2</v>
      </c>
      <c r="L14" s="328">
        <f t="shared" si="1"/>
        <v>4.433989353E-2</v>
      </c>
      <c r="M14" s="328">
        <f t="shared" si="1"/>
        <v>144.60521257621002</v>
      </c>
    </row>
    <row r="15" spans="2:13" x14ac:dyDescent="0.25">
      <c r="C15" s="282"/>
      <c r="D15" s="282"/>
      <c r="E15" s="282"/>
      <c r="F15" s="282"/>
      <c r="G15" s="282"/>
      <c r="H15" s="282"/>
      <c r="I15" s="282"/>
      <c r="J15" s="282"/>
      <c r="K15" s="282"/>
      <c r="L15" s="282"/>
      <c r="M15" s="282"/>
    </row>
    <row r="16" spans="2:13" x14ac:dyDescent="0.25">
      <c r="C16" s="282"/>
      <c r="D16" s="282"/>
      <c r="E16" s="282"/>
      <c r="F16" s="282"/>
      <c r="G16" s="282"/>
      <c r="H16" s="282"/>
      <c r="I16" s="282"/>
      <c r="J16" s="282"/>
      <c r="K16" s="282"/>
      <c r="L16" s="282"/>
      <c r="M16" s="282"/>
    </row>
    <row r="19" spans="2:13" ht="15.75" x14ac:dyDescent="0.25">
      <c r="B19" s="318" t="s">
        <v>2005</v>
      </c>
      <c r="C19" s="278"/>
      <c r="D19" s="278"/>
      <c r="E19" s="278"/>
      <c r="F19" s="278"/>
      <c r="G19" s="278"/>
      <c r="H19" s="278"/>
      <c r="I19" s="278"/>
      <c r="J19" s="278"/>
      <c r="K19" s="278"/>
      <c r="L19" s="278"/>
      <c r="M19" s="278"/>
    </row>
    <row r="20" spans="2:13" x14ac:dyDescent="0.25">
      <c r="B20" s="356" t="s">
        <v>1765</v>
      </c>
      <c r="C20" s="356"/>
      <c r="D20" s="357"/>
      <c r="E20" s="357"/>
      <c r="F20" s="357"/>
      <c r="G20" s="357"/>
      <c r="H20" s="357"/>
      <c r="I20" s="357"/>
      <c r="J20" s="357"/>
      <c r="K20" s="357"/>
      <c r="L20" s="357"/>
      <c r="M20" s="357"/>
    </row>
    <row r="21" spans="2:13" x14ac:dyDescent="0.25">
      <c r="B21" s="279"/>
      <c r="C21" s="279"/>
      <c r="D21" s="279"/>
      <c r="E21" s="279"/>
      <c r="F21" s="279"/>
      <c r="G21" s="279"/>
      <c r="H21" s="279"/>
      <c r="I21" s="279"/>
      <c r="J21" s="279"/>
      <c r="K21" s="279"/>
      <c r="L21" s="279"/>
      <c r="M21" s="279"/>
    </row>
    <row r="22" spans="2:13" ht="45" x14ac:dyDescent="0.25">
      <c r="B22" s="279"/>
      <c r="C22" s="321" t="s">
        <v>1951</v>
      </c>
      <c r="D22" s="321" t="s">
        <v>1952</v>
      </c>
      <c r="E22" s="321" t="s">
        <v>1953</v>
      </c>
      <c r="F22" s="321" t="s">
        <v>1954</v>
      </c>
      <c r="G22" s="321" t="s">
        <v>1955</v>
      </c>
      <c r="H22" s="321" t="s">
        <v>1956</v>
      </c>
      <c r="I22" s="321" t="s">
        <v>1957</v>
      </c>
      <c r="J22" s="321" t="s">
        <v>901</v>
      </c>
      <c r="K22" s="321" t="s">
        <v>1958</v>
      </c>
      <c r="L22" s="321" t="s">
        <v>97</v>
      </c>
      <c r="M22" s="322" t="s">
        <v>99</v>
      </c>
    </row>
    <row r="23" spans="2:13" x14ac:dyDescent="0.25">
      <c r="B23" s="275" t="s">
        <v>2006</v>
      </c>
      <c r="C23" s="358">
        <v>3.7341689999999999E-4</v>
      </c>
      <c r="D23" s="358">
        <v>0</v>
      </c>
      <c r="E23" s="358">
        <v>0</v>
      </c>
      <c r="F23" s="358">
        <v>0</v>
      </c>
      <c r="G23" s="358">
        <v>4.8195090000000001E-5</v>
      </c>
      <c r="H23" s="358">
        <v>4.1326755000000001E-4</v>
      </c>
      <c r="I23" s="358">
        <v>2.1476473700000002E-3</v>
      </c>
      <c r="J23" s="358">
        <v>4.8171042399999999E-3</v>
      </c>
      <c r="K23" s="358">
        <v>0</v>
      </c>
      <c r="L23" s="358">
        <v>0</v>
      </c>
      <c r="M23" s="358">
        <f>SUM(C23:L23)</f>
        <v>7.7996311499999998E-3</v>
      </c>
    </row>
    <row r="24" spans="2:13" x14ac:dyDescent="0.25">
      <c r="B24" s="275" t="s">
        <v>2007</v>
      </c>
      <c r="C24" s="358">
        <v>3.22473486E-3</v>
      </c>
      <c r="D24" s="358">
        <v>0</v>
      </c>
      <c r="E24" s="358">
        <v>0</v>
      </c>
      <c r="F24" s="358">
        <v>0</v>
      </c>
      <c r="G24" s="358">
        <v>2.4016309E-3</v>
      </c>
      <c r="H24" s="358">
        <v>1.0368054369999999E-2</v>
      </c>
      <c r="I24" s="358">
        <v>1.2735096039999999E-2</v>
      </c>
      <c r="J24" s="358">
        <v>4.704211832E-2</v>
      </c>
      <c r="K24" s="358">
        <v>0</v>
      </c>
      <c r="L24" s="358">
        <v>2.9907091999999998E-4</v>
      </c>
      <c r="M24" s="358">
        <f t="shared" ref="M24:M28" si="2">SUM(C24:L24)</f>
        <v>7.6070705409999995E-2</v>
      </c>
    </row>
    <row r="25" spans="2:13" x14ac:dyDescent="0.25">
      <c r="B25" s="275" t="s">
        <v>2008</v>
      </c>
      <c r="C25" s="358">
        <v>1.0203158110000001E-2</v>
      </c>
      <c r="D25" s="358">
        <v>0</v>
      </c>
      <c r="E25" s="358">
        <v>0</v>
      </c>
      <c r="F25" s="358">
        <v>8.7460159000000005E-4</v>
      </c>
      <c r="G25" s="358">
        <v>8.4238906299999999E-3</v>
      </c>
      <c r="H25" s="358">
        <v>1.9457992029999999E-2</v>
      </c>
      <c r="I25" s="358">
        <v>0.10408671143999999</v>
      </c>
      <c r="J25" s="358">
        <v>0.11859402829</v>
      </c>
      <c r="K25" s="358">
        <v>0</v>
      </c>
      <c r="L25" s="358">
        <v>1.0994031200000001E-3</v>
      </c>
      <c r="M25" s="358">
        <f t="shared" si="2"/>
        <v>0.26273978521000002</v>
      </c>
    </row>
    <row r="26" spans="2:13" x14ac:dyDescent="0.25">
      <c r="B26" s="275" t="s">
        <v>2009</v>
      </c>
      <c r="C26" s="358">
        <v>8.9903286639999996E-2</v>
      </c>
      <c r="D26" s="358">
        <v>0</v>
      </c>
      <c r="E26" s="358">
        <v>0</v>
      </c>
      <c r="F26" s="358">
        <v>1.349645262E-2</v>
      </c>
      <c r="G26" s="358">
        <v>8.9039267589999999E-2</v>
      </c>
      <c r="H26" s="358">
        <v>0.53352342374999995</v>
      </c>
      <c r="I26" s="358">
        <v>1.3329876766099999</v>
      </c>
      <c r="J26" s="358">
        <v>0.95061904023999999</v>
      </c>
      <c r="K26" s="358">
        <v>2.1159912600000001E-3</v>
      </c>
      <c r="L26" s="358">
        <v>6.03575442E-3</v>
      </c>
      <c r="M26" s="358">
        <f t="shared" si="2"/>
        <v>3.0177208931299999</v>
      </c>
    </row>
    <row r="27" spans="2:13" x14ac:dyDescent="0.25">
      <c r="B27" s="275" t="s">
        <v>2010</v>
      </c>
      <c r="C27" s="358">
        <v>2.29549686448</v>
      </c>
      <c r="D27" s="358">
        <v>1.525694555E-2</v>
      </c>
      <c r="E27" s="358">
        <v>0.25759089202000002</v>
      </c>
      <c r="F27" s="358">
        <v>0.48449159419999999</v>
      </c>
      <c r="G27" s="358">
        <v>4.5435412939099997</v>
      </c>
      <c r="H27" s="358">
        <v>1.26025855184</v>
      </c>
      <c r="I27" s="358">
        <v>18.453534869799999</v>
      </c>
      <c r="J27" s="358">
        <v>22.726256018360001</v>
      </c>
      <c r="K27" s="358">
        <v>1.1755678110000001E-2</v>
      </c>
      <c r="L27" s="358">
        <v>3.6905665070000003E-2</v>
      </c>
      <c r="M27" s="358">
        <f t="shared" si="2"/>
        <v>50.08508837334</v>
      </c>
    </row>
    <row r="28" spans="2:13" x14ac:dyDescent="0.25">
      <c r="B28" s="275" t="s">
        <v>2011</v>
      </c>
      <c r="C28" s="358">
        <v>4.0402299429799999</v>
      </c>
      <c r="D28" s="358">
        <v>5.7159473260000003E-2</v>
      </c>
      <c r="E28" s="358">
        <v>0.29298343405999999</v>
      </c>
      <c r="F28" s="358">
        <v>2.4057476896800001</v>
      </c>
      <c r="G28" s="358">
        <v>15.9294658081</v>
      </c>
      <c r="H28" s="358">
        <v>1.0392396720000001E-2</v>
      </c>
      <c r="I28" s="358">
        <v>5.3104831731899997</v>
      </c>
      <c r="J28" s="358">
        <v>63.110185325190002</v>
      </c>
      <c r="K28" s="358">
        <v>0</v>
      </c>
      <c r="L28" s="358">
        <v>0</v>
      </c>
      <c r="M28" s="358">
        <f t="shared" si="2"/>
        <v>91.156647243180004</v>
      </c>
    </row>
    <row r="29" spans="2:13" x14ac:dyDescent="0.25">
      <c r="B29" s="363" t="s">
        <v>99</v>
      </c>
      <c r="C29" s="328">
        <f>SUM(C23:C28)</f>
        <v>6.4394314039699996</v>
      </c>
      <c r="D29" s="328">
        <f t="shared" ref="D29:M29" si="3">SUM(D23:D28)</f>
        <v>7.2416418810000008E-2</v>
      </c>
      <c r="E29" s="328">
        <f t="shared" si="3"/>
        <v>0.55057432608000001</v>
      </c>
      <c r="F29" s="328">
        <f t="shared" si="3"/>
        <v>2.9046103380899999</v>
      </c>
      <c r="G29" s="328">
        <f t="shared" si="3"/>
        <v>20.572920086220002</v>
      </c>
      <c r="H29" s="328">
        <f t="shared" si="3"/>
        <v>1.83441368626</v>
      </c>
      <c r="I29" s="328">
        <f t="shared" si="3"/>
        <v>25.215975174449998</v>
      </c>
      <c r="J29" s="328">
        <f t="shared" si="3"/>
        <v>86.957513634640009</v>
      </c>
      <c r="K29" s="328">
        <f t="shared" si="3"/>
        <v>1.3871669370000001E-2</v>
      </c>
      <c r="L29" s="328">
        <f t="shared" si="3"/>
        <v>4.433989353E-2</v>
      </c>
      <c r="M29" s="328">
        <f t="shared" si="3"/>
        <v>144.60606663141999</v>
      </c>
    </row>
    <row r="34" spans="2:13" ht="15.75" x14ac:dyDescent="0.25">
      <c r="B34" s="318" t="s">
        <v>2012</v>
      </c>
      <c r="C34" s="278"/>
      <c r="D34" s="278"/>
      <c r="E34" s="278"/>
      <c r="F34" s="278"/>
      <c r="G34" s="278"/>
      <c r="H34" s="278"/>
      <c r="I34" s="278"/>
      <c r="J34" s="278"/>
      <c r="K34" s="278"/>
      <c r="L34" s="278"/>
      <c r="M34" s="278"/>
    </row>
    <row r="35" spans="2:13" x14ac:dyDescent="0.25">
      <c r="B35" s="365" t="s">
        <v>2013</v>
      </c>
      <c r="C35" s="357"/>
      <c r="D35" s="357"/>
      <c r="E35" s="357"/>
      <c r="F35" s="357"/>
      <c r="G35" s="357"/>
      <c r="H35" s="357"/>
      <c r="I35" s="357"/>
      <c r="J35" s="357"/>
      <c r="K35" s="357"/>
      <c r="L35" s="357"/>
      <c r="M35" s="357"/>
    </row>
    <row r="36" spans="2:13" x14ac:dyDescent="0.25">
      <c r="B36" s="279"/>
      <c r="C36" s="279"/>
      <c r="D36" s="279"/>
      <c r="E36" s="279"/>
      <c r="F36" s="279"/>
      <c r="G36" s="279"/>
      <c r="H36" s="279"/>
      <c r="I36" s="279"/>
      <c r="J36" s="279"/>
      <c r="K36" s="279"/>
      <c r="L36" s="279"/>
      <c r="M36" s="279"/>
    </row>
    <row r="37" spans="2:13" ht="45" x14ac:dyDescent="0.25">
      <c r="B37" s="279"/>
      <c r="C37" s="321" t="s">
        <v>1951</v>
      </c>
      <c r="D37" s="321" t="s">
        <v>1952</v>
      </c>
      <c r="E37" s="321" t="s">
        <v>1953</v>
      </c>
      <c r="F37" s="321" t="s">
        <v>1954</v>
      </c>
      <c r="G37" s="321" t="s">
        <v>1955</v>
      </c>
      <c r="H37" s="321" t="s">
        <v>1956</v>
      </c>
      <c r="I37" s="321" t="s">
        <v>1957</v>
      </c>
      <c r="J37" s="321" t="s">
        <v>901</v>
      </c>
      <c r="K37" s="321" t="s">
        <v>1958</v>
      </c>
      <c r="L37" s="321" t="s">
        <v>97</v>
      </c>
      <c r="M37" s="322" t="s">
        <v>99</v>
      </c>
    </row>
    <row r="38" spans="2:13" x14ac:dyDescent="0.25">
      <c r="B38" s="366" t="s">
        <v>2014</v>
      </c>
      <c r="C38" s="367">
        <v>0.8</v>
      </c>
      <c r="D38" s="367">
        <v>0</v>
      </c>
      <c r="E38" s="367">
        <v>0</v>
      </c>
      <c r="F38" s="367">
        <v>0</v>
      </c>
      <c r="G38" s="367">
        <v>0.4</v>
      </c>
      <c r="H38" s="367">
        <v>0</v>
      </c>
      <c r="I38" s="367">
        <v>0.6</v>
      </c>
      <c r="J38" s="367">
        <v>1.8</v>
      </c>
      <c r="K38" s="367">
        <v>0</v>
      </c>
      <c r="L38" s="367">
        <v>0</v>
      </c>
      <c r="M38" s="368">
        <v>1.1399999999999999</v>
      </c>
    </row>
    <row r="39" spans="2:13" x14ac:dyDescent="0.25">
      <c r="B39" s="317" t="s">
        <v>2015</v>
      </c>
    </row>
    <row r="40" spans="2:13" x14ac:dyDescent="0.25">
      <c r="J40" s="369"/>
    </row>
    <row r="44" spans="2:13" ht="15.75" x14ac:dyDescent="0.25">
      <c r="B44" s="318" t="s">
        <v>2016</v>
      </c>
      <c r="C44" s="278"/>
      <c r="D44" s="278"/>
      <c r="E44" s="278"/>
      <c r="F44" s="278"/>
      <c r="G44" s="278"/>
      <c r="H44" s="278"/>
      <c r="I44" s="278"/>
      <c r="J44" s="278"/>
      <c r="K44" s="278"/>
      <c r="L44" s="278"/>
      <c r="M44" s="278"/>
    </row>
    <row r="45" spans="2:13" x14ac:dyDescent="0.25">
      <c r="B45" s="365" t="s">
        <v>1769</v>
      </c>
      <c r="C45" s="365"/>
      <c r="D45" s="357"/>
      <c r="E45" s="357"/>
      <c r="F45" s="357"/>
      <c r="G45" s="357"/>
      <c r="H45" s="357"/>
      <c r="I45" s="357"/>
      <c r="J45" s="357"/>
      <c r="K45" s="357"/>
      <c r="L45" s="357"/>
      <c r="M45" s="357"/>
    </row>
    <row r="46" spans="2:13" x14ac:dyDescent="0.25">
      <c r="B46" s="279"/>
      <c r="C46" s="279"/>
      <c r="D46" s="279"/>
      <c r="E46" s="279"/>
      <c r="F46" s="279"/>
      <c r="G46" s="279"/>
      <c r="H46" s="279"/>
      <c r="I46" s="279"/>
      <c r="J46" s="279"/>
      <c r="K46" s="279"/>
      <c r="L46" s="279"/>
      <c r="M46" s="279"/>
    </row>
    <row r="47" spans="2:13" ht="45" x14ac:dyDescent="0.25">
      <c r="B47" s="279"/>
      <c r="C47" s="321" t="s">
        <v>1951</v>
      </c>
      <c r="D47" s="321" t="s">
        <v>1952</v>
      </c>
      <c r="E47" s="321" t="s">
        <v>1953</v>
      </c>
      <c r="F47" s="321" t="s">
        <v>1954</v>
      </c>
      <c r="G47" s="321" t="s">
        <v>1955</v>
      </c>
      <c r="H47" s="321" t="s">
        <v>1956</v>
      </c>
      <c r="I47" s="321" t="s">
        <v>1957</v>
      </c>
      <c r="J47" s="321" t="s">
        <v>901</v>
      </c>
      <c r="K47" s="321" t="s">
        <v>1958</v>
      </c>
      <c r="L47" s="321" t="s">
        <v>97</v>
      </c>
      <c r="M47" s="322" t="s">
        <v>99</v>
      </c>
    </row>
    <row r="48" spans="2:13" x14ac:dyDescent="0.25">
      <c r="B48" s="366" t="s">
        <v>2014</v>
      </c>
      <c r="C48" s="370">
        <v>0.8</v>
      </c>
      <c r="D48" s="370">
        <v>0</v>
      </c>
      <c r="E48" s="370">
        <v>0</v>
      </c>
      <c r="F48" s="370">
        <v>0</v>
      </c>
      <c r="G48" s="370">
        <v>0.3</v>
      </c>
      <c r="H48" s="370">
        <v>0</v>
      </c>
      <c r="I48" s="370">
        <v>0.5</v>
      </c>
      <c r="J48" s="370">
        <v>1.3</v>
      </c>
      <c r="K48" s="370">
        <v>0</v>
      </c>
      <c r="L48" s="370">
        <v>0</v>
      </c>
      <c r="M48" s="371">
        <v>0.91</v>
      </c>
    </row>
    <row r="49" spans="2:13" x14ac:dyDescent="0.25">
      <c r="B49" s="317" t="s">
        <v>2017</v>
      </c>
    </row>
    <row r="50" spans="2:13" x14ac:dyDescent="0.25">
      <c r="M50" s="372"/>
    </row>
    <row r="54" spans="2:13" ht="15.75" x14ac:dyDescent="0.25">
      <c r="B54" s="318" t="s">
        <v>2018</v>
      </c>
      <c r="C54" s="278"/>
      <c r="D54" s="278"/>
      <c r="E54" s="278"/>
      <c r="F54" s="278"/>
      <c r="G54" s="278"/>
      <c r="H54" s="278"/>
      <c r="I54" s="278"/>
      <c r="J54" s="278"/>
      <c r="K54" s="278"/>
      <c r="L54" s="278"/>
      <c r="M54" s="278"/>
    </row>
    <row r="55" spans="2:13" x14ac:dyDescent="0.25">
      <c r="B55" s="365" t="s">
        <v>1771</v>
      </c>
      <c r="C55" s="357"/>
      <c r="D55" s="357"/>
      <c r="E55" s="357"/>
      <c r="F55" s="357"/>
      <c r="G55" s="357"/>
      <c r="H55" s="357"/>
      <c r="I55" s="357"/>
      <c r="J55" s="357"/>
      <c r="K55" s="357"/>
      <c r="L55" s="357"/>
      <c r="M55" s="357"/>
    </row>
    <row r="56" spans="2:13" x14ac:dyDescent="0.25">
      <c r="B56" s="279"/>
      <c r="C56" s="279"/>
      <c r="D56" s="279"/>
      <c r="E56" s="279"/>
      <c r="F56" s="279"/>
      <c r="G56" s="279"/>
      <c r="H56" s="279"/>
      <c r="I56" s="279"/>
      <c r="J56" s="279"/>
      <c r="K56" s="279"/>
      <c r="L56" s="279"/>
      <c r="M56" s="279"/>
    </row>
    <row r="57" spans="2:13" ht="45" x14ac:dyDescent="0.25">
      <c r="B57" s="279"/>
      <c r="C57" s="321" t="s">
        <v>1951</v>
      </c>
      <c r="D57" s="321" t="s">
        <v>1952</v>
      </c>
      <c r="E57" s="321" t="s">
        <v>1953</v>
      </c>
      <c r="F57" s="321" t="s">
        <v>1954</v>
      </c>
      <c r="G57" s="321" t="s">
        <v>1955</v>
      </c>
      <c r="H57" s="321" t="s">
        <v>1956</v>
      </c>
      <c r="I57" s="321" t="s">
        <v>1957</v>
      </c>
      <c r="J57" s="321" t="s">
        <v>901</v>
      </c>
      <c r="K57" s="321" t="s">
        <v>1958</v>
      </c>
      <c r="L57" s="321" t="s">
        <v>97</v>
      </c>
      <c r="M57" s="322" t="s">
        <v>99</v>
      </c>
    </row>
    <row r="58" spans="2:13" x14ac:dyDescent="0.25">
      <c r="B58" s="275" t="s">
        <v>2019</v>
      </c>
      <c r="C58" s="341">
        <v>0.44</v>
      </c>
      <c r="D58" s="358">
        <v>0</v>
      </c>
      <c r="E58" s="358">
        <v>0</v>
      </c>
      <c r="F58" s="358">
        <v>0</v>
      </c>
      <c r="G58" s="341">
        <v>0.21</v>
      </c>
      <c r="H58" s="341">
        <v>0</v>
      </c>
      <c r="I58" s="341">
        <v>0.27</v>
      </c>
      <c r="J58" s="341">
        <v>1.01</v>
      </c>
      <c r="K58" s="358">
        <v>0</v>
      </c>
      <c r="L58" s="358">
        <v>0</v>
      </c>
      <c r="M58" s="341">
        <v>0.78</v>
      </c>
    </row>
    <row r="59" spans="2:13" x14ac:dyDescent="0.25">
      <c r="B59" s="275" t="s">
        <v>2020</v>
      </c>
      <c r="C59" s="341">
        <v>0.37</v>
      </c>
      <c r="D59" s="358">
        <v>0</v>
      </c>
      <c r="E59" s="358">
        <v>0</v>
      </c>
      <c r="F59" s="358">
        <v>0</v>
      </c>
      <c r="G59" s="341">
        <v>0.5</v>
      </c>
      <c r="H59" s="358">
        <v>0</v>
      </c>
      <c r="I59" s="341">
        <v>0.49</v>
      </c>
      <c r="J59" s="341">
        <v>1.37</v>
      </c>
      <c r="K59" s="358">
        <v>0</v>
      </c>
      <c r="L59" s="358">
        <v>0</v>
      </c>
      <c r="M59" s="341">
        <v>0.95</v>
      </c>
    </row>
    <row r="60" spans="2:13" x14ac:dyDescent="0.25">
      <c r="B60" s="275" t="s">
        <v>2021</v>
      </c>
      <c r="C60" s="341">
        <v>0.91</v>
      </c>
      <c r="D60" s="358">
        <v>0</v>
      </c>
      <c r="E60" s="358">
        <v>0</v>
      </c>
      <c r="F60" s="358">
        <v>0</v>
      </c>
      <c r="G60" s="341">
        <v>0.13</v>
      </c>
      <c r="H60" s="358">
        <v>0</v>
      </c>
      <c r="I60" s="341">
        <v>0.56999999999999995</v>
      </c>
      <c r="J60" s="341">
        <v>1.8</v>
      </c>
      <c r="K60" s="358">
        <v>0</v>
      </c>
      <c r="L60" s="358">
        <v>0</v>
      </c>
      <c r="M60" s="341">
        <v>0.76</v>
      </c>
    </row>
    <row r="61" spans="2:13" x14ac:dyDescent="0.25">
      <c r="B61" s="20" t="s">
        <v>2022</v>
      </c>
      <c r="C61" s="341">
        <v>2.06</v>
      </c>
      <c r="D61" s="358">
        <v>0</v>
      </c>
      <c r="E61" s="358">
        <v>0</v>
      </c>
      <c r="F61" s="358">
        <v>0</v>
      </c>
      <c r="G61" s="341">
        <v>0.12</v>
      </c>
      <c r="H61" s="358">
        <v>0</v>
      </c>
      <c r="I61" s="341">
        <v>2.31</v>
      </c>
      <c r="J61" s="341">
        <v>3.67</v>
      </c>
      <c r="K61" s="358">
        <v>0</v>
      </c>
      <c r="L61" s="358">
        <v>0</v>
      </c>
      <c r="M61" s="341">
        <v>2.1800000000000002</v>
      </c>
    </row>
    <row r="62" spans="2:13" x14ac:dyDescent="0.25">
      <c r="B62" s="20" t="s">
        <v>2023</v>
      </c>
      <c r="C62" s="341">
        <v>1.75</v>
      </c>
      <c r="D62" s="358">
        <v>0</v>
      </c>
      <c r="E62" s="358">
        <v>0</v>
      </c>
      <c r="F62" s="358">
        <v>0</v>
      </c>
      <c r="G62" s="341">
        <v>0.51</v>
      </c>
      <c r="H62" s="358">
        <v>0</v>
      </c>
      <c r="I62" s="341">
        <v>0</v>
      </c>
      <c r="J62" s="341">
        <v>1.54</v>
      </c>
      <c r="K62" s="358">
        <v>0</v>
      </c>
      <c r="L62" s="358">
        <v>0</v>
      </c>
      <c r="M62" s="341">
        <v>1.05</v>
      </c>
    </row>
    <row r="63" spans="2:13" x14ac:dyDescent="0.25">
      <c r="B63" s="240" t="s">
        <v>2024</v>
      </c>
      <c r="C63" s="373">
        <v>5.77</v>
      </c>
      <c r="D63" s="280">
        <v>0</v>
      </c>
      <c r="E63" s="280">
        <v>0</v>
      </c>
      <c r="F63" s="280">
        <v>0</v>
      </c>
      <c r="G63" s="373">
        <v>1.78</v>
      </c>
      <c r="H63" s="280">
        <v>0</v>
      </c>
      <c r="I63" s="373">
        <v>2.99</v>
      </c>
      <c r="J63" s="373">
        <v>6.63</v>
      </c>
      <c r="K63" s="280">
        <v>0</v>
      </c>
      <c r="L63" s="280">
        <v>0</v>
      </c>
      <c r="M63" s="373">
        <v>3.6</v>
      </c>
    </row>
    <row r="64" spans="2:13" x14ac:dyDescent="0.25">
      <c r="B64" s="317" t="s">
        <v>2025</v>
      </c>
    </row>
    <row r="68" spans="2:13" ht="15.75" x14ac:dyDescent="0.25">
      <c r="B68" s="318" t="s">
        <v>2026</v>
      </c>
      <c r="C68" s="278"/>
      <c r="D68" s="278"/>
      <c r="E68" s="278"/>
      <c r="F68" s="278"/>
      <c r="G68" s="278"/>
      <c r="H68" s="278"/>
      <c r="I68" s="278"/>
      <c r="J68" s="278"/>
      <c r="K68" s="278"/>
      <c r="L68" s="278"/>
      <c r="M68" s="278"/>
    </row>
    <row r="69" spans="2:13" x14ac:dyDescent="0.25">
      <c r="B69" s="365" t="s">
        <v>2027</v>
      </c>
      <c r="C69" s="357"/>
      <c r="D69" s="357"/>
      <c r="E69" s="357"/>
      <c r="F69" s="357"/>
      <c r="G69" s="357"/>
      <c r="H69" s="357"/>
      <c r="I69" s="357"/>
      <c r="J69" s="357"/>
      <c r="K69" s="357"/>
      <c r="L69" s="357"/>
      <c r="M69" s="357"/>
    </row>
    <row r="70" spans="2:13" x14ac:dyDescent="0.25">
      <c r="B70" s="279"/>
      <c r="C70" s="279"/>
      <c r="D70" s="279"/>
      <c r="E70" s="279"/>
      <c r="F70" s="279"/>
      <c r="G70" s="279"/>
      <c r="H70" s="279"/>
      <c r="I70" s="279"/>
      <c r="J70" s="279"/>
      <c r="K70" s="279"/>
      <c r="L70" s="279"/>
      <c r="M70" s="279"/>
    </row>
    <row r="71" spans="2:13" ht="45" x14ac:dyDescent="0.25">
      <c r="B71" s="279"/>
      <c r="C71" s="321" t="s">
        <v>1951</v>
      </c>
      <c r="D71" s="321" t="s">
        <v>1952</v>
      </c>
      <c r="E71" s="321" t="s">
        <v>1953</v>
      </c>
      <c r="F71" s="321" t="s">
        <v>1954</v>
      </c>
      <c r="G71" s="321" t="s">
        <v>1955</v>
      </c>
      <c r="H71" s="321" t="s">
        <v>1956</v>
      </c>
      <c r="I71" s="321" t="s">
        <v>1957</v>
      </c>
      <c r="J71" s="321" t="s">
        <v>901</v>
      </c>
      <c r="K71" s="321" t="s">
        <v>1958</v>
      </c>
      <c r="L71" s="321" t="s">
        <v>97</v>
      </c>
      <c r="M71" s="322" t="s">
        <v>99</v>
      </c>
    </row>
    <row r="72" spans="2:13" x14ac:dyDescent="0.25">
      <c r="B72" s="366" t="s">
        <v>2028</v>
      </c>
      <c r="C72" s="374">
        <v>0.5</v>
      </c>
      <c r="D72" s="374">
        <v>0</v>
      </c>
      <c r="E72" s="374">
        <v>0</v>
      </c>
      <c r="F72" s="374">
        <v>0</v>
      </c>
      <c r="G72" s="374">
        <v>-0.2</v>
      </c>
      <c r="H72" s="374">
        <v>0</v>
      </c>
      <c r="I72" s="374">
        <v>-0.1</v>
      </c>
      <c r="J72" s="374">
        <v>7.8</v>
      </c>
      <c r="K72" s="374">
        <v>0</v>
      </c>
      <c r="L72" s="370">
        <v>0</v>
      </c>
      <c r="M72" s="352">
        <v>8</v>
      </c>
    </row>
    <row r="73" spans="2:13" x14ac:dyDescent="0.25">
      <c r="B73" s="375" t="s">
        <v>2029</v>
      </c>
      <c r="C73" s="70"/>
      <c r="D73" s="70"/>
      <c r="F73" s="70"/>
    </row>
    <row r="77" spans="2:13" ht="15.75" x14ac:dyDescent="0.25">
      <c r="B77" s="318" t="s">
        <v>2030</v>
      </c>
      <c r="C77" s="278"/>
      <c r="D77" s="278"/>
      <c r="E77" s="278"/>
      <c r="F77" s="278"/>
      <c r="G77" s="278"/>
      <c r="H77" s="278"/>
      <c r="I77" s="278"/>
      <c r="J77" s="278"/>
      <c r="K77" s="278"/>
      <c r="L77" s="278"/>
      <c r="M77" s="278"/>
    </row>
    <row r="78" spans="2:13" x14ac:dyDescent="0.25">
      <c r="B78" s="365" t="s">
        <v>1775</v>
      </c>
      <c r="C78" s="357"/>
      <c r="D78" s="357"/>
      <c r="E78" s="357"/>
      <c r="F78" s="357"/>
      <c r="G78" s="357"/>
      <c r="H78" s="357"/>
      <c r="I78" s="357"/>
      <c r="J78" s="357"/>
      <c r="K78" s="357"/>
      <c r="L78" s="357"/>
      <c r="M78" s="357"/>
    </row>
    <row r="79" spans="2:13" x14ac:dyDescent="0.25">
      <c r="B79" s="279"/>
      <c r="C79" s="279"/>
      <c r="D79" s="279"/>
      <c r="E79" s="279"/>
      <c r="F79" s="279"/>
      <c r="G79" s="279"/>
      <c r="H79" s="279"/>
      <c r="I79" s="279"/>
      <c r="J79" s="279"/>
      <c r="K79" s="279"/>
      <c r="L79" s="279"/>
      <c r="M79" s="279"/>
    </row>
    <row r="80" spans="2:13" ht="45" x14ac:dyDescent="0.25">
      <c r="B80" s="279"/>
      <c r="C80" s="321" t="s">
        <v>1951</v>
      </c>
      <c r="D80" s="321" t="s">
        <v>1952</v>
      </c>
      <c r="E80" s="321" t="s">
        <v>1953</v>
      </c>
      <c r="F80" s="321" t="s">
        <v>1954</v>
      </c>
      <c r="G80" s="321" t="s">
        <v>1955</v>
      </c>
      <c r="H80" s="321" t="s">
        <v>1956</v>
      </c>
      <c r="I80" s="321" t="s">
        <v>1957</v>
      </c>
      <c r="J80" s="321" t="s">
        <v>901</v>
      </c>
      <c r="K80" s="321" t="s">
        <v>1958</v>
      </c>
      <c r="L80" s="321" t="s">
        <v>97</v>
      </c>
      <c r="M80" s="322" t="s">
        <v>99</v>
      </c>
    </row>
    <row r="81" spans="2:14" x14ac:dyDescent="0.25">
      <c r="B81" s="366" t="s">
        <v>2031</v>
      </c>
      <c r="C81" s="376">
        <v>5.3194562906370404E-4</v>
      </c>
      <c r="D81" s="376">
        <v>0</v>
      </c>
      <c r="E81" s="376">
        <v>0</v>
      </c>
      <c r="F81" s="376">
        <v>0</v>
      </c>
      <c r="G81" s="376">
        <v>1.0587008525323992E-4</v>
      </c>
      <c r="H81" s="376">
        <v>0</v>
      </c>
      <c r="I81" s="376">
        <v>3.4428020199575045E-4</v>
      </c>
      <c r="J81" s="376">
        <v>1.2505565135473651E-4</v>
      </c>
      <c r="K81" s="376">
        <v>0</v>
      </c>
      <c r="L81" s="376">
        <v>0</v>
      </c>
      <c r="M81" s="377">
        <v>1.746825771888326E-4</v>
      </c>
    </row>
    <row r="82" spans="2:14" x14ac:dyDescent="0.25">
      <c r="B82" s="317" t="s">
        <v>2032</v>
      </c>
    </row>
    <row r="83" spans="2:14" x14ac:dyDescent="0.25">
      <c r="B83" s="70"/>
    </row>
    <row r="87" spans="2:14" x14ac:dyDescent="0.25">
      <c r="N87" s="233" t="s">
        <v>1820</v>
      </c>
    </row>
  </sheetData>
  <hyperlinks>
    <hyperlink ref="N87" location="Contents!A1" display="To Frontpage"/>
  </hyperlinks>
  <pageMargins left="0.70866141732283472" right="0.70866141732283472" top="0.74803149606299213" bottom="0.74803149606299213" header="0.31496062992125984" footer="0.31496062992125984"/>
  <pageSetup paperSize="9" scale="4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R40"/>
  <sheetViews>
    <sheetView zoomScale="80" zoomScaleNormal="80" workbookViewId="0">
      <selection activeCell="Q9" sqref="Q9"/>
    </sheetView>
  </sheetViews>
  <sheetFormatPr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415" t="s">
        <v>1660</v>
      </c>
      <c r="F6" s="415"/>
      <c r="G6" s="415"/>
      <c r="H6" s="7"/>
      <c r="I6" s="7"/>
      <c r="J6" s="8"/>
    </row>
    <row r="7" spans="2:10" ht="26.25" x14ac:dyDescent="0.25">
      <c r="B7" s="6"/>
      <c r="C7" s="7"/>
      <c r="D7" s="7"/>
      <c r="E7" s="7"/>
      <c r="F7" s="11" t="s">
        <v>552</v>
      </c>
      <c r="G7" s="7"/>
      <c r="H7" s="7"/>
      <c r="I7" s="7"/>
      <c r="J7" s="8"/>
    </row>
    <row r="8" spans="2:10" ht="26.25" x14ac:dyDescent="0.25">
      <c r="B8" s="6"/>
      <c r="C8" s="7"/>
      <c r="D8" s="7"/>
      <c r="E8" s="7"/>
      <c r="F8" s="11" t="s">
        <v>1691</v>
      </c>
      <c r="G8" s="7"/>
      <c r="H8" s="7"/>
      <c r="I8" s="7"/>
      <c r="J8" s="8"/>
    </row>
    <row r="9" spans="2:10" ht="21" x14ac:dyDescent="0.25">
      <c r="B9" s="6"/>
      <c r="C9" s="7"/>
      <c r="D9" s="7"/>
      <c r="E9" s="7"/>
      <c r="F9" s="12" t="s">
        <v>2154</v>
      </c>
      <c r="G9" s="7"/>
      <c r="H9" s="7"/>
      <c r="I9" s="7"/>
      <c r="J9" s="8"/>
    </row>
    <row r="10" spans="2:10" ht="21" x14ac:dyDescent="0.25">
      <c r="B10" s="6"/>
      <c r="C10" s="7"/>
      <c r="D10" s="7"/>
      <c r="E10" s="7"/>
      <c r="F10" s="12" t="s">
        <v>1719</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418" t="s">
        <v>15</v>
      </c>
      <c r="E24" s="419" t="s">
        <v>16</v>
      </c>
      <c r="F24" s="419"/>
      <c r="G24" s="419"/>
      <c r="H24" s="419"/>
      <c r="I24" s="7"/>
      <c r="J24" s="8"/>
    </row>
    <row r="25" spans="2:10" x14ac:dyDescent="0.25">
      <c r="B25" s="6"/>
      <c r="C25" s="7"/>
      <c r="D25" s="7"/>
      <c r="E25" s="15"/>
      <c r="F25" s="15"/>
      <c r="G25" s="15"/>
      <c r="H25" s="7"/>
      <c r="I25" s="7"/>
      <c r="J25" s="8"/>
    </row>
    <row r="26" spans="2:10" x14ac:dyDescent="0.25">
      <c r="B26" s="6"/>
      <c r="C26" s="7"/>
      <c r="D26" s="418" t="s">
        <v>17</v>
      </c>
      <c r="E26" s="419"/>
      <c r="F26" s="419"/>
      <c r="G26" s="419"/>
      <c r="H26" s="419"/>
      <c r="I26" s="7"/>
      <c r="J26" s="8"/>
    </row>
    <row r="27" spans="2:10" x14ac:dyDescent="0.25">
      <c r="B27" s="6"/>
      <c r="C27" s="7"/>
      <c r="D27" s="16"/>
      <c r="E27" s="16"/>
      <c r="F27" s="16"/>
      <c r="G27" s="16"/>
      <c r="H27" s="16"/>
      <c r="I27" s="7"/>
      <c r="J27" s="8"/>
    </row>
    <row r="28" spans="2:10" x14ac:dyDescent="0.25">
      <c r="B28" s="6"/>
      <c r="C28" s="7"/>
      <c r="D28" s="418" t="s">
        <v>18</v>
      </c>
      <c r="E28" s="419" t="s">
        <v>16</v>
      </c>
      <c r="F28" s="419"/>
      <c r="G28" s="419"/>
      <c r="H28" s="419"/>
      <c r="I28" s="7"/>
      <c r="J28" s="8"/>
    </row>
    <row r="29" spans="2:10" x14ac:dyDescent="0.25">
      <c r="B29" s="6"/>
      <c r="C29" s="7"/>
      <c r="D29" s="16"/>
      <c r="E29" s="16"/>
      <c r="F29" s="16"/>
      <c r="G29" s="16"/>
      <c r="H29" s="16"/>
      <c r="I29" s="7"/>
      <c r="J29" s="8"/>
    </row>
    <row r="30" spans="2:10" x14ac:dyDescent="0.25">
      <c r="B30" s="6"/>
      <c r="C30" s="7"/>
      <c r="D30" s="418" t="s">
        <v>19</v>
      </c>
      <c r="E30" s="419" t="s">
        <v>16</v>
      </c>
      <c r="F30" s="419"/>
      <c r="G30" s="419"/>
      <c r="H30" s="419"/>
      <c r="I30" s="7"/>
      <c r="J30" s="8"/>
    </row>
    <row r="31" spans="2:10" x14ac:dyDescent="0.25">
      <c r="B31" s="6"/>
      <c r="C31" s="7"/>
      <c r="D31" s="16"/>
      <c r="E31" s="16"/>
      <c r="F31" s="16"/>
      <c r="G31" s="16"/>
      <c r="H31" s="16"/>
      <c r="I31" s="7"/>
      <c r="J31" s="8"/>
    </row>
    <row r="32" spans="2:10" x14ac:dyDescent="0.25">
      <c r="B32" s="6"/>
      <c r="C32" s="7"/>
      <c r="D32" s="418" t="s">
        <v>20</v>
      </c>
      <c r="E32" s="419" t="s">
        <v>16</v>
      </c>
      <c r="F32" s="419"/>
      <c r="G32" s="419"/>
      <c r="H32" s="419"/>
      <c r="I32" s="7"/>
      <c r="J32" s="8"/>
    </row>
    <row r="33" spans="2:10" x14ac:dyDescent="0.25">
      <c r="B33" s="6"/>
      <c r="C33" s="7"/>
      <c r="D33" s="15"/>
      <c r="E33" s="15"/>
      <c r="F33" s="15"/>
      <c r="G33" s="15"/>
      <c r="H33" s="15"/>
      <c r="I33" s="7"/>
      <c r="J33" s="8"/>
    </row>
    <row r="34" spans="2:10" x14ac:dyDescent="0.25">
      <c r="B34" s="6"/>
      <c r="C34" s="7"/>
      <c r="D34" s="418" t="s">
        <v>21</v>
      </c>
      <c r="E34" s="419" t="s">
        <v>16</v>
      </c>
      <c r="F34" s="419"/>
      <c r="G34" s="419"/>
      <c r="H34" s="419"/>
      <c r="I34" s="7"/>
      <c r="J34" s="8"/>
    </row>
    <row r="35" spans="2:10" x14ac:dyDescent="0.25">
      <c r="B35" s="6"/>
      <c r="C35" s="7"/>
      <c r="D35" s="7"/>
      <c r="E35" s="7"/>
      <c r="F35" s="7"/>
      <c r="G35" s="7"/>
      <c r="H35" s="7"/>
      <c r="I35" s="7"/>
      <c r="J35" s="8"/>
    </row>
    <row r="36" spans="2:10" x14ac:dyDescent="0.25">
      <c r="B36" s="6"/>
      <c r="C36" s="7"/>
      <c r="D36" s="416" t="s">
        <v>22</v>
      </c>
      <c r="E36" s="417"/>
      <c r="F36" s="417"/>
      <c r="G36" s="417"/>
      <c r="H36" s="417"/>
      <c r="I36" s="7"/>
      <c r="J36" s="8"/>
    </row>
    <row r="37" spans="2:10" x14ac:dyDescent="0.25">
      <c r="B37" s="6"/>
      <c r="C37" s="7"/>
      <c r="D37" s="7"/>
      <c r="E37" s="7"/>
      <c r="F37" s="14"/>
      <c r="G37" s="7"/>
      <c r="H37" s="7"/>
      <c r="I37" s="7"/>
      <c r="J37" s="8"/>
    </row>
    <row r="38" spans="2:10" x14ac:dyDescent="0.25">
      <c r="B38" s="6"/>
      <c r="C38" s="7"/>
      <c r="D38" s="416" t="s">
        <v>1659</v>
      </c>
      <c r="E38" s="417"/>
      <c r="F38" s="417"/>
      <c r="G38" s="417"/>
      <c r="H38" s="417"/>
      <c r="I38" s="7"/>
      <c r="J38" s="8"/>
    </row>
    <row r="39" spans="2:10" x14ac:dyDescent="0.25">
      <c r="B39" s="6"/>
      <c r="C39" s="7"/>
      <c r="D39" s="107"/>
      <c r="E39" s="107"/>
      <c r="F39" s="107"/>
      <c r="G39" s="107"/>
      <c r="H39" s="107"/>
      <c r="I39" s="7"/>
      <c r="J39" s="8"/>
    </row>
    <row r="40" spans="2:10" ht="15.75" thickBot="1" x14ac:dyDescent="0.3">
      <c r="B40" s="17"/>
      <c r="C40" s="18"/>
      <c r="D40" s="18"/>
      <c r="E40" s="18"/>
      <c r="F40" s="18"/>
      <c r="G40" s="18"/>
      <c r="H40" s="18"/>
      <c r="I40" s="18"/>
      <c r="J40" s="19"/>
    </row>
  </sheetData>
  <mergeCells count="9">
    <mergeCell ref="E6:G6"/>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pageSetUpPr fitToPage="1"/>
  </sheetPr>
  <dimension ref="B5:E52"/>
  <sheetViews>
    <sheetView zoomScale="85" zoomScaleNormal="85" workbookViewId="0">
      <selection activeCell="B6" sqref="B6"/>
    </sheetView>
  </sheetViews>
  <sheetFormatPr defaultColWidth="9.140625" defaultRowHeight="15" x14ac:dyDescent="0.25"/>
  <cols>
    <col min="1" max="1" width="4.7109375" style="278" customWidth="1"/>
    <col min="2" max="2" width="71.140625" style="278" customWidth="1"/>
    <col min="3" max="3" width="1.7109375" style="278" customWidth="1"/>
    <col min="4" max="4" width="97.42578125" style="278" customWidth="1"/>
    <col min="5" max="5" width="49.5703125" style="278" customWidth="1"/>
    <col min="6" max="16384" width="9.140625" style="278"/>
  </cols>
  <sheetData>
    <row r="5" spans="2:5" ht="15.75" x14ac:dyDescent="0.25">
      <c r="B5" s="378" t="s">
        <v>2033</v>
      </c>
      <c r="C5" s="378"/>
      <c r="D5" s="334"/>
      <c r="E5" s="334"/>
    </row>
    <row r="6" spans="2:5" ht="25.5" customHeight="1" x14ac:dyDescent="0.25">
      <c r="B6" s="379" t="s">
        <v>1778</v>
      </c>
      <c r="C6" s="379"/>
      <c r="D6" s="380" t="s">
        <v>2034</v>
      </c>
      <c r="E6" s="381" t="s">
        <v>2035</v>
      </c>
    </row>
    <row r="7" spans="2:5" x14ac:dyDescent="0.25">
      <c r="B7" s="382"/>
      <c r="C7" s="382"/>
      <c r="D7" s="383"/>
      <c r="E7" s="384"/>
    </row>
    <row r="8" spans="2:5" x14ac:dyDescent="0.25">
      <c r="B8" s="363" t="s">
        <v>2036</v>
      </c>
      <c r="C8" s="363"/>
      <c r="D8" s="385"/>
      <c r="E8" s="385"/>
    </row>
    <row r="9" spans="2:5" ht="30" x14ac:dyDescent="0.25">
      <c r="B9" s="200" t="s">
        <v>2037</v>
      </c>
      <c r="C9" s="200"/>
      <c r="D9" s="200" t="s">
        <v>2038</v>
      </c>
      <c r="E9" s="436"/>
    </row>
    <row r="10" spans="2:5" ht="6" customHeight="1" x14ac:dyDescent="0.25">
      <c r="B10" s="237"/>
      <c r="C10" s="237"/>
      <c r="D10" s="200"/>
      <c r="E10" s="436"/>
    </row>
    <row r="11" spans="2:5" ht="59.25" customHeight="1" x14ac:dyDescent="0.25">
      <c r="B11" s="237"/>
      <c r="C11" s="237"/>
      <c r="D11" s="200" t="s">
        <v>2039</v>
      </c>
      <c r="E11" s="436"/>
    </row>
    <row r="12" spans="2:5" ht="30" x14ac:dyDescent="0.25">
      <c r="B12" s="386" t="s">
        <v>2040</v>
      </c>
      <c r="C12" s="222"/>
      <c r="D12" s="387" t="s">
        <v>2041</v>
      </c>
      <c r="E12" s="436"/>
    </row>
    <row r="13" spans="2:5" ht="15" customHeight="1" x14ac:dyDescent="0.25">
      <c r="B13" s="437" t="s">
        <v>2042</v>
      </c>
      <c r="C13" s="222"/>
      <c r="D13" s="388" t="s">
        <v>2043</v>
      </c>
      <c r="E13" s="436"/>
    </row>
    <row r="14" spans="2:5" x14ac:dyDescent="0.25">
      <c r="B14" s="437"/>
      <c r="C14" s="222"/>
      <c r="D14" s="388" t="s">
        <v>2044</v>
      </c>
      <c r="E14" s="436"/>
    </row>
    <row r="15" spans="2:5" x14ac:dyDescent="0.25">
      <c r="B15" s="389"/>
      <c r="C15" s="389"/>
      <c r="D15" s="388" t="s">
        <v>2045</v>
      </c>
      <c r="E15" s="436"/>
    </row>
    <row r="16" spans="2:5" x14ac:dyDescent="0.25">
      <c r="B16" s="389"/>
      <c r="C16" s="389"/>
      <c r="D16" s="388" t="s">
        <v>2046</v>
      </c>
      <c r="E16" s="436"/>
    </row>
    <row r="17" spans="2:5" x14ac:dyDescent="0.25">
      <c r="B17" s="389"/>
      <c r="C17" s="389"/>
      <c r="D17" s="388" t="s">
        <v>2047</v>
      </c>
      <c r="E17" s="436"/>
    </row>
    <row r="18" spans="2:5" x14ac:dyDescent="0.25">
      <c r="B18" s="389"/>
      <c r="C18" s="389"/>
      <c r="D18" s="388" t="s">
        <v>2048</v>
      </c>
      <c r="E18" s="436"/>
    </row>
    <row r="19" spans="2:5" x14ac:dyDescent="0.25">
      <c r="B19" s="389"/>
      <c r="C19" s="389"/>
      <c r="D19" s="388" t="s">
        <v>2049</v>
      </c>
      <c r="E19" s="436"/>
    </row>
    <row r="20" spans="2:5" x14ac:dyDescent="0.25">
      <c r="B20" s="389"/>
      <c r="C20" s="389"/>
      <c r="D20" s="388" t="s">
        <v>2050</v>
      </c>
      <c r="E20" s="436"/>
    </row>
    <row r="21" spans="2:5" x14ac:dyDescent="0.25">
      <c r="B21" s="389"/>
      <c r="C21" s="389"/>
      <c r="D21" s="388" t="s">
        <v>2051</v>
      </c>
      <c r="E21" s="436"/>
    </row>
    <row r="22" spans="2:5" x14ac:dyDescent="0.25">
      <c r="B22" s="389"/>
      <c r="C22" s="389"/>
      <c r="D22" s="388"/>
      <c r="E22" s="200"/>
    </row>
    <row r="23" spans="2:5" x14ac:dyDescent="0.25">
      <c r="B23" s="363" t="s">
        <v>2052</v>
      </c>
      <c r="C23" s="363"/>
      <c r="D23" s="323"/>
      <c r="E23" s="323"/>
    </row>
    <row r="24" spans="2:5" ht="30" x14ac:dyDescent="0.25">
      <c r="B24" s="438" t="s">
        <v>2053</v>
      </c>
      <c r="C24" s="386"/>
      <c r="D24" s="200" t="s">
        <v>2054</v>
      </c>
      <c r="E24" s="436"/>
    </row>
    <row r="25" spans="2:5" x14ac:dyDescent="0.25">
      <c r="B25" s="435"/>
      <c r="C25" s="386"/>
      <c r="D25" s="200"/>
      <c r="E25" s="436"/>
    </row>
    <row r="26" spans="2:5" ht="30" x14ac:dyDescent="0.25">
      <c r="B26" s="435"/>
      <c r="C26" s="386"/>
      <c r="D26" s="200" t="s">
        <v>2055</v>
      </c>
      <c r="E26" s="436"/>
    </row>
    <row r="27" spans="2:5" x14ac:dyDescent="0.25">
      <c r="B27" s="435"/>
      <c r="C27" s="386"/>
      <c r="D27" s="214"/>
      <c r="E27" s="436"/>
    </row>
    <row r="28" spans="2:5" x14ac:dyDescent="0.25">
      <c r="B28" s="435" t="s">
        <v>2056</v>
      </c>
      <c r="C28" s="386"/>
      <c r="D28" s="200" t="s">
        <v>2057</v>
      </c>
      <c r="E28" s="436"/>
    </row>
    <row r="29" spans="2:5" x14ac:dyDescent="0.25">
      <c r="B29" s="435"/>
      <c r="C29" s="386"/>
      <c r="D29" s="200"/>
      <c r="E29" s="436"/>
    </row>
    <row r="30" spans="2:5" x14ac:dyDescent="0.25">
      <c r="B30" s="435" t="s">
        <v>2058</v>
      </c>
      <c r="C30" s="386"/>
      <c r="D30" s="200" t="s">
        <v>2059</v>
      </c>
      <c r="E30" s="436"/>
    </row>
    <row r="31" spans="2:5" x14ac:dyDescent="0.25">
      <c r="B31" s="435"/>
      <c r="C31" s="386"/>
      <c r="D31" s="200"/>
      <c r="E31" s="436"/>
    </row>
    <row r="32" spans="2:5" ht="30" x14ac:dyDescent="0.25">
      <c r="B32" s="435" t="s">
        <v>2060</v>
      </c>
      <c r="C32" s="386"/>
      <c r="D32" s="200" t="s">
        <v>2061</v>
      </c>
      <c r="E32" s="436"/>
    </row>
    <row r="33" spans="2:5" x14ac:dyDescent="0.25">
      <c r="B33" s="435"/>
      <c r="C33" s="386"/>
      <c r="D33" s="200"/>
      <c r="E33" s="436"/>
    </row>
    <row r="34" spans="2:5" ht="45" x14ac:dyDescent="0.25">
      <c r="B34" s="222" t="s">
        <v>2062</v>
      </c>
      <c r="C34" s="222"/>
      <c r="D34" s="387" t="s">
        <v>2063</v>
      </c>
      <c r="E34" s="200"/>
    </row>
    <row r="35" spans="2:5" x14ac:dyDescent="0.25">
      <c r="B35" s="197"/>
      <c r="C35" s="197"/>
      <c r="D35" s="197"/>
      <c r="E35" s="197"/>
    </row>
    <row r="37" spans="2:5" ht="15.75" x14ac:dyDescent="0.25">
      <c r="B37" s="378" t="s">
        <v>2064</v>
      </c>
      <c r="C37" s="378"/>
      <c r="D37" s="334"/>
      <c r="E37" s="334"/>
    </row>
    <row r="38" spans="2:5" x14ac:dyDescent="0.25">
      <c r="B38" s="439" t="s">
        <v>2065</v>
      </c>
      <c r="C38" s="390"/>
      <c r="D38" s="440" t="s">
        <v>2066</v>
      </c>
      <c r="E38" s="440"/>
    </row>
    <row r="39" spans="2:5" x14ac:dyDescent="0.25">
      <c r="B39" s="439"/>
      <c r="C39" s="390"/>
      <c r="D39" s="441" t="s">
        <v>2067</v>
      </c>
      <c r="E39" s="441"/>
    </row>
    <row r="40" spans="2:5" x14ac:dyDescent="0.25">
      <c r="B40" s="390"/>
      <c r="C40" s="390"/>
      <c r="D40" s="391"/>
      <c r="E40" s="391"/>
    </row>
    <row r="41" spans="2:5" x14ac:dyDescent="0.25">
      <c r="B41" s="392" t="s">
        <v>2068</v>
      </c>
      <c r="C41" s="392"/>
      <c r="D41" s="445"/>
      <c r="E41" s="445"/>
    </row>
    <row r="42" spans="2:5" ht="64.5" customHeight="1" x14ac:dyDescent="0.25">
      <c r="B42" s="200" t="s">
        <v>2069</v>
      </c>
      <c r="C42" s="200"/>
      <c r="D42" s="446" t="s">
        <v>2070</v>
      </c>
      <c r="E42" s="446"/>
    </row>
    <row r="43" spans="2:5" ht="85.5" customHeight="1" x14ac:dyDescent="0.25">
      <c r="B43" s="222" t="s">
        <v>2071</v>
      </c>
      <c r="C43" s="222"/>
      <c r="D43" s="442" t="s">
        <v>2072</v>
      </c>
      <c r="E43" s="442"/>
    </row>
    <row r="44" spans="2:5" x14ac:dyDescent="0.25">
      <c r="B44" s="222"/>
      <c r="C44" s="222"/>
      <c r="D44" s="447" t="s">
        <v>2073</v>
      </c>
      <c r="E44" s="447"/>
    </row>
    <row r="45" spans="2:5" ht="15" customHeight="1" x14ac:dyDescent="0.25">
      <c r="B45" s="392" t="s">
        <v>2074</v>
      </c>
      <c r="C45" s="392"/>
      <c r="D45" s="448" t="s">
        <v>2075</v>
      </c>
      <c r="E45" s="448"/>
    </row>
    <row r="46" spans="2:5" ht="36" customHeight="1" x14ac:dyDescent="0.25">
      <c r="B46" s="386" t="s">
        <v>2076</v>
      </c>
      <c r="C46" s="222"/>
      <c r="D46" s="442" t="s">
        <v>2077</v>
      </c>
      <c r="E46" s="442"/>
    </row>
    <row r="47" spans="2:5" ht="179.25" customHeight="1" x14ac:dyDescent="0.25">
      <c r="C47" s="222"/>
      <c r="D47" s="442" t="s">
        <v>2078</v>
      </c>
      <c r="E47" s="442"/>
    </row>
    <row r="48" spans="2:5" ht="15.75" x14ac:dyDescent="0.25">
      <c r="B48" s="393"/>
      <c r="C48" s="393"/>
      <c r="D48" s="394" t="s">
        <v>2079</v>
      </c>
      <c r="E48" s="395"/>
    </row>
    <row r="49" spans="2:5" x14ac:dyDescent="0.25">
      <c r="D49" s="278" t="s">
        <v>2080</v>
      </c>
    </row>
    <row r="50" spans="2:5" ht="13.5" customHeight="1" x14ac:dyDescent="0.25">
      <c r="E50" s="233" t="s">
        <v>1820</v>
      </c>
    </row>
    <row r="51" spans="2:5" ht="69" customHeight="1" x14ac:dyDescent="0.25">
      <c r="B51" s="386" t="s">
        <v>2081</v>
      </c>
      <c r="D51" s="443" t="s">
        <v>2082</v>
      </c>
      <c r="E51" s="443"/>
    </row>
    <row r="52" spans="2:5" ht="33.75" customHeight="1" x14ac:dyDescent="0.25">
      <c r="D52" s="444" t="s">
        <v>2083</v>
      </c>
      <c r="E52" s="444"/>
    </row>
  </sheetData>
  <mergeCells count="23">
    <mergeCell ref="D47:E47"/>
    <mergeCell ref="D51:E51"/>
    <mergeCell ref="D52:E52"/>
    <mergeCell ref="D41:E41"/>
    <mergeCell ref="D42:E42"/>
    <mergeCell ref="D43:E43"/>
    <mergeCell ref="D44:E44"/>
    <mergeCell ref="D45:E45"/>
    <mergeCell ref="D46:E46"/>
    <mergeCell ref="B30:B31"/>
    <mergeCell ref="E30:E31"/>
    <mergeCell ref="B32:B33"/>
    <mergeCell ref="E32:E33"/>
    <mergeCell ref="B38:B39"/>
    <mergeCell ref="D38:E38"/>
    <mergeCell ref="D39:E39"/>
    <mergeCell ref="B28:B29"/>
    <mergeCell ref="E28:E29"/>
    <mergeCell ref="E9:E11"/>
    <mergeCell ref="E12:E21"/>
    <mergeCell ref="B13:B14"/>
    <mergeCell ref="B24:B27"/>
    <mergeCell ref="E24:E27"/>
  </mergeCells>
  <hyperlinks>
    <hyperlink ref="D45:E45" r:id="rId1" display="Legal framework for valuation and LTV-calculation follow the rules of the Danish FSA - Bekendtgørelse nr. 687 af 20. juni 2007"/>
    <hyperlink ref="E50" location="Contents!A1" display="To Frontpage"/>
  </hyperlinks>
  <pageMargins left="0.7" right="0.7" top="0.75" bottom="0.75" header="0.3" footer="0.3"/>
  <pageSetup paperSize="9" scale="54" fitToHeight="0" orientation="landscape" r:id="rId2"/>
  <drawing r:id="rId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D76"/>
  <sheetViews>
    <sheetView zoomScale="85" zoomScaleNormal="85" workbookViewId="0">
      <selection activeCell="B7" sqref="B7"/>
    </sheetView>
  </sheetViews>
  <sheetFormatPr defaultColWidth="9.140625" defaultRowHeight="15" x14ac:dyDescent="0.25"/>
  <cols>
    <col min="1" max="1" width="4.7109375" style="275" customWidth="1"/>
    <col min="2" max="2" width="71.140625" style="275" customWidth="1"/>
    <col min="3" max="3" width="68.140625" style="275" customWidth="1"/>
    <col min="4" max="4" width="80.28515625" style="275" customWidth="1"/>
    <col min="5" max="16384" width="9.140625" style="275"/>
  </cols>
  <sheetData>
    <row r="1" spans="2:4" s="396" customFormat="1" x14ac:dyDescent="0.25"/>
    <row r="2" spans="2:4" s="396" customFormat="1" x14ac:dyDescent="0.25"/>
    <row r="3" spans="2:4" s="396" customFormat="1" x14ac:dyDescent="0.25"/>
    <row r="4" spans="2:4" s="396" customFormat="1" x14ac:dyDescent="0.25"/>
    <row r="5" spans="2:4" s="396" customFormat="1" ht="15.75" x14ac:dyDescent="0.25">
      <c r="B5" s="397" t="s">
        <v>2084</v>
      </c>
    </row>
    <row r="6" spans="2:4" s="396" customFormat="1" x14ac:dyDescent="0.25">
      <c r="B6" s="398" t="s">
        <v>1780</v>
      </c>
      <c r="C6" s="450" t="s">
        <v>2034</v>
      </c>
      <c r="D6" s="450"/>
    </row>
    <row r="7" spans="2:4" s="396" customFormat="1" x14ac:dyDescent="0.25">
      <c r="B7" s="398" t="s">
        <v>2085</v>
      </c>
      <c r="C7" s="450"/>
      <c r="D7" s="450"/>
    </row>
    <row r="8" spans="2:4" s="396" customFormat="1" x14ac:dyDescent="0.25">
      <c r="B8" s="399" t="s">
        <v>1788</v>
      </c>
      <c r="C8" s="449" t="s">
        <v>2086</v>
      </c>
      <c r="D8" s="449"/>
    </row>
    <row r="9" spans="2:4" s="396" customFormat="1" x14ac:dyDescent="0.25">
      <c r="B9" s="399" t="s">
        <v>2087</v>
      </c>
      <c r="C9" s="451" t="s">
        <v>2088</v>
      </c>
      <c r="D9" s="451"/>
    </row>
    <row r="10" spans="2:4" s="396" customFormat="1" x14ac:dyDescent="0.25">
      <c r="B10" s="399" t="s">
        <v>1791</v>
      </c>
      <c r="C10" s="449" t="s">
        <v>2089</v>
      </c>
      <c r="D10" s="449"/>
    </row>
    <row r="11" spans="2:4" s="396" customFormat="1" x14ac:dyDescent="0.25">
      <c r="B11" s="399" t="s">
        <v>1792</v>
      </c>
      <c r="C11" s="449" t="s">
        <v>2090</v>
      </c>
      <c r="D11" s="449"/>
    </row>
    <row r="12" spans="2:4" s="396" customFormat="1" x14ac:dyDescent="0.25">
      <c r="B12" s="399" t="s">
        <v>1793</v>
      </c>
      <c r="C12" s="449" t="s">
        <v>2091</v>
      </c>
      <c r="D12" s="449"/>
    </row>
    <row r="13" spans="2:4" s="396" customFormat="1" x14ac:dyDescent="0.25">
      <c r="B13" s="399" t="s">
        <v>1794</v>
      </c>
      <c r="C13" s="449" t="s">
        <v>2092</v>
      </c>
      <c r="D13" s="449"/>
    </row>
    <row r="14" spans="2:4" s="396" customFormat="1" x14ac:dyDescent="0.25">
      <c r="B14" s="399" t="s">
        <v>2093</v>
      </c>
      <c r="C14" s="449" t="s">
        <v>2094</v>
      </c>
      <c r="D14" s="449"/>
    </row>
    <row r="15" spans="2:4" s="396" customFormat="1" x14ac:dyDescent="0.25">
      <c r="B15" s="399" t="s">
        <v>2095</v>
      </c>
      <c r="C15" s="449" t="s">
        <v>2096</v>
      </c>
      <c r="D15" s="449"/>
    </row>
    <row r="16" spans="2:4" s="396" customFormat="1" x14ac:dyDescent="0.25">
      <c r="B16" s="400" t="s">
        <v>2097</v>
      </c>
      <c r="C16" s="449" t="s">
        <v>2098</v>
      </c>
      <c r="D16" s="449"/>
    </row>
    <row r="17" spans="2:4" s="396" customFormat="1" ht="30" customHeight="1" x14ac:dyDescent="0.25">
      <c r="B17" s="401" t="s">
        <v>2099</v>
      </c>
      <c r="C17" s="453" t="s">
        <v>2100</v>
      </c>
      <c r="D17" s="453"/>
    </row>
    <row r="18" spans="2:4" s="396" customFormat="1" x14ac:dyDescent="0.25">
      <c r="B18" s="402" t="s">
        <v>1802</v>
      </c>
      <c r="C18" s="451" t="s">
        <v>2101</v>
      </c>
      <c r="D18" s="451"/>
    </row>
    <row r="19" spans="2:4" s="396" customFormat="1" x14ac:dyDescent="0.25">
      <c r="B19" s="399" t="s">
        <v>1804</v>
      </c>
      <c r="C19" s="449" t="s">
        <v>2102</v>
      </c>
      <c r="D19" s="449"/>
    </row>
    <row r="20" spans="2:4" s="396" customFormat="1" x14ac:dyDescent="0.25">
      <c r="B20" s="399" t="s">
        <v>1818</v>
      </c>
      <c r="C20" s="449" t="s">
        <v>2103</v>
      </c>
      <c r="D20" s="449"/>
    </row>
    <row r="21" spans="2:4" s="396" customFormat="1" ht="30" x14ac:dyDescent="0.25">
      <c r="B21" s="399" t="s">
        <v>2104</v>
      </c>
      <c r="C21" s="449" t="s">
        <v>2105</v>
      </c>
      <c r="D21" s="449"/>
    </row>
    <row r="22" spans="2:4" s="396" customFormat="1" x14ac:dyDescent="0.25">
      <c r="B22" s="403"/>
      <c r="C22" s="404"/>
      <c r="D22" s="405"/>
    </row>
    <row r="23" spans="2:4" s="396" customFormat="1" x14ac:dyDescent="0.25">
      <c r="B23" s="398" t="s">
        <v>1780</v>
      </c>
      <c r="C23" s="454" t="s">
        <v>2034</v>
      </c>
      <c r="D23" s="454"/>
    </row>
    <row r="24" spans="2:4" s="396" customFormat="1" x14ac:dyDescent="0.25">
      <c r="B24" s="398" t="s">
        <v>2106</v>
      </c>
      <c r="C24" s="454"/>
      <c r="D24" s="454"/>
    </row>
    <row r="25" spans="2:4" s="396" customFormat="1" x14ac:dyDescent="0.25">
      <c r="B25" s="406" t="s">
        <v>1823</v>
      </c>
      <c r="C25" s="453" t="s">
        <v>2107</v>
      </c>
      <c r="D25" s="453"/>
    </row>
    <row r="26" spans="2:4" s="396" customFormat="1" ht="36" customHeight="1" x14ac:dyDescent="0.25">
      <c r="B26" s="399" t="s">
        <v>2108</v>
      </c>
      <c r="C26" s="452" t="s">
        <v>2109</v>
      </c>
      <c r="D26" s="452"/>
    </row>
    <row r="27" spans="2:4" s="396" customFormat="1" x14ac:dyDescent="0.25">
      <c r="B27" s="406" t="s">
        <v>2110</v>
      </c>
      <c r="C27" s="453" t="s">
        <v>2111</v>
      </c>
      <c r="D27" s="453"/>
    </row>
    <row r="28" spans="2:4" s="396" customFormat="1" x14ac:dyDescent="0.25">
      <c r="B28" s="406" t="s">
        <v>2112</v>
      </c>
      <c r="C28" s="453" t="s">
        <v>2113</v>
      </c>
      <c r="D28" s="453"/>
    </row>
    <row r="29" spans="2:4" s="396" customFormat="1" x14ac:dyDescent="0.25">
      <c r="B29" s="406" t="s">
        <v>2114</v>
      </c>
      <c r="C29" s="451" t="s">
        <v>2115</v>
      </c>
      <c r="D29" s="451"/>
    </row>
    <row r="30" spans="2:4" s="396" customFormat="1" x14ac:dyDescent="0.25">
      <c r="B30" s="406" t="s">
        <v>1833</v>
      </c>
      <c r="C30" s="452" t="s">
        <v>2116</v>
      </c>
      <c r="D30" s="452"/>
    </row>
    <row r="31" spans="2:4" s="396" customFormat="1" x14ac:dyDescent="0.25">
      <c r="B31" s="406" t="s">
        <v>1834</v>
      </c>
      <c r="C31" s="453" t="s">
        <v>2117</v>
      </c>
      <c r="D31" s="453"/>
    </row>
    <row r="32" spans="2:4" s="396" customFormat="1" x14ac:dyDescent="0.25">
      <c r="B32" s="406" t="s">
        <v>2118</v>
      </c>
      <c r="C32" s="453" t="s">
        <v>2119</v>
      </c>
      <c r="D32" s="453"/>
    </row>
    <row r="33" spans="2:4" s="396" customFormat="1" x14ac:dyDescent="0.25">
      <c r="B33" s="402"/>
      <c r="C33" s="400"/>
      <c r="D33" s="399"/>
    </row>
    <row r="34" spans="2:4" s="396" customFormat="1" x14ac:dyDescent="0.25">
      <c r="B34" s="398" t="s">
        <v>1780</v>
      </c>
      <c r="C34" s="450" t="s">
        <v>2034</v>
      </c>
      <c r="D34" s="450"/>
    </row>
    <row r="35" spans="2:4" s="396" customFormat="1" x14ac:dyDescent="0.25">
      <c r="B35" s="398" t="s">
        <v>2120</v>
      </c>
      <c r="C35" s="450"/>
      <c r="D35" s="450"/>
    </row>
    <row r="36" spans="2:4" s="396" customFormat="1" ht="52.5" customHeight="1" x14ac:dyDescent="0.25">
      <c r="B36" s="407" t="s">
        <v>1937</v>
      </c>
      <c r="C36" s="453" t="s">
        <v>2121</v>
      </c>
      <c r="D36" s="453"/>
    </row>
    <row r="37" spans="2:4" s="396" customFormat="1" ht="169.5" customHeight="1" x14ac:dyDescent="0.25">
      <c r="B37" s="407" t="s">
        <v>1938</v>
      </c>
      <c r="C37" s="453" t="s">
        <v>2122</v>
      </c>
      <c r="D37" s="453"/>
    </row>
    <row r="38" spans="2:4" s="396" customFormat="1" x14ac:dyDescent="0.25">
      <c r="B38" s="406"/>
      <c r="C38" s="399"/>
      <c r="D38" s="399"/>
    </row>
    <row r="39" spans="2:4" s="396" customFormat="1" x14ac:dyDescent="0.25">
      <c r="B39" s="398" t="s">
        <v>1780</v>
      </c>
      <c r="C39" s="450" t="s">
        <v>2034</v>
      </c>
      <c r="D39" s="450"/>
    </row>
    <row r="40" spans="2:4" s="396" customFormat="1" x14ac:dyDescent="0.25">
      <c r="B40" s="398" t="s">
        <v>2123</v>
      </c>
      <c r="C40" s="450"/>
      <c r="D40" s="450"/>
    </row>
    <row r="41" spans="2:4" s="396" customFormat="1" ht="75" customHeight="1" x14ac:dyDescent="0.25">
      <c r="B41" s="403" t="s">
        <v>1944</v>
      </c>
      <c r="C41" s="453" t="s">
        <v>2124</v>
      </c>
      <c r="D41" s="453"/>
    </row>
    <row r="42" spans="2:4" s="396" customFormat="1" ht="32.25" customHeight="1" x14ac:dyDescent="0.25">
      <c r="B42" s="407" t="s">
        <v>1945</v>
      </c>
      <c r="C42" s="453" t="s">
        <v>2125</v>
      </c>
      <c r="D42" s="453"/>
    </row>
    <row r="43" spans="2:4" s="396" customFormat="1" x14ac:dyDescent="0.25">
      <c r="B43" s="407" t="s">
        <v>1946</v>
      </c>
      <c r="C43" s="453" t="s">
        <v>2126</v>
      </c>
      <c r="D43" s="453"/>
    </row>
    <row r="44" spans="2:4" s="396" customFormat="1" x14ac:dyDescent="0.25">
      <c r="B44" s="408"/>
      <c r="C44" s="409"/>
      <c r="D44" s="399"/>
    </row>
    <row r="45" spans="2:4" s="396" customFormat="1" x14ac:dyDescent="0.25">
      <c r="B45" s="398" t="s">
        <v>1780</v>
      </c>
      <c r="C45" s="450" t="s">
        <v>2034</v>
      </c>
      <c r="D45" s="450"/>
    </row>
    <row r="46" spans="2:4" s="396" customFormat="1" x14ac:dyDescent="0.25">
      <c r="B46" s="398" t="s">
        <v>2127</v>
      </c>
      <c r="C46" s="450"/>
      <c r="D46" s="450"/>
    </row>
    <row r="47" spans="2:4" s="396" customFormat="1" x14ac:dyDescent="0.25">
      <c r="B47" s="400" t="s">
        <v>1951</v>
      </c>
      <c r="C47" s="455" t="s">
        <v>2128</v>
      </c>
      <c r="D47" s="455"/>
    </row>
    <row r="48" spans="2:4" s="396" customFormat="1" x14ac:dyDescent="0.25">
      <c r="B48" s="408" t="s">
        <v>1952</v>
      </c>
      <c r="C48" s="455" t="s">
        <v>2129</v>
      </c>
      <c r="D48" s="455"/>
    </row>
    <row r="49" spans="2:4" s="396" customFormat="1" ht="15.75" customHeight="1" x14ac:dyDescent="0.25">
      <c r="B49" s="408" t="s">
        <v>1953</v>
      </c>
      <c r="C49" s="455" t="s">
        <v>2130</v>
      </c>
      <c r="D49" s="455"/>
    </row>
    <row r="50" spans="2:4" s="396" customFormat="1" ht="14.25" customHeight="1" x14ac:dyDescent="0.25">
      <c r="B50" s="408" t="s">
        <v>1954</v>
      </c>
      <c r="C50" s="455" t="s">
        <v>2131</v>
      </c>
      <c r="D50" s="455"/>
    </row>
    <row r="51" spans="2:4" s="396" customFormat="1" x14ac:dyDescent="0.25">
      <c r="B51" s="408" t="s">
        <v>1955</v>
      </c>
      <c r="C51" s="455" t="s">
        <v>2132</v>
      </c>
      <c r="D51" s="455"/>
    </row>
    <row r="52" spans="2:4" s="396" customFormat="1" x14ac:dyDescent="0.25">
      <c r="B52" s="408" t="s">
        <v>1956</v>
      </c>
      <c r="C52" s="455" t="s">
        <v>2133</v>
      </c>
      <c r="D52" s="455"/>
    </row>
    <row r="53" spans="2:4" s="396" customFormat="1" x14ac:dyDescent="0.25">
      <c r="B53" s="408" t="s">
        <v>1957</v>
      </c>
      <c r="C53" s="455" t="s">
        <v>2134</v>
      </c>
      <c r="D53" s="455"/>
    </row>
    <row r="54" spans="2:4" s="396" customFormat="1" x14ac:dyDescent="0.25">
      <c r="B54" s="408" t="s">
        <v>901</v>
      </c>
      <c r="C54" s="455" t="s">
        <v>2135</v>
      </c>
      <c r="D54" s="455"/>
    </row>
    <row r="55" spans="2:4" s="396" customFormat="1" x14ac:dyDescent="0.25">
      <c r="B55" s="408" t="s">
        <v>1958</v>
      </c>
      <c r="C55" s="455" t="s">
        <v>2136</v>
      </c>
      <c r="D55" s="455"/>
    </row>
    <row r="56" spans="2:4" s="396" customFormat="1" x14ac:dyDescent="0.25">
      <c r="B56" s="396" t="s">
        <v>97</v>
      </c>
      <c r="C56" s="455" t="s">
        <v>2137</v>
      </c>
      <c r="D56" s="455"/>
    </row>
    <row r="57" spans="2:4" s="396" customFormat="1" x14ac:dyDescent="0.25"/>
    <row r="58" spans="2:4" s="396" customFormat="1" x14ac:dyDescent="0.25">
      <c r="B58" s="398" t="s">
        <v>1780</v>
      </c>
      <c r="C58" s="410" t="s">
        <v>2034</v>
      </c>
      <c r="D58" s="411"/>
    </row>
    <row r="59" spans="2:4" s="396" customFormat="1" x14ac:dyDescent="0.25">
      <c r="B59" s="398" t="s">
        <v>2138</v>
      </c>
      <c r="C59" s="410"/>
      <c r="D59" s="411"/>
    </row>
    <row r="60" spans="2:4" s="396" customFormat="1" ht="53.25" customHeight="1" x14ac:dyDescent="0.25">
      <c r="B60" s="407" t="s">
        <v>1989</v>
      </c>
      <c r="C60" s="455" t="s">
        <v>2139</v>
      </c>
      <c r="D60" s="455"/>
    </row>
    <row r="61" spans="2:4" s="396" customFormat="1" ht="64.5" customHeight="1" x14ac:dyDescent="0.25">
      <c r="B61" s="407" t="s">
        <v>2140</v>
      </c>
      <c r="C61" s="455" t="s">
        <v>2141</v>
      </c>
      <c r="D61" s="455"/>
    </row>
    <row r="62" spans="2:4" s="396" customFormat="1" ht="101.25" customHeight="1" x14ac:dyDescent="0.25">
      <c r="B62" s="407" t="s">
        <v>2142</v>
      </c>
      <c r="C62" s="455" t="s">
        <v>2143</v>
      </c>
      <c r="D62" s="455"/>
    </row>
    <row r="63" spans="2:4" s="396" customFormat="1" ht="49.5" customHeight="1" x14ac:dyDescent="0.25">
      <c r="B63" s="407" t="s">
        <v>1996</v>
      </c>
      <c r="C63" s="455" t="s">
        <v>2144</v>
      </c>
      <c r="D63" s="455"/>
    </row>
    <row r="64" spans="2:4" s="396" customFormat="1" ht="15" customHeight="1" x14ac:dyDescent="0.25">
      <c r="B64" s="407" t="s">
        <v>2145</v>
      </c>
      <c r="C64" s="455" t="s">
        <v>2146</v>
      </c>
      <c r="D64" s="455"/>
    </row>
    <row r="65" spans="1:4" s="396" customFormat="1" x14ac:dyDescent="0.25">
      <c r="B65" s="407" t="s">
        <v>2147</v>
      </c>
      <c r="C65" s="455" t="s">
        <v>2148</v>
      </c>
      <c r="D65" s="455"/>
    </row>
    <row r="66" spans="1:4" s="396" customFormat="1" x14ac:dyDescent="0.25">
      <c r="B66" s="407" t="s">
        <v>97</v>
      </c>
      <c r="C66" s="455" t="s">
        <v>2149</v>
      </c>
      <c r="D66" s="455"/>
    </row>
    <row r="67" spans="1:4" s="396" customFormat="1" x14ac:dyDescent="0.25"/>
    <row r="68" spans="1:4" s="396" customFormat="1" x14ac:dyDescent="0.25">
      <c r="B68" s="398" t="s">
        <v>1780</v>
      </c>
      <c r="C68" s="450" t="s">
        <v>2034</v>
      </c>
      <c r="D68" s="450"/>
    </row>
    <row r="69" spans="1:4" s="396" customFormat="1" x14ac:dyDescent="0.25">
      <c r="B69" s="398" t="s">
        <v>2150</v>
      </c>
      <c r="C69" s="450"/>
      <c r="D69" s="450"/>
    </row>
    <row r="70" spans="1:4" s="396" customFormat="1" x14ac:dyDescent="0.25">
      <c r="B70" s="408" t="s">
        <v>2151</v>
      </c>
      <c r="C70" s="455" t="s">
        <v>2152</v>
      </c>
      <c r="D70" s="455"/>
    </row>
    <row r="71" spans="1:4" s="396" customFormat="1" x14ac:dyDescent="0.25">
      <c r="B71" s="408"/>
      <c r="C71" s="399"/>
      <c r="D71" s="399"/>
    </row>
    <row r="72" spans="1:4" s="396" customFormat="1" x14ac:dyDescent="0.25">
      <c r="B72" s="412"/>
      <c r="C72" s="413"/>
      <c r="D72" s="413"/>
    </row>
    <row r="73" spans="1:4" s="396" customFormat="1" x14ac:dyDescent="0.25">
      <c r="B73" s="412"/>
      <c r="C73" s="413"/>
      <c r="D73" s="414" t="s">
        <v>2153</v>
      </c>
    </row>
    <row r="74" spans="1:4" s="396" customFormat="1" x14ac:dyDescent="0.25">
      <c r="B74" s="408"/>
      <c r="C74" s="413"/>
      <c r="D74" s="413"/>
    </row>
    <row r="75" spans="1:4" x14ac:dyDescent="0.25">
      <c r="A75" s="278"/>
      <c r="B75" s="197"/>
      <c r="C75" s="197"/>
      <c r="D75" s="197"/>
    </row>
    <row r="76" spans="1:4" x14ac:dyDescent="0.25">
      <c r="A76" s="278"/>
      <c r="B76" s="278"/>
      <c r="C76" s="278"/>
      <c r="D76" s="278"/>
    </row>
  </sheetData>
  <mergeCells count="51">
    <mergeCell ref="C66:D66"/>
    <mergeCell ref="C68:D69"/>
    <mergeCell ref="C70:D70"/>
    <mergeCell ref="C60:D60"/>
    <mergeCell ref="C61:D61"/>
    <mergeCell ref="C62:D62"/>
    <mergeCell ref="C63:D63"/>
    <mergeCell ref="C64:D64"/>
    <mergeCell ref="C65:D65"/>
    <mergeCell ref="C56:D56"/>
    <mergeCell ref="C43:D43"/>
    <mergeCell ref="C45:D46"/>
    <mergeCell ref="C47:D47"/>
    <mergeCell ref="C48:D48"/>
    <mergeCell ref="C49:D49"/>
    <mergeCell ref="C50:D50"/>
    <mergeCell ref="C51:D51"/>
    <mergeCell ref="C52:D52"/>
    <mergeCell ref="C53:D53"/>
    <mergeCell ref="C54:D54"/>
    <mergeCell ref="C55:D55"/>
    <mergeCell ref="C42:D42"/>
    <mergeCell ref="C27:D27"/>
    <mergeCell ref="C28:D28"/>
    <mergeCell ref="C29:D29"/>
    <mergeCell ref="C30:D30"/>
    <mergeCell ref="C31:D31"/>
    <mergeCell ref="C32:D32"/>
    <mergeCell ref="C34:D35"/>
    <mergeCell ref="C36:D36"/>
    <mergeCell ref="C37:D37"/>
    <mergeCell ref="C39:D40"/>
    <mergeCell ref="C41:D41"/>
    <mergeCell ref="C26:D26"/>
    <mergeCell ref="C13:D13"/>
    <mergeCell ref="C14:D14"/>
    <mergeCell ref="C15:D15"/>
    <mergeCell ref="C16:D16"/>
    <mergeCell ref="C17:D17"/>
    <mergeCell ref="C18:D18"/>
    <mergeCell ref="C19:D19"/>
    <mergeCell ref="C20:D20"/>
    <mergeCell ref="C21:D21"/>
    <mergeCell ref="C23:D24"/>
    <mergeCell ref="C25:D25"/>
    <mergeCell ref="C12:D12"/>
    <mergeCell ref="C6:D7"/>
    <mergeCell ref="C8:D8"/>
    <mergeCell ref="C9:D9"/>
    <mergeCell ref="C10:D10"/>
    <mergeCell ref="C11:D11"/>
  </mergeCells>
  <hyperlinks>
    <hyperlink ref="D73" location="Frontpage!A1" display="To Frontpage"/>
  </hyperlinks>
  <pageMargins left="0.7" right="0.7" top="0.75" bottom="0.75" header="0.3" footer="0.3"/>
  <pageSetup paperSize="9" scale="38" fitToWidth="0"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413"/>
  <sheetViews>
    <sheetView zoomScale="90" zoomScaleNormal="90" workbookViewId="0">
      <selection activeCell="C38" sqref="C38"/>
    </sheetView>
  </sheetViews>
  <sheetFormatPr defaultColWidth="8.85546875" defaultRowHeight="15" x14ac:dyDescent="0.25"/>
  <cols>
    <col min="1" max="1" width="13.28515625" style="28" customWidth="1"/>
    <col min="2" max="2" width="60.7109375" style="28" customWidth="1"/>
    <col min="3" max="4" width="40.7109375" style="28" customWidth="1"/>
    <col min="5" max="5" width="6.7109375" style="28" customWidth="1"/>
    <col min="6" max="6" width="41.7109375" style="28" customWidth="1"/>
    <col min="7" max="7" width="41.7109375" style="26" customWidth="1"/>
    <col min="8" max="8" width="7.28515625" style="28" customWidth="1"/>
    <col min="9" max="9" width="71.85546875" style="28" customWidth="1"/>
    <col min="10" max="11" width="47.7109375" style="28" customWidth="1"/>
    <col min="12" max="12" width="7.28515625" style="28" customWidth="1"/>
    <col min="13" max="13" width="25.7109375" style="28" customWidth="1"/>
    <col min="14" max="14" width="25.7109375" style="26" customWidth="1"/>
    <col min="15" max="16384" width="8.85546875" style="58"/>
  </cols>
  <sheetData>
    <row r="1" spans="1:13" ht="31.5" x14ac:dyDescent="0.25">
      <c r="A1" s="156" t="s">
        <v>1661</v>
      </c>
      <c r="B1" s="156"/>
      <c r="C1" s="26"/>
      <c r="D1" s="26"/>
      <c r="E1" s="26"/>
      <c r="F1" s="155" t="s">
        <v>1681</v>
      </c>
      <c r="H1" s="26"/>
      <c r="I1" s="156"/>
      <c r="J1" s="26"/>
      <c r="K1" s="26"/>
      <c r="L1" s="26"/>
      <c r="M1" s="26"/>
    </row>
    <row r="2" spans="1:13" ht="15.75" thickBot="1" x14ac:dyDescent="0.3">
      <c r="A2" s="26"/>
      <c r="B2" s="27"/>
      <c r="C2" s="27"/>
      <c r="D2" s="26"/>
      <c r="E2" s="26"/>
      <c r="F2" s="26"/>
      <c r="H2" s="26"/>
      <c r="L2" s="26"/>
      <c r="M2" s="26"/>
    </row>
    <row r="3" spans="1:13" ht="19.5" thickBot="1" x14ac:dyDescent="0.3">
      <c r="A3" s="29"/>
      <c r="B3" s="30" t="s">
        <v>23</v>
      </c>
      <c r="C3" s="31" t="s">
        <v>183</v>
      </c>
      <c r="D3" s="29"/>
      <c r="E3" s="29"/>
      <c r="F3" s="26"/>
      <c r="G3" s="29"/>
      <c r="H3" s="26"/>
      <c r="L3" s="26"/>
      <c r="M3" s="26"/>
    </row>
    <row r="4" spans="1:13" ht="15.75" thickBot="1" x14ac:dyDescent="0.3">
      <c r="H4" s="26"/>
      <c r="L4" s="26"/>
      <c r="M4" s="26"/>
    </row>
    <row r="5" spans="1:13" ht="18.75" x14ac:dyDescent="0.25">
      <c r="A5" s="32"/>
      <c r="B5" s="33" t="s">
        <v>25</v>
      </c>
      <c r="C5" s="32"/>
      <c r="E5" s="34"/>
      <c r="F5" s="34"/>
      <c r="H5" s="26"/>
      <c r="L5" s="26"/>
      <c r="M5" s="26"/>
    </row>
    <row r="6" spans="1:13" x14ac:dyDescent="0.25">
      <c r="B6" s="36" t="s">
        <v>26</v>
      </c>
      <c r="H6" s="26"/>
      <c r="L6" s="26"/>
      <c r="M6" s="26"/>
    </row>
    <row r="7" spans="1:13" x14ac:dyDescent="0.25">
      <c r="B7" s="35" t="s">
        <v>27</v>
      </c>
      <c r="H7" s="26"/>
      <c r="L7" s="26"/>
      <c r="M7" s="26"/>
    </row>
    <row r="8" spans="1:13" x14ac:dyDescent="0.25">
      <c r="B8" s="35" t="s">
        <v>28</v>
      </c>
      <c r="F8" s="28" t="s">
        <v>29</v>
      </c>
      <c r="H8" s="26"/>
      <c r="L8" s="26"/>
      <c r="M8" s="26"/>
    </row>
    <row r="9" spans="1:13" x14ac:dyDescent="0.25">
      <c r="B9" s="36" t="s">
        <v>30</v>
      </c>
      <c r="H9" s="26"/>
      <c r="L9" s="26"/>
      <c r="M9" s="26"/>
    </row>
    <row r="10" spans="1:13" x14ac:dyDescent="0.25">
      <c r="B10" s="36" t="s">
        <v>31</v>
      </c>
      <c r="H10" s="26"/>
      <c r="L10" s="26"/>
      <c r="M10" s="26"/>
    </row>
    <row r="11" spans="1:13" ht="15.75" thickBot="1" x14ac:dyDescent="0.3">
      <c r="B11" s="37" t="s">
        <v>32</v>
      </c>
      <c r="H11" s="26"/>
      <c r="L11" s="26"/>
      <c r="M11" s="26"/>
    </row>
    <row r="12" spans="1:13" x14ac:dyDescent="0.25">
      <c r="B12" s="38"/>
      <c r="H12" s="26"/>
      <c r="L12" s="26"/>
      <c r="M12" s="26"/>
    </row>
    <row r="13" spans="1:13" ht="37.5" x14ac:dyDescent="0.25">
      <c r="A13" s="39" t="s">
        <v>33</v>
      </c>
      <c r="B13" s="39" t="s">
        <v>26</v>
      </c>
      <c r="C13" s="40"/>
      <c r="D13" s="40"/>
      <c r="E13" s="40"/>
      <c r="F13" s="40"/>
      <c r="G13" s="41"/>
      <c r="H13" s="26"/>
      <c r="L13" s="26"/>
      <c r="M13" s="26"/>
    </row>
    <row r="14" spans="1:13" x14ac:dyDescent="0.25">
      <c r="A14" s="28" t="s">
        <v>34</v>
      </c>
      <c r="B14" s="42" t="s">
        <v>0</v>
      </c>
      <c r="C14" s="28" t="s">
        <v>552</v>
      </c>
      <c r="E14" s="34"/>
      <c r="F14" s="34"/>
      <c r="H14" s="26"/>
      <c r="L14" s="26"/>
      <c r="M14" s="26"/>
    </row>
    <row r="15" spans="1:13" x14ac:dyDescent="0.25">
      <c r="A15" s="28" t="s">
        <v>36</v>
      </c>
      <c r="B15" s="42" t="s">
        <v>37</v>
      </c>
      <c r="C15" s="28" t="s">
        <v>1691</v>
      </c>
      <c r="E15" s="34"/>
      <c r="F15" s="34"/>
      <c r="H15" s="26"/>
      <c r="L15" s="26"/>
      <c r="M15" s="26"/>
    </row>
    <row r="16" spans="1:13" x14ac:dyDescent="0.25">
      <c r="A16" s="28" t="s">
        <v>38</v>
      </c>
      <c r="B16" s="42" t="s">
        <v>39</v>
      </c>
      <c r="C16" s="74" t="s">
        <v>1692</v>
      </c>
      <c r="E16" s="34"/>
      <c r="F16" s="34"/>
      <c r="H16" s="26"/>
      <c r="L16" s="26"/>
      <c r="M16" s="26"/>
    </row>
    <row r="17" spans="1:13" x14ac:dyDescent="0.25">
      <c r="A17" s="28" t="s">
        <v>40</v>
      </c>
      <c r="B17" s="42" t="s">
        <v>41</v>
      </c>
      <c r="C17" s="28" t="s">
        <v>1720</v>
      </c>
      <c r="E17" s="34"/>
      <c r="F17" s="34"/>
      <c r="H17" s="26"/>
      <c r="L17" s="26"/>
      <c r="M17" s="26"/>
    </row>
    <row r="18" spans="1:13" x14ac:dyDescent="0.25">
      <c r="A18" s="28" t="s">
        <v>42</v>
      </c>
      <c r="B18" s="43" t="s">
        <v>1693</v>
      </c>
      <c r="C18" s="28" t="s">
        <v>2155</v>
      </c>
      <c r="E18" s="34"/>
      <c r="F18" s="34"/>
      <c r="H18" s="26"/>
      <c r="L18" s="26"/>
      <c r="M18" s="26"/>
    </row>
    <row r="19" spans="1:13" x14ac:dyDescent="0.25">
      <c r="A19" s="28" t="s">
        <v>43</v>
      </c>
      <c r="B19" s="43" t="s">
        <v>1694</v>
      </c>
      <c r="C19" s="113" t="s">
        <v>1695</v>
      </c>
      <c r="E19" s="34"/>
      <c r="F19" s="34"/>
      <c r="H19" s="26"/>
      <c r="L19" s="26"/>
      <c r="M19" s="26"/>
    </row>
    <row r="20" spans="1:13" x14ac:dyDescent="0.25">
      <c r="A20" s="28" t="s">
        <v>44</v>
      </c>
      <c r="B20" s="43" t="s">
        <v>1696</v>
      </c>
      <c r="C20" s="74" t="s">
        <v>1697</v>
      </c>
      <c r="E20" s="34"/>
      <c r="F20" s="34"/>
      <c r="H20" s="26"/>
      <c r="L20" s="26"/>
      <c r="M20" s="26"/>
    </row>
    <row r="21" spans="1:13" x14ac:dyDescent="0.25">
      <c r="A21" s="28" t="s">
        <v>45</v>
      </c>
      <c r="B21" s="43"/>
      <c r="E21" s="34"/>
      <c r="F21" s="34"/>
      <c r="H21" s="26"/>
      <c r="L21" s="26"/>
      <c r="M21" s="26"/>
    </row>
    <row r="22" spans="1:13" x14ac:dyDescent="0.25">
      <c r="A22" s="28" t="s">
        <v>46</v>
      </c>
      <c r="B22" s="43"/>
      <c r="E22" s="34"/>
      <c r="F22" s="34"/>
      <c r="H22" s="26"/>
      <c r="L22" s="26"/>
      <c r="M22" s="26"/>
    </row>
    <row r="23" spans="1:13" x14ac:dyDescent="0.25">
      <c r="A23" s="28" t="s">
        <v>47</v>
      </c>
      <c r="B23" s="43"/>
      <c r="E23" s="34"/>
      <c r="F23" s="34"/>
      <c r="H23" s="26"/>
      <c r="L23" s="26"/>
      <c r="M23" s="26"/>
    </row>
    <row r="24" spans="1:13" x14ac:dyDescent="0.25">
      <c r="A24" s="28" t="s">
        <v>48</v>
      </c>
      <c r="B24" s="43"/>
      <c r="E24" s="34"/>
      <c r="F24" s="34"/>
      <c r="H24" s="26"/>
      <c r="L24" s="26"/>
      <c r="M24" s="26"/>
    </row>
    <row r="25" spans="1:13" x14ac:dyDescent="0.25">
      <c r="A25" s="28" t="s">
        <v>49</v>
      </c>
      <c r="B25" s="43"/>
      <c r="E25" s="34"/>
      <c r="F25" s="34"/>
      <c r="H25" s="26"/>
      <c r="L25" s="26"/>
      <c r="M25" s="26"/>
    </row>
    <row r="26" spans="1:13" ht="18.75" x14ac:dyDescent="0.25">
      <c r="A26" s="40"/>
      <c r="B26" s="39" t="s">
        <v>27</v>
      </c>
      <c r="C26" s="40"/>
      <c r="D26" s="40"/>
      <c r="E26" s="40"/>
      <c r="F26" s="40"/>
      <c r="G26" s="41"/>
      <c r="H26" s="26"/>
      <c r="L26" s="26"/>
      <c r="M26" s="26"/>
    </row>
    <row r="27" spans="1:13" x14ac:dyDescent="0.25">
      <c r="A27" s="28" t="s">
        <v>50</v>
      </c>
      <c r="B27" s="44" t="s">
        <v>51</v>
      </c>
      <c r="C27" s="28" t="s">
        <v>1698</v>
      </c>
      <c r="D27" s="45"/>
      <c r="E27" s="45"/>
      <c r="F27" s="45"/>
      <c r="H27" s="26"/>
      <c r="L27" s="26"/>
      <c r="M27" s="26"/>
    </row>
    <row r="28" spans="1:13" x14ac:dyDescent="0.25">
      <c r="A28" s="28" t="s">
        <v>52</v>
      </c>
      <c r="B28" s="44" t="s">
        <v>53</v>
      </c>
      <c r="C28" s="28" t="s">
        <v>1698</v>
      </c>
      <c r="D28" s="45"/>
      <c r="E28" s="45"/>
      <c r="F28" s="45"/>
      <c r="H28" s="26"/>
      <c r="L28" s="26"/>
      <c r="M28" s="26"/>
    </row>
    <row r="29" spans="1:13" x14ac:dyDescent="0.25">
      <c r="A29" s="28" t="s">
        <v>54</v>
      </c>
      <c r="B29" s="44" t="s">
        <v>55</v>
      </c>
      <c r="C29" s="28" t="s">
        <v>1699</v>
      </c>
      <c r="E29" s="45"/>
      <c r="F29" s="45"/>
      <c r="H29" s="26"/>
      <c r="L29" s="26"/>
      <c r="M29" s="26"/>
    </row>
    <row r="30" spans="1:13" x14ac:dyDescent="0.25">
      <c r="A30" s="28" t="s">
        <v>56</v>
      </c>
      <c r="B30" s="44"/>
      <c r="E30" s="45"/>
      <c r="F30" s="45"/>
      <c r="H30" s="26"/>
      <c r="L30" s="26"/>
      <c r="M30" s="26"/>
    </row>
    <row r="31" spans="1:13" x14ac:dyDescent="0.25">
      <c r="A31" s="28" t="s">
        <v>57</v>
      </c>
      <c r="B31" s="44"/>
      <c r="E31" s="45"/>
      <c r="F31" s="45"/>
      <c r="H31" s="26"/>
      <c r="L31" s="26"/>
      <c r="M31" s="26"/>
    </row>
    <row r="32" spans="1:13" x14ac:dyDescent="0.25">
      <c r="A32" s="28" t="s">
        <v>58</v>
      </c>
      <c r="B32" s="44"/>
      <c r="E32" s="45"/>
      <c r="F32" s="45"/>
      <c r="H32" s="26"/>
      <c r="L32" s="26"/>
      <c r="M32" s="26"/>
    </row>
    <row r="33" spans="1:13" x14ac:dyDescent="0.25">
      <c r="A33" s="28" t="s">
        <v>59</v>
      </c>
      <c r="B33" s="44"/>
      <c r="E33" s="45"/>
      <c r="F33" s="45"/>
      <c r="H33" s="26"/>
      <c r="L33" s="26"/>
      <c r="M33" s="26"/>
    </row>
    <row r="34" spans="1:13" x14ac:dyDescent="0.25">
      <c r="A34" s="28" t="s">
        <v>60</v>
      </c>
      <c r="B34" s="44"/>
      <c r="E34" s="45"/>
      <c r="F34" s="45"/>
      <c r="H34" s="26"/>
      <c r="L34" s="26"/>
      <c r="M34" s="26"/>
    </row>
    <row r="35" spans="1:13" x14ac:dyDescent="0.25">
      <c r="A35" s="28" t="s">
        <v>61</v>
      </c>
      <c r="B35" s="46"/>
      <c r="E35" s="45"/>
      <c r="F35" s="45"/>
      <c r="H35" s="26"/>
      <c r="L35" s="26"/>
      <c r="M35" s="26"/>
    </row>
    <row r="36" spans="1:13" ht="18.75" x14ac:dyDescent="0.25">
      <c r="A36" s="39"/>
      <c r="B36" s="39" t="s">
        <v>28</v>
      </c>
      <c r="C36" s="39"/>
      <c r="D36" s="40"/>
      <c r="E36" s="40"/>
      <c r="F36" s="40"/>
      <c r="G36" s="41"/>
      <c r="H36" s="26"/>
      <c r="L36" s="26"/>
      <c r="M36" s="26"/>
    </row>
    <row r="37" spans="1:13" ht="15" customHeight="1" x14ac:dyDescent="0.25">
      <c r="A37" s="47"/>
      <c r="B37" s="48" t="s">
        <v>62</v>
      </c>
      <c r="C37" s="47" t="s">
        <v>63</v>
      </c>
      <c r="D37" s="47"/>
      <c r="E37" s="49"/>
      <c r="F37" s="50"/>
      <c r="G37" s="50"/>
      <c r="H37" s="26"/>
      <c r="L37" s="26"/>
      <c r="M37" s="26"/>
    </row>
    <row r="38" spans="1:13" x14ac:dyDescent="0.25">
      <c r="A38" s="28" t="s">
        <v>4</v>
      </c>
      <c r="B38" s="45" t="s">
        <v>1531</v>
      </c>
      <c r="C38" s="176">
        <v>166757</v>
      </c>
      <c r="F38" s="45"/>
      <c r="H38" s="26"/>
      <c r="L38" s="26"/>
      <c r="M38" s="26"/>
    </row>
    <row r="39" spans="1:13" x14ac:dyDescent="0.25">
      <c r="A39" s="28" t="s">
        <v>64</v>
      </c>
      <c r="B39" s="45" t="s">
        <v>65</v>
      </c>
      <c r="C39" s="176">
        <v>149889.43</v>
      </c>
      <c r="F39" s="45"/>
      <c r="H39" s="26"/>
      <c r="L39" s="26"/>
      <c r="M39" s="26"/>
    </row>
    <row r="40" spans="1:13" x14ac:dyDescent="0.25">
      <c r="A40" s="28" t="s">
        <v>66</v>
      </c>
      <c r="B40" s="51" t="s">
        <v>67</v>
      </c>
      <c r="C40" s="28" t="s">
        <v>1355</v>
      </c>
      <c r="F40" s="45"/>
      <c r="H40" s="26"/>
      <c r="L40" s="26"/>
      <c r="M40" s="26"/>
    </row>
    <row r="41" spans="1:13" x14ac:dyDescent="0.25">
      <c r="A41" s="28" t="s">
        <v>69</v>
      </c>
      <c r="B41" s="51" t="s">
        <v>70</v>
      </c>
      <c r="C41" s="28" t="s">
        <v>1355</v>
      </c>
      <c r="F41" s="45"/>
      <c r="H41" s="26"/>
      <c r="L41" s="26"/>
      <c r="M41" s="26"/>
    </row>
    <row r="42" spans="1:13" x14ac:dyDescent="0.25">
      <c r="A42" s="28" t="s">
        <v>71</v>
      </c>
      <c r="B42" s="45"/>
      <c r="F42" s="45"/>
      <c r="H42" s="26"/>
      <c r="L42" s="26"/>
      <c r="M42" s="26"/>
    </row>
    <row r="43" spans="1:13" x14ac:dyDescent="0.25">
      <c r="A43" s="28" t="s">
        <v>72</v>
      </c>
      <c r="B43" s="45"/>
      <c r="F43" s="45"/>
      <c r="H43" s="26"/>
      <c r="L43" s="26"/>
      <c r="M43" s="26"/>
    </row>
    <row r="44" spans="1:13" ht="15" customHeight="1" x14ac:dyDescent="0.25">
      <c r="A44" s="47"/>
      <c r="B44" s="48" t="s">
        <v>73</v>
      </c>
      <c r="C44" s="101" t="s">
        <v>1532</v>
      </c>
      <c r="D44" s="47" t="s">
        <v>74</v>
      </c>
      <c r="E44" s="49"/>
      <c r="F44" s="50" t="s">
        <v>75</v>
      </c>
      <c r="G44" s="50" t="s">
        <v>76</v>
      </c>
      <c r="H44" s="26"/>
      <c r="L44" s="26"/>
      <c r="M44" s="26"/>
    </row>
    <row r="45" spans="1:13" x14ac:dyDescent="0.25">
      <c r="A45" s="28" t="s">
        <v>8</v>
      </c>
      <c r="B45" s="45" t="s">
        <v>77</v>
      </c>
      <c r="C45" s="65">
        <v>0.08</v>
      </c>
      <c r="D45" s="65" t="e">
        <f>IF(OR(C38="[For completion]",C39="[For completion]"),"Please complete G.3.1.1 and G.3.1.2",(C38/C39-1))</f>
        <v>#DIV/0!</v>
      </c>
      <c r="E45" s="65"/>
      <c r="F45" s="65" t="s">
        <v>1355</v>
      </c>
      <c r="G45" s="28" t="s">
        <v>1355</v>
      </c>
      <c r="H45" s="26"/>
      <c r="L45" s="26"/>
      <c r="M45" s="26"/>
    </row>
    <row r="46" spans="1:13" x14ac:dyDescent="0.25">
      <c r="A46" s="28" t="s">
        <v>78</v>
      </c>
      <c r="B46" s="43" t="s">
        <v>79</v>
      </c>
      <c r="C46" s="65"/>
      <c r="D46" s="65"/>
      <c r="E46" s="65"/>
      <c r="F46" s="65"/>
      <c r="G46" s="65"/>
      <c r="H46" s="26"/>
      <c r="L46" s="26"/>
      <c r="M46" s="26"/>
    </row>
    <row r="47" spans="1:13" x14ac:dyDescent="0.25">
      <c r="A47" s="28" t="s">
        <v>80</v>
      </c>
      <c r="B47" s="43" t="s">
        <v>81</v>
      </c>
      <c r="C47" s="65"/>
      <c r="D47" s="65"/>
      <c r="E47" s="65"/>
      <c r="F47" s="65"/>
      <c r="G47" s="65"/>
      <c r="H47" s="26"/>
      <c r="L47" s="26"/>
      <c r="M47" s="26"/>
    </row>
    <row r="48" spans="1:13" x14ac:dyDescent="0.25">
      <c r="A48" s="28" t="s">
        <v>82</v>
      </c>
      <c r="B48" s="43" t="s">
        <v>2156</v>
      </c>
      <c r="C48" s="65"/>
      <c r="D48" s="65">
        <v>0.153</v>
      </c>
      <c r="E48" s="65"/>
      <c r="F48" s="65"/>
      <c r="G48" s="65"/>
      <c r="H48" s="26"/>
      <c r="L48" s="26"/>
      <c r="M48" s="26"/>
    </row>
    <row r="49" spans="1:13" x14ac:dyDescent="0.25">
      <c r="A49" s="28" t="s">
        <v>83</v>
      </c>
      <c r="B49" s="43"/>
      <c r="C49" s="65"/>
      <c r="D49" s="65"/>
      <c r="E49" s="65"/>
      <c r="F49" s="65"/>
      <c r="G49" s="65"/>
      <c r="H49" s="26"/>
      <c r="L49" s="26"/>
      <c r="M49" s="26"/>
    </row>
    <row r="50" spans="1:13" x14ac:dyDescent="0.25">
      <c r="A50" s="28" t="s">
        <v>84</v>
      </c>
      <c r="B50" s="43"/>
      <c r="C50" s="65"/>
      <c r="D50" s="65"/>
      <c r="E50" s="65"/>
      <c r="F50" s="65"/>
      <c r="G50" s="65"/>
      <c r="H50" s="26"/>
      <c r="L50" s="26"/>
      <c r="M50" s="26"/>
    </row>
    <row r="51" spans="1:13" x14ac:dyDescent="0.25">
      <c r="A51" s="28" t="s">
        <v>85</v>
      </c>
      <c r="B51" s="43"/>
      <c r="C51" s="65"/>
      <c r="D51" s="65"/>
      <c r="E51" s="65"/>
      <c r="F51" s="65"/>
      <c r="G51" s="65"/>
      <c r="H51" s="26"/>
      <c r="L51" s="26"/>
      <c r="M51" s="26"/>
    </row>
    <row r="52" spans="1:13" ht="15" customHeight="1" x14ac:dyDescent="0.25">
      <c r="A52" s="47"/>
      <c r="B52" s="48" t="s">
        <v>86</v>
      </c>
      <c r="C52" s="47" t="s">
        <v>63</v>
      </c>
      <c r="D52" s="47"/>
      <c r="E52" s="49"/>
      <c r="F52" s="50" t="s">
        <v>87</v>
      </c>
      <c r="G52" s="50"/>
      <c r="H52" s="26"/>
      <c r="L52" s="26"/>
      <c r="M52" s="26"/>
    </row>
    <row r="53" spans="1:13" x14ac:dyDescent="0.25">
      <c r="A53" s="28" t="s">
        <v>88</v>
      </c>
      <c r="B53" s="45" t="s">
        <v>89</v>
      </c>
      <c r="C53" s="176">
        <v>144606.07</v>
      </c>
      <c r="E53" s="53"/>
      <c r="F53" s="54">
        <f>+C53/C$38</f>
        <v>0.86716641580263498</v>
      </c>
      <c r="G53" s="54"/>
      <c r="H53" s="26"/>
      <c r="L53" s="26"/>
      <c r="M53" s="26"/>
    </row>
    <row r="54" spans="1:13" x14ac:dyDescent="0.25">
      <c r="A54" s="28" t="s">
        <v>90</v>
      </c>
      <c r="B54" s="45" t="s">
        <v>91</v>
      </c>
      <c r="C54" s="176">
        <v>0</v>
      </c>
      <c r="E54" s="53"/>
      <c r="F54" s="127">
        <f t="shared" ref="F54:F56" si="0">+C54/C$38</f>
        <v>0</v>
      </c>
      <c r="G54" s="54"/>
      <c r="H54" s="26"/>
      <c r="L54" s="26"/>
      <c r="M54" s="26"/>
    </row>
    <row r="55" spans="1:13" x14ac:dyDescent="0.25">
      <c r="A55" s="28" t="s">
        <v>92</v>
      </c>
      <c r="B55" s="45" t="s">
        <v>93</v>
      </c>
      <c r="C55" s="176">
        <v>0</v>
      </c>
      <c r="E55" s="53"/>
      <c r="F55" s="127">
        <f t="shared" si="0"/>
        <v>0</v>
      </c>
      <c r="G55" s="54"/>
      <c r="H55" s="26"/>
      <c r="L55" s="26"/>
      <c r="M55" s="26"/>
    </row>
    <row r="56" spans="1:13" x14ac:dyDescent="0.25">
      <c r="A56" s="28" t="s">
        <v>94</v>
      </c>
      <c r="B56" s="45" t="s">
        <v>95</v>
      </c>
      <c r="C56" s="176">
        <v>22151</v>
      </c>
      <c r="E56" s="53"/>
      <c r="F56" s="127">
        <f t="shared" si="0"/>
        <v>0.13283400396984835</v>
      </c>
      <c r="G56" s="54"/>
      <c r="H56" s="26"/>
      <c r="L56" s="26"/>
      <c r="M56" s="26"/>
    </row>
    <row r="57" spans="1:13" x14ac:dyDescent="0.25">
      <c r="A57" s="28" t="s">
        <v>96</v>
      </c>
      <c r="B57" s="28" t="s">
        <v>97</v>
      </c>
      <c r="C57" s="176">
        <v>0</v>
      </c>
      <c r="E57" s="53"/>
      <c r="F57" s="54" t="str">
        <f>IF($C$58=0,"",IF(C57="[for completion]","",C57/$C$58))</f>
        <v/>
      </c>
      <c r="G57" s="54"/>
      <c r="H57" s="26"/>
      <c r="L57" s="26"/>
      <c r="M57" s="26"/>
    </row>
    <row r="58" spans="1:13" x14ac:dyDescent="0.25">
      <c r="A58" s="28" t="s">
        <v>98</v>
      </c>
      <c r="B58" s="55" t="s">
        <v>99</v>
      </c>
      <c r="C58" s="53">
        <f>SUM(C53:C57)</f>
        <v>0</v>
      </c>
      <c r="D58" s="53"/>
      <c r="E58" s="53"/>
      <c r="F58" s="56">
        <f>SUM(F53:F57)</f>
        <v>1.0000004197724834</v>
      </c>
      <c r="G58" s="54"/>
      <c r="H58" s="26"/>
      <c r="L58" s="26"/>
      <c r="M58" s="26"/>
    </row>
    <row r="59" spans="1:13" x14ac:dyDescent="0.25">
      <c r="A59" s="28" t="s">
        <v>100</v>
      </c>
      <c r="B59" s="57" t="s">
        <v>101</v>
      </c>
      <c r="E59" s="53"/>
      <c r="F59" s="54" t="str">
        <f t="shared" ref="F59:F64" si="1">IF($C$58=0,"",IF(C59="[for completion]","",C59/$C$58))</f>
        <v/>
      </c>
      <c r="G59" s="54"/>
      <c r="H59" s="26"/>
      <c r="L59" s="26"/>
      <c r="M59" s="26"/>
    </row>
    <row r="60" spans="1:13" x14ac:dyDescent="0.25">
      <c r="A60" s="28" t="s">
        <v>102</v>
      </c>
      <c r="B60" s="57" t="s">
        <v>101</v>
      </c>
      <c r="E60" s="53"/>
      <c r="F60" s="54" t="str">
        <f t="shared" si="1"/>
        <v/>
      </c>
      <c r="G60" s="54"/>
      <c r="H60" s="26"/>
      <c r="L60" s="26"/>
      <c r="M60" s="26"/>
    </row>
    <row r="61" spans="1:13" x14ac:dyDescent="0.25">
      <c r="A61" s="28" t="s">
        <v>103</v>
      </c>
      <c r="B61" s="57" t="s">
        <v>101</v>
      </c>
      <c r="E61" s="53"/>
      <c r="F61" s="54" t="str">
        <f t="shared" si="1"/>
        <v/>
      </c>
      <c r="G61" s="54"/>
      <c r="H61" s="26"/>
      <c r="L61" s="26"/>
      <c r="M61" s="26"/>
    </row>
    <row r="62" spans="1:13" x14ac:dyDescent="0.25">
      <c r="A62" s="28" t="s">
        <v>104</v>
      </c>
      <c r="B62" s="57" t="s">
        <v>101</v>
      </c>
      <c r="E62" s="53"/>
      <c r="F62" s="54" t="str">
        <f t="shared" si="1"/>
        <v/>
      </c>
      <c r="G62" s="54"/>
      <c r="H62" s="26"/>
      <c r="L62" s="26"/>
      <c r="M62" s="26"/>
    </row>
    <row r="63" spans="1:13" x14ac:dyDescent="0.25">
      <c r="A63" s="28" t="s">
        <v>105</v>
      </c>
      <c r="B63" s="57" t="s">
        <v>101</v>
      </c>
      <c r="E63" s="53"/>
      <c r="F63" s="54" t="str">
        <f t="shared" si="1"/>
        <v/>
      </c>
      <c r="G63" s="54"/>
      <c r="H63" s="26"/>
      <c r="L63" s="26"/>
      <c r="M63" s="26"/>
    </row>
    <row r="64" spans="1:13" x14ac:dyDescent="0.25">
      <c r="A64" s="28" t="s">
        <v>106</v>
      </c>
      <c r="B64" s="57" t="s">
        <v>101</v>
      </c>
      <c r="C64" s="58"/>
      <c r="D64" s="58"/>
      <c r="E64" s="58"/>
      <c r="F64" s="54" t="str">
        <f t="shared" si="1"/>
        <v/>
      </c>
      <c r="G64" s="56"/>
      <c r="H64" s="26"/>
      <c r="L64" s="26"/>
      <c r="M64" s="26"/>
    </row>
    <row r="65" spans="1:13" ht="15" customHeight="1" x14ac:dyDescent="0.25">
      <c r="A65" s="47"/>
      <c r="B65" s="48" t="s">
        <v>107</v>
      </c>
      <c r="C65" s="101" t="s">
        <v>1543</v>
      </c>
      <c r="D65" s="101" t="s">
        <v>1544</v>
      </c>
      <c r="E65" s="49"/>
      <c r="F65" s="50" t="s">
        <v>108</v>
      </c>
      <c r="G65" s="59" t="s">
        <v>109</v>
      </c>
      <c r="H65" s="26"/>
      <c r="L65" s="26"/>
      <c r="M65" s="26"/>
    </row>
    <row r="66" spans="1:13" x14ac:dyDescent="0.25">
      <c r="A66" s="28" t="s">
        <v>110</v>
      </c>
      <c r="B66" s="45" t="s">
        <v>1592</v>
      </c>
      <c r="C66" s="160">
        <v>20.3146041440652</v>
      </c>
      <c r="D66" s="113" t="s">
        <v>1355</v>
      </c>
      <c r="E66" s="42"/>
      <c r="F66" s="60"/>
      <c r="G66" s="61"/>
      <c r="H66" s="26"/>
      <c r="L66" s="26"/>
      <c r="M66" s="26"/>
    </row>
    <row r="67" spans="1:13" x14ac:dyDescent="0.25">
      <c r="B67" s="45"/>
      <c r="C67" s="160"/>
      <c r="E67" s="42"/>
      <c r="F67" s="60"/>
      <c r="G67" s="61"/>
      <c r="H67" s="26"/>
      <c r="L67" s="26"/>
      <c r="M67" s="26"/>
    </row>
    <row r="68" spans="1:13" x14ac:dyDescent="0.25">
      <c r="B68" s="45" t="s">
        <v>1537</v>
      </c>
      <c r="C68" s="160"/>
      <c r="D68" s="42"/>
      <c r="E68" s="42"/>
      <c r="F68" s="61"/>
      <c r="G68" s="61"/>
      <c r="H68" s="26"/>
      <c r="L68" s="26"/>
      <c r="M68" s="26"/>
    </row>
    <row r="69" spans="1:13" x14ac:dyDescent="0.25">
      <c r="B69" s="45" t="s">
        <v>112</v>
      </c>
      <c r="C69" s="160"/>
      <c r="E69" s="42"/>
      <c r="F69" s="61"/>
      <c r="G69" s="61"/>
      <c r="H69" s="26"/>
      <c r="L69" s="26"/>
      <c r="M69" s="26"/>
    </row>
    <row r="70" spans="1:13" x14ac:dyDescent="0.25">
      <c r="A70" s="28" t="s">
        <v>113</v>
      </c>
      <c r="B70" s="145" t="s">
        <v>1682</v>
      </c>
      <c r="C70" s="160">
        <v>5143.7996311565903</v>
      </c>
      <c r="D70" s="113" t="s">
        <v>1355</v>
      </c>
      <c r="E70" s="24"/>
      <c r="F70" s="54">
        <f t="shared" ref="F70:F76" si="2">IF($C$77=0,"",IF(C70="[for completion]","",C70/$C$77))</f>
        <v>3.0846066886779828E-2</v>
      </c>
      <c r="G70" s="54" t="str">
        <f>IF($D$77=0,"",IF(D70="[Mark as ND1 if not relevant]","",D70/$D$77))</f>
        <v/>
      </c>
      <c r="H70" s="26"/>
      <c r="L70" s="26"/>
      <c r="M70" s="26"/>
    </row>
    <row r="71" spans="1:13" x14ac:dyDescent="0.25">
      <c r="A71" s="28" t="s">
        <v>114</v>
      </c>
      <c r="B71" s="146" t="s">
        <v>1683</v>
      </c>
      <c r="C71" s="160">
        <v>7919.70657992409</v>
      </c>
      <c r="D71" s="113" t="s">
        <v>1355</v>
      </c>
      <c r="E71" s="24"/>
      <c r="F71" s="54">
        <f t="shared" si="2"/>
        <v>4.7492479568664585E-2</v>
      </c>
      <c r="G71" s="54" t="str">
        <f t="shared" ref="G71:G76" si="3">IF($D$77=0,"",IF(D71="[Mark as ND1 if not relevant]","",D71/$D$77))</f>
        <v/>
      </c>
      <c r="H71" s="26"/>
      <c r="L71" s="26"/>
      <c r="M71" s="26"/>
    </row>
    <row r="72" spans="1:13" x14ac:dyDescent="0.25">
      <c r="A72" s="28" t="s">
        <v>115</v>
      </c>
      <c r="B72" s="145" t="s">
        <v>1684</v>
      </c>
      <c r="C72" s="160">
        <v>4125.3641254952599</v>
      </c>
      <c r="D72" s="113" t="s">
        <v>1355</v>
      </c>
      <c r="E72" s="24"/>
      <c r="F72" s="54">
        <f t="shared" si="2"/>
        <v>2.4738766451277212E-2</v>
      </c>
      <c r="G72" s="54" t="str">
        <f t="shared" si="3"/>
        <v/>
      </c>
      <c r="H72" s="26"/>
      <c r="L72" s="26"/>
      <c r="M72" s="26"/>
    </row>
    <row r="73" spans="1:13" x14ac:dyDescent="0.25">
      <c r="A73" s="28" t="s">
        <v>116</v>
      </c>
      <c r="B73" s="145" t="s">
        <v>1685</v>
      </c>
      <c r="C73" s="160">
        <v>863.15411886312302</v>
      </c>
      <c r="D73" s="113" t="s">
        <v>1355</v>
      </c>
      <c r="E73" s="24"/>
      <c r="F73" s="54">
        <f t="shared" si="2"/>
        <v>5.1761171883098313E-3</v>
      </c>
      <c r="G73" s="54" t="str">
        <f t="shared" si="3"/>
        <v/>
      </c>
      <c r="H73" s="26"/>
      <c r="L73" s="26"/>
      <c r="M73" s="26"/>
    </row>
    <row r="74" spans="1:13" x14ac:dyDescent="0.25">
      <c r="A74" s="28" t="s">
        <v>117</v>
      </c>
      <c r="B74" s="145" t="s">
        <v>1686</v>
      </c>
      <c r="C74" s="160">
        <v>4102.5856663449304</v>
      </c>
      <c r="D74" s="113" t="s">
        <v>1355</v>
      </c>
      <c r="E74" s="24"/>
      <c r="F74" s="54">
        <f t="shared" si="2"/>
        <v>2.4602169786377408E-2</v>
      </c>
      <c r="G74" s="54" t="str">
        <f t="shared" si="3"/>
        <v/>
      </c>
      <c r="H74" s="26"/>
      <c r="L74" s="26"/>
      <c r="M74" s="26"/>
    </row>
    <row r="75" spans="1:13" x14ac:dyDescent="0.25">
      <c r="A75" s="28" t="s">
        <v>118</v>
      </c>
      <c r="B75" s="145" t="s">
        <v>1687</v>
      </c>
      <c r="C75" s="160">
        <v>3100.7208931387299</v>
      </c>
      <c r="D75" s="113" t="s">
        <v>1355</v>
      </c>
      <c r="E75" s="24"/>
      <c r="F75" s="54">
        <f t="shared" si="2"/>
        <v>1.8594239847069437E-2</v>
      </c>
      <c r="G75" s="54" t="str">
        <f t="shared" si="3"/>
        <v/>
      </c>
      <c r="H75" s="26"/>
      <c r="L75" s="26"/>
      <c r="M75" s="26"/>
    </row>
    <row r="76" spans="1:13" x14ac:dyDescent="0.25">
      <c r="A76" s="28" t="s">
        <v>119</v>
      </c>
      <c r="B76" s="145" t="s">
        <v>1688</v>
      </c>
      <c r="C76" s="160">
        <v>141501.73561651699</v>
      </c>
      <c r="D76" s="113" t="s">
        <v>1355</v>
      </c>
      <c r="E76" s="24"/>
      <c r="F76" s="54">
        <f t="shared" si="2"/>
        <v>0.84855016027152164</v>
      </c>
      <c r="G76" s="54" t="str">
        <f t="shared" si="3"/>
        <v/>
      </c>
      <c r="H76" s="26"/>
      <c r="L76" s="26"/>
      <c r="M76" s="26"/>
    </row>
    <row r="77" spans="1:13" x14ac:dyDescent="0.25">
      <c r="A77" s="28" t="s">
        <v>120</v>
      </c>
      <c r="B77" s="62" t="s">
        <v>99</v>
      </c>
      <c r="C77" s="160">
        <f>SUM(C70:C76)</f>
        <v>166757.06663143972</v>
      </c>
      <c r="D77" s="160">
        <f>SUM(D70:D76)</f>
        <v>0</v>
      </c>
      <c r="E77" s="45"/>
      <c r="F77" s="56">
        <f>SUM(F70:F76)</f>
        <v>0.99999999999999989</v>
      </c>
      <c r="G77" s="56">
        <f>SUM(G70:G76)</f>
        <v>0</v>
      </c>
      <c r="H77" s="26"/>
      <c r="L77" s="26"/>
      <c r="M77" s="26"/>
    </row>
    <row r="78" spans="1:13" x14ac:dyDescent="0.25">
      <c r="A78" s="28" t="s">
        <v>121</v>
      </c>
      <c r="B78" s="63" t="s">
        <v>122</v>
      </c>
      <c r="C78" s="53"/>
      <c r="D78" s="53"/>
      <c r="E78" s="45"/>
      <c r="F78" s="54">
        <f>IF($C$77=0,"",IF(C78="[for completion]","",C78/$C$77))</f>
        <v>0</v>
      </c>
      <c r="G78" s="54" t="str">
        <f t="shared" ref="G78:G87" si="4">IF($D$77=0,"",IF(D78="[for completion]","",D78/$D$77))</f>
        <v/>
      </c>
      <c r="H78" s="26"/>
      <c r="L78" s="26"/>
      <c r="M78" s="26"/>
    </row>
    <row r="79" spans="1:13" x14ac:dyDescent="0.25">
      <c r="A79" s="28" t="s">
        <v>123</v>
      </c>
      <c r="B79" s="63" t="s">
        <v>124</v>
      </c>
      <c r="C79" s="53"/>
      <c r="D79" s="53"/>
      <c r="E79" s="45"/>
      <c r="F79" s="54">
        <f t="shared" ref="F79:F87" si="5">IF($C$77=0,"",IF(C79="[for completion]","",C79/$C$77))</f>
        <v>0</v>
      </c>
      <c r="G79" s="54" t="str">
        <f t="shared" si="4"/>
        <v/>
      </c>
      <c r="H79" s="26"/>
      <c r="L79" s="26"/>
      <c r="M79" s="26"/>
    </row>
    <row r="80" spans="1:13" x14ac:dyDescent="0.25">
      <c r="A80" s="28" t="s">
        <v>125</v>
      </c>
      <c r="B80" s="63" t="s">
        <v>126</v>
      </c>
      <c r="C80" s="53"/>
      <c r="D80" s="53"/>
      <c r="E80" s="45"/>
      <c r="F80" s="54">
        <f t="shared" si="5"/>
        <v>0</v>
      </c>
      <c r="G80" s="54" t="str">
        <f t="shared" si="4"/>
        <v/>
      </c>
      <c r="H80" s="26"/>
      <c r="L80" s="26"/>
      <c r="M80" s="26"/>
    </row>
    <row r="81" spans="1:13" x14ac:dyDescent="0.25">
      <c r="A81" s="28" t="s">
        <v>127</v>
      </c>
      <c r="B81" s="63" t="s">
        <v>128</v>
      </c>
      <c r="C81" s="53"/>
      <c r="D81" s="53"/>
      <c r="E81" s="45"/>
      <c r="F81" s="54">
        <f t="shared" si="5"/>
        <v>0</v>
      </c>
      <c r="G81" s="54" t="str">
        <f t="shared" si="4"/>
        <v/>
      </c>
      <c r="H81" s="26"/>
      <c r="L81" s="26"/>
      <c r="M81" s="26"/>
    </row>
    <row r="82" spans="1:13" x14ac:dyDescent="0.25">
      <c r="A82" s="28" t="s">
        <v>129</v>
      </c>
      <c r="B82" s="63" t="s">
        <v>130</v>
      </c>
      <c r="C82" s="53"/>
      <c r="D82" s="53"/>
      <c r="E82" s="45"/>
      <c r="F82" s="54">
        <f t="shared" si="5"/>
        <v>0</v>
      </c>
      <c r="G82" s="54" t="str">
        <f t="shared" si="4"/>
        <v/>
      </c>
      <c r="H82" s="26"/>
      <c r="L82" s="26"/>
      <c r="M82" s="26"/>
    </row>
    <row r="83" spans="1:13" x14ac:dyDescent="0.25">
      <c r="A83" s="28" t="s">
        <v>131</v>
      </c>
      <c r="B83" s="63"/>
      <c r="C83" s="53"/>
      <c r="D83" s="53"/>
      <c r="E83" s="45"/>
      <c r="F83" s="54"/>
      <c r="G83" s="54"/>
      <c r="H83" s="26"/>
      <c r="L83" s="26"/>
      <c r="M83" s="26"/>
    </row>
    <row r="84" spans="1:13" x14ac:dyDescent="0.25">
      <c r="A84" s="28" t="s">
        <v>132</v>
      </c>
      <c r="B84" s="63"/>
      <c r="C84" s="53"/>
      <c r="D84" s="53"/>
      <c r="E84" s="45"/>
      <c r="F84" s="54"/>
      <c r="G84" s="54"/>
      <c r="H84" s="26"/>
      <c r="L84" s="26"/>
      <c r="M84" s="26"/>
    </row>
    <row r="85" spans="1:13" x14ac:dyDescent="0.25">
      <c r="A85" s="28" t="s">
        <v>133</v>
      </c>
      <c r="B85" s="63"/>
      <c r="C85" s="53"/>
      <c r="D85" s="53"/>
      <c r="E85" s="45"/>
      <c r="F85" s="54"/>
      <c r="G85" s="54"/>
      <c r="H85" s="26"/>
      <c r="L85" s="26"/>
      <c r="M85" s="26"/>
    </row>
    <row r="86" spans="1:13" x14ac:dyDescent="0.25">
      <c r="A86" s="28" t="s">
        <v>134</v>
      </c>
      <c r="B86" s="62"/>
      <c r="C86" s="53"/>
      <c r="D86" s="53"/>
      <c r="E86" s="45"/>
      <c r="F86" s="54">
        <f t="shared" si="5"/>
        <v>0</v>
      </c>
      <c r="G86" s="54" t="str">
        <f t="shared" si="4"/>
        <v/>
      </c>
      <c r="H86" s="26"/>
      <c r="L86" s="26"/>
      <c r="M86" s="26"/>
    </row>
    <row r="87" spans="1:13" x14ac:dyDescent="0.25">
      <c r="A87" s="28" t="s">
        <v>135</v>
      </c>
      <c r="B87" s="63"/>
      <c r="C87" s="53"/>
      <c r="D87" s="53"/>
      <c r="E87" s="45"/>
      <c r="F87" s="54">
        <f t="shared" si="5"/>
        <v>0</v>
      </c>
      <c r="G87" s="54" t="str">
        <f t="shared" si="4"/>
        <v/>
      </c>
      <c r="H87" s="26"/>
      <c r="L87" s="26"/>
      <c r="M87" s="26"/>
    </row>
    <row r="88" spans="1:13" ht="15" customHeight="1" x14ac:dyDescent="0.25">
      <c r="A88" s="47"/>
      <c r="B88" s="48" t="s">
        <v>136</v>
      </c>
      <c r="C88" s="101" t="s">
        <v>1545</v>
      </c>
      <c r="D88" s="101" t="s">
        <v>1546</v>
      </c>
      <c r="E88" s="49"/>
      <c r="F88" s="50" t="s">
        <v>137</v>
      </c>
      <c r="G88" s="47" t="s">
        <v>138</v>
      </c>
      <c r="H88" s="26"/>
      <c r="L88" s="26"/>
      <c r="M88" s="26"/>
    </row>
    <row r="89" spans="1:13" x14ac:dyDescent="0.25">
      <c r="A89" s="28" t="s">
        <v>139</v>
      </c>
      <c r="B89" s="45" t="s">
        <v>111</v>
      </c>
      <c r="C89" s="176">
        <v>7.3512000000000004</v>
      </c>
      <c r="D89" s="28" t="s">
        <v>1355</v>
      </c>
      <c r="E89" s="42"/>
      <c r="F89" s="60"/>
      <c r="G89" s="61"/>
      <c r="H89" s="26"/>
      <c r="L89" s="26"/>
      <c r="M89" s="26"/>
    </row>
    <row r="90" spans="1:13" x14ac:dyDescent="0.25">
      <c r="B90" s="45"/>
      <c r="C90" s="176"/>
      <c r="E90" s="42"/>
      <c r="F90" s="60"/>
      <c r="G90" s="61"/>
      <c r="H90" s="26"/>
      <c r="L90" s="26"/>
      <c r="M90" s="26"/>
    </row>
    <row r="91" spans="1:13" x14ac:dyDescent="0.25">
      <c r="B91" s="45" t="s">
        <v>1538</v>
      </c>
      <c r="C91" s="177"/>
      <c r="D91" s="42"/>
      <c r="E91" s="42"/>
      <c r="F91" s="61"/>
      <c r="G91" s="61"/>
      <c r="H91" s="26"/>
      <c r="L91" s="26"/>
      <c r="M91" s="26"/>
    </row>
    <row r="92" spans="1:13" x14ac:dyDescent="0.25">
      <c r="A92" s="28" t="s">
        <v>140</v>
      </c>
      <c r="B92" s="45" t="s">
        <v>112</v>
      </c>
      <c r="C92" s="176"/>
      <c r="E92" s="42"/>
      <c r="F92" s="61"/>
      <c r="G92" s="61"/>
      <c r="H92" s="26"/>
      <c r="L92" s="26"/>
      <c r="M92" s="26"/>
    </row>
    <row r="93" spans="1:13" x14ac:dyDescent="0.25">
      <c r="A93" s="28" t="s">
        <v>141</v>
      </c>
      <c r="B93" s="146" t="s">
        <v>1682</v>
      </c>
      <c r="C93" s="171">
        <v>32875.120000000003</v>
      </c>
      <c r="D93" s="113" t="s">
        <v>1355</v>
      </c>
      <c r="E93" s="24"/>
      <c r="F93" s="54">
        <f>IF($C$100=0,"",IF(C93="[for completion]","",IF(C93="","",C93/$C$100)))</f>
        <v>0.21932912685510067</v>
      </c>
      <c r="G93" s="54" t="str">
        <f>IF($D$100=0,"",IF(D93="[Mark as ND1 if not relevant]","",IF(D93="","",D93/$D$100)))</f>
        <v/>
      </c>
      <c r="H93" s="26"/>
      <c r="L93" s="26"/>
      <c r="M93" s="26"/>
    </row>
    <row r="94" spans="1:13" x14ac:dyDescent="0.25">
      <c r="A94" s="28" t="s">
        <v>142</v>
      </c>
      <c r="B94" s="146" t="s">
        <v>1683</v>
      </c>
      <c r="C94" s="160">
        <v>24529.91</v>
      </c>
      <c r="D94" s="113" t="s">
        <v>1355</v>
      </c>
      <c r="E94" s="24"/>
      <c r="F94" s="54">
        <f t="shared" ref="F94:F99" si="6">IF($C$100=0,"",IF(C94="[for completion]","",IF(C94="","",C94/$C$100)))</f>
        <v>0.16365335676749476</v>
      </c>
      <c r="G94" s="54" t="str">
        <f t="shared" ref="G94:G99" si="7">IF($D$100=0,"",IF(D94="[Mark as ND1 if not relevant]","",IF(D94="","",D94/$D$100)))</f>
        <v/>
      </c>
      <c r="H94" s="26"/>
      <c r="L94" s="26"/>
      <c r="M94" s="26"/>
    </row>
    <row r="95" spans="1:13" x14ac:dyDescent="0.25">
      <c r="A95" s="28" t="s">
        <v>143</v>
      </c>
      <c r="B95" s="146" t="s">
        <v>1684</v>
      </c>
      <c r="C95" s="171">
        <v>24481.35</v>
      </c>
      <c r="D95" s="113" t="s">
        <v>1355</v>
      </c>
      <c r="E95" s="24"/>
      <c r="F95" s="54">
        <f t="shared" si="6"/>
        <v>0.16332938464510907</v>
      </c>
      <c r="G95" s="54" t="str">
        <f t="shared" si="7"/>
        <v/>
      </c>
      <c r="H95" s="26"/>
      <c r="L95" s="26"/>
      <c r="M95" s="26"/>
    </row>
    <row r="96" spans="1:13" x14ac:dyDescent="0.25">
      <c r="A96" s="28" t="s">
        <v>144</v>
      </c>
      <c r="B96" s="146" t="s">
        <v>1685</v>
      </c>
      <c r="C96" s="160">
        <v>15456.29</v>
      </c>
      <c r="D96" s="113" t="s">
        <v>1355</v>
      </c>
      <c r="E96" s="24"/>
      <c r="F96" s="54">
        <f t="shared" si="6"/>
        <v>0.10311793812826307</v>
      </c>
      <c r="G96" s="54" t="str">
        <f t="shared" si="7"/>
        <v/>
      </c>
      <c r="H96" s="26"/>
      <c r="L96" s="26"/>
      <c r="M96" s="26"/>
    </row>
    <row r="97" spans="1:14" x14ac:dyDescent="0.25">
      <c r="A97" s="28" t="s">
        <v>145</v>
      </c>
      <c r="B97" s="146" t="s">
        <v>1686</v>
      </c>
      <c r="C97" s="171">
        <v>17874.86</v>
      </c>
      <c r="D97" s="113" t="s">
        <v>1355</v>
      </c>
      <c r="E97" s="24"/>
      <c r="F97" s="54">
        <f t="shared" si="6"/>
        <v>0.11925363120977703</v>
      </c>
      <c r="G97" s="54" t="str">
        <f t="shared" si="7"/>
        <v/>
      </c>
      <c r="H97" s="26"/>
      <c r="L97" s="26"/>
      <c r="M97" s="26"/>
    </row>
    <row r="98" spans="1:14" x14ac:dyDescent="0.25">
      <c r="A98" s="28" t="s">
        <v>146</v>
      </c>
      <c r="B98" s="146" t="s">
        <v>1687</v>
      </c>
      <c r="C98" s="160">
        <v>1695.85</v>
      </c>
      <c r="D98" s="113" t="s">
        <v>1355</v>
      </c>
      <c r="E98" s="24"/>
      <c r="F98" s="54">
        <f t="shared" si="6"/>
        <v>1.131400584324019E-2</v>
      </c>
      <c r="G98" s="54" t="str">
        <f t="shared" si="7"/>
        <v/>
      </c>
      <c r="H98" s="26"/>
      <c r="L98" s="26"/>
      <c r="M98" s="26"/>
    </row>
    <row r="99" spans="1:14" x14ac:dyDescent="0.25">
      <c r="A99" s="28" t="s">
        <v>147</v>
      </c>
      <c r="B99" s="146" t="s">
        <v>1688</v>
      </c>
      <c r="C99" s="171">
        <v>32976.06</v>
      </c>
      <c r="D99" s="113" t="s">
        <v>1355</v>
      </c>
      <c r="E99" s="24"/>
      <c r="F99" s="54">
        <f t="shared" si="6"/>
        <v>0.22000255655101519</v>
      </c>
      <c r="G99" s="54" t="str">
        <f t="shared" si="7"/>
        <v/>
      </c>
      <c r="H99" s="26"/>
      <c r="L99" s="26"/>
      <c r="M99" s="26"/>
    </row>
    <row r="100" spans="1:14" x14ac:dyDescent="0.25">
      <c r="A100" s="28" t="s">
        <v>148</v>
      </c>
      <c r="B100" s="62" t="s">
        <v>99</v>
      </c>
      <c r="C100" s="53">
        <f>SUM(C93:C99)</f>
        <v>149889.44</v>
      </c>
      <c r="D100" s="160">
        <f>SUM(D93:D99)</f>
        <v>0</v>
      </c>
      <c r="E100" s="45"/>
      <c r="F100" s="56">
        <f>SUM(F93:F99)</f>
        <v>1</v>
      </c>
      <c r="G100" s="56">
        <f>SUM(G93:G99)</f>
        <v>0</v>
      </c>
      <c r="H100" s="26"/>
      <c r="L100" s="26"/>
      <c r="M100" s="26"/>
    </row>
    <row r="101" spans="1:14" x14ac:dyDescent="0.25">
      <c r="A101" s="28" t="s">
        <v>149</v>
      </c>
      <c r="B101" s="63" t="s">
        <v>122</v>
      </c>
      <c r="C101" s="53"/>
      <c r="D101" s="53"/>
      <c r="E101" s="45"/>
      <c r="F101" s="54">
        <f t="shared" ref="F101:F105" si="8">IF($C$100=0,"",IF(C101="[for completion]","",C101/$C$100))</f>
        <v>0</v>
      </c>
      <c r="G101" s="54" t="str">
        <f t="shared" ref="G101:G105" si="9">IF($D$100=0,"",IF(D101="[for completion]","",D101/$D$100))</f>
        <v/>
      </c>
      <c r="H101" s="26"/>
      <c r="L101" s="26"/>
      <c r="M101" s="26"/>
    </row>
    <row r="102" spans="1:14" x14ac:dyDescent="0.25">
      <c r="A102" s="28" t="s">
        <v>150</v>
      </c>
      <c r="B102" s="63" t="s">
        <v>124</v>
      </c>
      <c r="C102" s="53"/>
      <c r="D102" s="53"/>
      <c r="E102" s="45"/>
      <c r="F102" s="54">
        <f t="shared" si="8"/>
        <v>0</v>
      </c>
      <c r="G102" s="54" t="str">
        <f t="shared" si="9"/>
        <v/>
      </c>
      <c r="H102" s="26"/>
      <c r="L102" s="26"/>
      <c r="M102" s="26"/>
    </row>
    <row r="103" spans="1:14" x14ac:dyDescent="0.25">
      <c r="A103" s="28" t="s">
        <v>151</v>
      </c>
      <c r="B103" s="63" t="s">
        <v>126</v>
      </c>
      <c r="C103" s="53"/>
      <c r="D103" s="53"/>
      <c r="E103" s="45"/>
      <c r="F103" s="54">
        <f t="shared" si="8"/>
        <v>0</v>
      </c>
      <c r="G103" s="54" t="str">
        <f t="shared" si="9"/>
        <v/>
      </c>
      <c r="H103" s="26"/>
      <c r="L103" s="26"/>
      <c r="M103" s="26"/>
    </row>
    <row r="104" spans="1:14" x14ac:dyDescent="0.25">
      <c r="A104" s="28" t="s">
        <v>152</v>
      </c>
      <c r="B104" s="63" t="s">
        <v>128</v>
      </c>
      <c r="C104" s="53"/>
      <c r="D104" s="53"/>
      <c r="E104" s="45"/>
      <c r="F104" s="54">
        <f t="shared" si="8"/>
        <v>0</v>
      </c>
      <c r="G104" s="54" t="str">
        <f t="shared" si="9"/>
        <v/>
      </c>
      <c r="H104" s="26"/>
      <c r="L104" s="26"/>
      <c r="M104" s="26"/>
    </row>
    <row r="105" spans="1:14" x14ac:dyDescent="0.25">
      <c r="A105" s="28" t="s">
        <v>153</v>
      </c>
      <c r="B105" s="63" t="s">
        <v>130</v>
      </c>
      <c r="C105" s="53"/>
      <c r="D105" s="53"/>
      <c r="E105" s="45"/>
      <c r="F105" s="54">
        <f t="shared" si="8"/>
        <v>0</v>
      </c>
      <c r="G105" s="54" t="str">
        <f t="shared" si="9"/>
        <v/>
      </c>
      <c r="H105" s="26"/>
      <c r="L105" s="26"/>
      <c r="M105" s="26"/>
    </row>
    <row r="106" spans="1:14" x14ac:dyDescent="0.25">
      <c r="A106" s="28" t="s">
        <v>154</v>
      </c>
      <c r="B106" s="63"/>
      <c r="C106" s="53"/>
      <c r="D106" s="53"/>
      <c r="E106" s="45"/>
      <c r="F106" s="54"/>
      <c r="G106" s="54"/>
      <c r="H106" s="26"/>
      <c r="L106" s="26"/>
      <c r="M106" s="26"/>
    </row>
    <row r="107" spans="1:14" x14ac:dyDescent="0.25">
      <c r="A107" s="28" t="s">
        <v>155</v>
      </c>
      <c r="B107" s="63"/>
      <c r="C107" s="53"/>
      <c r="D107" s="53"/>
      <c r="E107" s="45"/>
      <c r="F107" s="54"/>
      <c r="G107" s="54"/>
      <c r="H107" s="26"/>
      <c r="L107" s="26"/>
      <c r="M107" s="26"/>
    </row>
    <row r="108" spans="1:14" x14ac:dyDescent="0.25">
      <c r="A108" s="28" t="s">
        <v>156</v>
      </c>
      <c r="B108" s="62"/>
      <c r="C108" s="53"/>
      <c r="D108" s="53"/>
      <c r="E108" s="45"/>
      <c r="F108" s="54"/>
      <c r="G108" s="54"/>
      <c r="H108" s="26"/>
      <c r="L108" s="26"/>
      <c r="M108" s="26"/>
    </row>
    <row r="109" spans="1:14" x14ac:dyDescent="0.25">
      <c r="A109" s="28" t="s">
        <v>157</v>
      </c>
      <c r="B109" s="63"/>
      <c r="C109" s="53"/>
      <c r="D109" s="53"/>
      <c r="E109" s="45"/>
      <c r="F109" s="54"/>
      <c r="G109" s="54"/>
      <c r="H109" s="26"/>
      <c r="L109" s="26"/>
      <c r="M109" s="26"/>
    </row>
    <row r="110" spans="1:14" x14ac:dyDescent="0.25">
      <c r="A110" s="28" t="s">
        <v>158</v>
      </c>
      <c r="B110" s="63"/>
      <c r="C110" s="53"/>
      <c r="D110" s="53"/>
      <c r="E110" s="45"/>
      <c r="F110" s="54"/>
      <c r="G110" s="54"/>
      <c r="H110" s="26"/>
      <c r="L110" s="26"/>
      <c r="M110" s="26"/>
    </row>
    <row r="111" spans="1:14" ht="15" customHeight="1" x14ac:dyDescent="0.25">
      <c r="A111" s="47"/>
      <c r="B111" s="48" t="s">
        <v>159</v>
      </c>
      <c r="C111" s="50" t="s">
        <v>160</v>
      </c>
      <c r="D111" s="50" t="s">
        <v>161</v>
      </c>
      <c r="E111" s="49"/>
      <c r="F111" s="50" t="s">
        <v>162</v>
      </c>
      <c r="G111" s="50" t="s">
        <v>163</v>
      </c>
      <c r="H111" s="26"/>
      <c r="L111" s="26"/>
      <c r="M111" s="26"/>
    </row>
    <row r="112" spans="1:14" s="64" customFormat="1" x14ac:dyDescent="0.25">
      <c r="A112" s="28" t="s">
        <v>164</v>
      </c>
      <c r="B112" s="45" t="s">
        <v>165</v>
      </c>
      <c r="C112" s="160">
        <v>3401.94</v>
      </c>
      <c r="D112" s="160">
        <v>3401.94</v>
      </c>
      <c r="E112" s="54"/>
      <c r="F112" s="54">
        <f>IF($C$127=0,"",IF(C112="[for completion]","",IF(C112="","",C112/$C$127)))</f>
        <v>2.3525568463343204E-2</v>
      </c>
      <c r="G112" s="54">
        <f>IF($D$127=0,"",IF(D112="[for completion]","",IF(D112="","",D112/$D$127)))</f>
        <v>2.3525568463343204E-2</v>
      </c>
      <c r="H112" s="26"/>
      <c r="I112" s="28"/>
      <c r="J112" s="28"/>
      <c r="K112" s="28"/>
      <c r="L112" s="26"/>
      <c r="M112" s="26"/>
      <c r="N112" s="26"/>
    </row>
    <row r="113" spans="1:14" s="64" customFormat="1" x14ac:dyDescent="0.25">
      <c r="A113" s="28" t="s">
        <v>166</v>
      </c>
      <c r="B113" s="45" t="s">
        <v>167</v>
      </c>
      <c r="C113" s="160">
        <v>0</v>
      </c>
      <c r="D113" s="160">
        <v>0</v>
      </c>
      <c r="E113" s="54"/>
      <c r="F113" s="54">
        <f t="shared" ref="F113:F126" si="10">IF($C$127=0,"",IF(C113="[for completion]","",IF(C113="","",C113/$C$127)))</f>
        <v>0</v>
      </c>
      <c r="G113" s="54">
        <f t="shared" ref="G113:G126" si="11">IF($D$127=0,"",IF(D113="[for completion]","",IF(D113="","",D113/$D$127)))</f>
        <v>0</v>
      </c>
      <c r="H113" s="26"/>
      <c r="I113" s="28"/>
      <c r="J113" s="28"/>
      <c r="K113" s="28"/>
      <c r="L113" s="26"/>
      <c r="M113" s="26"/>
      <c r="N113" s="26"/>
    </row>
    <row r="114" spans="1:14" s="64" customFormat="1" x14ac:dyDescent="0.25">
      <c r="A114" s="28" t="s">
        <v>168</v>
      </c>
      <c r="B114" s="45" t="s">
        <v>169</v>
      </c>
      <c r="C114" s="160">
        <v>0</v>
      </c>
      <c r="D114" s="160">
        <v>0</v>
      </c>
      <c r="E114" s="54"/>
      <c r="F114" s="54">
        <f t="shared" si="10"/>
        <v>0</v>
      </c>
      <c r="G114" s="54">
        <f t="shared" si="11"/>
        <v>0</v>
      </c>
      <c r="H114" s="26"/>
      <c r="I114" s="28"/>
      <c r="J114" s="28"/>
      <c r="K114" s="28"/>
      <c r="L114" s="26"/>
      <c r="M114" s="26"/>
      <c r="N114" s="26"/>
    </row>
    <row r="115" spans="1:14" s="64" customFormat="1" x14ac:dyDescent="0.25">
      <c r="A115" s="28" t="s">
        <v>170</v>
      </c>
      <c r="B115" s="45" t="s">
        <v>171</v>
      </c>
      <c r="C115" s="160">
        <v>0</v>
      </c>
      <c r="D115" s="160">
        <v>0</v>
      </c>
      <c r="E115" s="54"/>
      <c r="F115" s="54">
        <f t="shared" si="10"/>
        <v>0</v>
      </c>
      <c r="G115" s="54">
        <f t="shared" si="11"/>
        <v>0</v>
      </c>
      <c r="H115" s="26"/>
      <c r="I115" s="28"/>
      <c r="J115" s="28"/>
      <c r="K115" s="28"/>
      <c r="L115" s="26"/>
      <c r="M115" s="26"/>
      <c r="N115" s="26"/>
    </row>
    <row r="116" spans="1:14" s="64" customFormat="1" x14ac:dyDescent="0.25">
      <c r="A116" s="28" t="s">
        <v>172</v>
      </c>
      <c r="B116" s="45" t="s">
        <v>173</v>
      </c>
      <c r="C116" s="160">
        <v>0</v>
      </c>
      <c r="D116" s="160">
        <v>0</v>
      </c>
      <c r="E116" s="54"/>
      <c r="F116" s="54">
        <f t="shared" si="10"/>
        <v>0</v>
      </c>
      <c r="G116" s="54">
        <f t="shared" si="11"/>
        <v>0</v>
      </c>
      <c r="H116" s="26"/>
      <c r="I116" s="28"/>
      <c r="J116" s="28"/>
      <c r="K116" s="28"/>
      <c r="L116" s="26"/>
      <c r="M116" s="26"/>
      <c r="N116" s="26"/>
    </row>
    <row r="117" spans="1:14" s="64" customFormat="1" x14ac:dyDescent="0.25">
      <c r="A117" s="28" t="s">
        <v>174</v>
      </c>
      <c r="B117" s="45" t="s">
        <v>175</v>
      </c>
      <c r="C117" s="160">
        <v>0</v>
      </c>
      <c r="D117" s="160">
        <v>0</v>
      </c>
      <c r="E117" s="45"/>
      <c r="F117" s="54">
        <f t="shared" si="10"/>
        <v>0</v>
      </c>
      <c r="G117" s="54">
        <f t="shared" si="11"/>
        <v>0</v>
      </c>
      <c r="H117" s="26"/>
      <c r="I117" s="28"/>
      <c r="J117" s="28"/>
      <c r="K117" s="28"/>
      <c r="L117" s="26"/>
      <c r="M117" s="26"/>
      <c r="N117" s="26"/>
    </row>
    <row r="118" spans="1:14" x14ac:dyDescent="0.25">
      <c r="A118" s="28" t="s">
        <v>176</v>
      </c>
      <c r="B118" s="45" t="s">
        <v>177</v>
      </c>
      <c r="C118" s="160">
        <v>0</v>
      </c>
      <c r="D118" s="160">
        <v>0</v>
      </c>
      <c r="E118" s="45"/>
      <c r="F118" s="54">
        <f t="shared" si="10"/>
        <v>0</v>
      </c>
      <c r="G118" s="54">
        <f t="shared" si="11"/>
        <v>0</v>
      </c>
      <c r="H118" s="26"/>
      <c r="L118" s="26"/>
      <c r="M118" s="26"/>
    </row>
    <row r="119" spans="1:14" x14ac:dyDescent="0.25">
      <c r="A119" s="28" t="s">
        <v>178</v>
      </c>
      <c r="B119" s="45" t="s">
        <v>179</v>
      </c>
      <c r="C119" s="160">
        <v>0</v>
      </c>
      <c r="D119" s="160">
        <v>0</v>
      </c>
      <c r="E119" s="45"/>
      <c r="F119" s="54">
        <f t="shared" si="10"/>
        <v>0</v>
      </c>
      <c r="G119" s="54">
        <f t="shared" si="11"/>
        <v>0</v>
      </c>
      <c r="H119" s="26"/>
      <c r="L119" s="26"/>
      <c r="M119" s="26"/>
    </row>
    <row r="120" spans="1:14" x14ac:dyDescent="0.25">
      <c r="A120" s="28" t="s">
        <v>180</v>
      </c>
      <c r="B120" s="45" t="s">
        <v>181</v>
      </c>
      <c r="C120" s="160">
        <v>0</v>
      </c>
      <c r="D120" s="160">
        <v>0</v>
      </c>
      <c r="E120" s="45"/>
      <c r="F120" s="54">
        <f t="shared" si="10"/>
        <v>0</v>
      </c>
      <c r="G120" s="54">
        <f t="shared" si="11"/>
        <v>0</v>
      </c>
      <c r="H120" s="26"/>
      <c r="L120" s="26"/>
      <c r="M120" s="26"/>
    </row>
    <row r="121" spans="1:14" x14ac:dyDescent="0.25">
      <c r="A121" s="28" t="s">
        <v>182</v>
      </c>
      <c r="B121" s="45" t="s">
        <v>183</v>
      </c>
      <c r="C121" s="160">
        <v>141204.13</v>
      </c>
      <c r="D121" s="160">
        <v>141204.13</v>
      </c>
      <c r="E121" s="45"/>
      <c r="F121" s="54">
        <f t="shared" si="10"/>
        <v>0.97647443153665681</v>
      </c>
      <c r="G121" s="54">
        <f t="shared" si="11"/>
        <v>0.97647443153665681</v>
      </c>
      <c r="H121" s="26"/>
      <c r="L121" s="26"/>
      <c r="M121" s="26"/>
    </row>
    <row r="122" spans="1:14" x14ac:dyDescent="0.25">
      <c r="A122" s="28" t="s">
        <v>184</v>
      </c>
      <c r="B122" s="45" t="s">
        <v>185</v>
      </c>
      <c r="C122" s="160">
        <v>0</v>
      </c>
      <c r="D122" s="160">
        <v>0</v>
      </c>
      <c r="E122" s="45"/>
      <c r="F122" s="54">
        <f t="shared" si="10"/>
        <v>0</v>
      </c>
      <c r="G122" s="54">
        <f t="shared" si="11"/>
        <v>0</v>
      </c>
      <c r="H122" s="26"/>
      <c r="L122" s="26"/>
      <c r="M122" s="26"/>
    </row>
    <row r="123" spans="1:14" x14ac:dyDescent="0.25">
      <c r="A123" s="28" t="s">
        <v>186</v>
      </c>
      <c r="B123" s="45" t="s">
        <v>187</v>
      </c>
      <c r="C123" s="160">
        <v>0</v>
      </c>
      <c r="D123" s="160">
        <v>0</v>
      </c>
      <c r="E123" s="45"/>
      <c r="F123" s="54">
        <f t="shared" si="10"/>
        <v>0</v>
      </c>
      <c r="G123" s="54">
        <f t="shared" si="11"/>
        <v>0</v>
      </c>
      <c r="H123" s="26"/>
      <c r="L123" s="26"/>
      <c r="M123" s="26"/>
    </row>
    <row r="124" spans="1:14" x14ac:dyDescent="0.25">
      <c r="A124" s="28" t="s">
        <v>188</v>
      </c>
      <c r="B124" s="45" t="s">
        <v>189</v>
      </c>
      <c r="C124" s="160">
        <v>0</v>
      </c>
      <c r="D124" s="160">
        <v>0</v>
      </c>
      <c r="E124" s="45"/>
      <c r="F124" s="54">
        <f t="shared" si="10"/>
        <v>0</v>
      </c>
      <c r="G124" s="54">
        <f t="shared" si="11"/>
        <v>0</v>
      </c>
      <c r="H124" s="26"/>
      <c r="L124" s="26"/>
      <c r="M124" s="26"/>
    </row>
    <row r="125" spans="1:14" x14ac:dyDescent="0.25">
      <c r="A125" s="28" t="s">
        <v>190</v>
      </c>
      <c r="B125" s="45" t="s">
        <v>191</v>
      </c>
      <c r="C125" s="160">
        <v>0</v>
      </c>
      <c r="D125" s="160">
        <v>0</v>
      </c>
      <c r="E125" s="45"/>
      <c r="F125" s="54">
        <f t="shared" si="10"/>
        <v>0</v>
      </c>
      <c r="G125" s="54">
        <f t="shared" si="11"/>
        <v>0</v>
      </c>
      <c r="H125" s="26"/>
      <c r="L125" s="26"/>
      <c r="M125" s="26"/>
    </row>
    <row r="126" spans="1:14" x14ac:dyDescent="0.25">
      <c r="A126" s="28" t="s">
        <v>192</v>
      </c>
      <c r="B126" s="45" t="s">
        <v>97</v>
      </c>
      <c r="C126" s="160">
        <v>0</v>
      </c>
      <c r="D126" s="160">
        <v>0</v>
      </c>
      <c r="E126" s="45"/>
      <c r="F126" s="54">
        <f t="shared" si="10"/>
        <v>0</v>
      </c>
      <c r="G126" s="54">
        <f t="shared" si="11"/>
        <v>0</v>
      </c>
      <c r="H126" s="26"/>
      <c r="L126" s="26"/>
      <c r="M126" s="26"/>
    </row>
    <row r="127" spans="1:14" x14ac:dyDescent="0.25">
      <c r="A127" s="28" t="s">
        <v>193</v>
      </c>
      <c r="B127" s="62" t="s">
        <v>99</v>
      </c>
      <c r="C127" s="160">
        <f>SUM(C112:C126)</f>
        <v>144606.07</v>
      </c>
      <c r="D127" s="160">
        <f>SUM(D112:D126)</f>
        <v>144606.07</v>
      </c>
      <c r="E127" s="45"/>
      <c r="F127" s="65">
        <f>SUM(F112:F126)</f>
        <v>1</v>
      </c>
      <c r="G127" s="65">
        <f>SUM(G112:G126)</f>
        <v>1</v>
      </c>
      <c r="H127" s="26"/>
      <c r="L127" s="26"/>
      <c r="M127" s="26"/>
    </row>
    <row r="128" spans="1:14" x14ac:dyDescent="0.25">
      <c r="A128" s="28" t="s">
        <v>194</v>
      </c>
      <c r="B128" s="57" t="s">
        <v>101</v>
      </c>
      <c r="E128" s="45"/>
      <c r="F128" s="54" t="str">
        <f>IF($C$127=0,"",IF(C128="[for completion]","",IF(C128="","",C128/$C$127)))</f>
        <v/>
      </c>
      <c r="G128" s="54" t="str">
        <f>IF($D$127=0,"",IF(D128="[for completion]","",IF(D128="","",D128/$D$127)))</f>
        <v/>
      </c>
      <c r="H128" s="26"/>
      <c r="L128" s="26"/>
      <c r="M128" s="26"/>
    </row>
    <row r="129" spans="1:14" x14ac:dyDescent="0.25">
      <c r="A129" s="28" t="s">
        <v>195</v>
      </c>
      <c r="B129" s="57" t="s">
        <v>101</v>
      </c>
      <c r="E129" s="45"/>
      <c r="F129" s="54">
        <f t="shared" ref="F129:F136" si="12">IF($C$127=0,"",IF(C129="[for completion]","",C129/$C$127))</f>
        <v>0</v>
      </c>
      <c r="G129" s="54">
        <f t="shared" ref="G129:G136" si="13">IF($D$127=0,"",IF(D129="[for completion]","",D129/$D$127))</f>
        <v>0</v>
      </c>
      <c r="H129" s="26"/>
      <c r="L129" s="26"/>
      <c r="M129" s="26"/>
    </row>
    <row r="130" spans="1:14" x14ac:dyDescent="0.25">
      <c r="A130" s="28" t="s">
        <v>196</v>
      </c>
      <c r="B130" s="57" t="s">
        <v>101</v>
      </c>
      <c r="E130" s="45"/>
      <c r="F130" s="54">
        <f t="shared" si="12"/>
        <v>0</v>
      </c>
      <c r="G130" s="54">
        <f t="shared" si="13"/>
        <v>0</v>
      </c>
      <c r="H130" s="26"/>
      <c r="L130" s="26"/>
      <c r="M130" s="26"/>
    </row>
    <row r="131" spans="1:14" x14ac:dyDescent="0.25">
      <c r="A131" s="28" t="s">
        <v>197</v>
      </c>
      <c r="B131" s="57" t="s">
        <v>101</v>
      </c>
      <c r="E131" s="45"/>
      <c r="F131" s="54">
        <f t="shared" si="12"/>
        <v>0</v>
      </c>
      <c r="G131" s="54">
        <f t="shared" si="13"/>
        <v>0</v>
      </c>
      <c r="H131" s="26"/>
      <c r="L131" s="26"/>
      <c r="M131" s="26"/>
    </row>
    <row r="132" spans="1:14" x14ac:dyDescent="0.25">
      <c r="A132" s="28" t="s">
        <v>198</v>
      </c>
      <c r="B132" s="57" t="s">
        <v>101</v>
      </c>
      <c r="E132" s="45"/>
      <c r="F132" s="54">
        <f t="shared" si="12"/>
        <v>0</v>
      </c>
      <c r="G132" s="54">
        <f t="shared" si="13"/>
        <v>0</v>
      </c>
      <c r="H132" s="26"/>
      <c r="L132" s="26"/>
      <c r="M132" s="26"/>
    </row>
    <row r="133" spans="1:14" x14ac:dyDescent="0.25">
      <c r="A133" s="28" t="s">
        <v>199</v>
      </c>
      <c r="B133" s="57" t="s">
        <v>101</v>
      </c>
      <c r="E133" s="45"/>
      <c r="F133" s="54">
        <f t="shared" si="12"/>
        <v>0</v>
      </c>
      <c r="G133" s="54">
        <f t="shared" si="13"/>
        <v>0</v>
      </c>
      <c r="H133" s="26"/>
      <c r="L133" s="26"/>
      <c r="M133" s="26"/>
    </row>
    <row r="134" spans="1:14" x14ac:dyDescent="0.25">
      <c r="A134" s="28" t="s">
        <v>200</v>
      </c>
      <c r="B134" s="57" t="s">
        <v>101</v>
      </c>
      <c r="E134" s="45"/>
      <c r="F134" s="54">
        <f t="shared" si="12"/>
        <v>0</v>
      </c>
      <c r="G134" s="54">
        <f t="shared" si="13"/>
        <v>0</v>
      </c>
      <c r="H134" s="26"/>
      <c r="L134" s="26"/>
      <c r="M134" s="26"/>
    </row>
    <row r="135" spans="1:14" x14ac:dyDescent="0.25">
      <c r="A135" s="28" t="s">
        <v>201</v>
      </c>
      <c r="B135" s="57" t="s">
        <v>101</v>
      </c>
      <c r="E135" s="45"/>
      <c r="F135" s="54">
        <f t="shared" si="12"/>
        <v>0</v>
      </c>
      <c r="G135" s="54">
        <f t="shared" si="13"/>
        <v>0</v>
      </c>
      <c r="H135" s="26"/>
      <c r="L135" s="26"/>
      <c r="M135" s="26"/>
    </row>
    <row r="136" spans="1:14" x14ac:dyDescent="0.25">
      <c r="A136" s="28" t="s">
        <v>202</v>
      </c>
      <c r="B136" s="57" t="s">
        <v>101</v>
      </c>
      <c r="C136" s="58"/>
      <c r="D136" s="58"/>
      <c r="E136" s="58"/>
      <c r="F136" s="54">
        <f t="shared" si="12"/>
        <v>0</v>
      </c>
      <c r="G136" s="54">
        <f t="shared" si="13"/>
        <v>0</v>
      </c>
      <c r="H136" s="26"/>
      <c r="L136" s="26"/>
      <c r="M136" s="26"/>
    </row>
    <row r="137" spans="1:14" ht="15" customHeight="1" x14ac:dyDescent="0.25">
      <c r="A137" s="47"/>
      <c r="B137" s="48" t="s">
        <v>203</v>
      </c>
      <c r="C137" s="50" t="s">
        <v>160</v>
      </c>
      <c r="D137" s="50" t="s">
        <v>161</v>
      </c>
      <c r="E137" s="49"/>
      <c r="F137" s="50" t="s">
        <v>162</v>
      </c>
      <c r="G137" s="50" t="s">
        <v>163</v>
      </c>
      <c r="H137" s="26"/>
      <c r="L137" s="26"/>
      <c r="M137" s="26"/>
    </row>
    <row r="138" spans="1:14" s="64" customFormat="1" x14ac:dyDescent="0.25">
      <c r="A138" s="28" t="s">
        <v>204</v>
      </c>
      <c r="B138" s="45" t="s">
        <v>165</v>
      </c>
      <c r="C138" s="160">
        <v>4396.3900000000003</v>
      </c>
      <c r="D138" s="160">
        <v>4396.3900000000003</v>
      </c>
      <c r="E138" s="54"/>
      <c r="F138" s="54">
        <f>IF($C$153=0,"",IF(C138="[for completion]","",IF(C138="","",C138/$C$153)))</f>
        <v>2.9330887441496038E-2</v>
      </c>
      <c r="G138" s="54">
        <f>IF($D$153=0,"",IF(D138="[for completion]","",IF(D138="","",D138/$D$153)))</f>
        <v>2.9330887441496038E-2</v>
      </c>
      <c r="H138" s="26"/>
      <c r="I138" s="28"/>
      <c r="J138" s="28"/>
      <c r="K138" s="28"/>
      <c r="L138" s="26"/>
      <c r="M138" s="26"/>
      <c r="N138" s="26"/>
    </row>
    <row r="139" spans="1:14" s="64" customFormat="1" x14ac:dyDescent="0.25">
      <c r="A139" s="28" t="s">
        <v>205</v>
      </c>
      <c r="B139" s="45" t="s">
        <v>167</v>
      </c>
      <c r="C139" s="160">
        <v>0</v>
      </c>
      <c r="D139" s="160">
        <v>0</v>
      </c>
      <c r="E139" s="54"/>
      <c r="F139" s="54">
        <f t="shared" ref="F139:F152" si="14">IF($C$153=0,"",IF(C139="[for completion]","",IF(C139="","",C139/$C$153)))</f>
        <v>0</v>
      </c>
      <c r="G139" s="54">
        <f t="shared" ref="G139:G152" si="15">IF($D$153=0,"",IF(D139="[for completion]","",IF(D139="","",D139/$D$153)))</f>
        <v>0</v>
      </c>
      <c r="H139" s="26"/>
      <c r="I139" s="28"/>
      <c r="J139" s="28"/>
      <c r="K139" s="28"/>
      <c r="L139" s="26"/>
      <c r="M139" s="26"/>
      <c r="N139" s="26"/>
    </row>
    <row r="140" spans="1:14" s="64" customFormat="1" x14ac:dyDescent="0.25">
      <c r="A140" s="28" t="s">
        <v>206</v>
      </c>
      <c r="B140" s="45" t="s">
        <v>169</v>
      </c>
      <c r="C140" s="160">
        <v>0</v>
      </c>
      <c r="D140" s="160">
        <v>0</v>
      </c>
      <c r="E140" s="54"/>
      <c r="F140" s="54">
        <f t="shared" si="14"/>
        <v>0</v>
      </c>
      <c r="G140" s="54">
        <f t="shared" si="15"/>
        <v>0</v>
      </c>
      <c r="H140" s="26"/>
      <c r="I140" s="28"/>
      <c r="J140" s="28"/>
      <c r="K140" s="28"/>
      <c r="L140" s="26"/>
      <c r="M140" s="26"/>
      <c r="N140" s="26"/>
    </row>
    <row r="141" spans="1:14" s="64" customFormat="1" x14ac:dyDescent="0.25">
      <c r="A141" s="28" t="s">
        <v>207</v>
      </c>
      <c r="B141" s="45" t="s">
        <v>171</v>
      </c>
      <c r="C141" s="160">
        <v>0</v>
      </c>
      <c r="D141" s="160">
        <v>0</v>
      </c>
      <c r="E141" s="54"/>
      <c r="F141" s="54">
        <f t="shared" si="14"/>
        <v>0</v>
      </c>
      <c r="G141" s="54">
        <f t="shared" si="15"/>
        <v>0</v>
      </c>
      <c r="H141" s="26"/>
      <c r="I141" s="28"/>
      <c r="J141" s="28"/>
      <c r="K141" s="28"/>
      <c r="L141" s="26"/>
      <c r="M141" s="26"/>
      <c r="N141" s="26"/>
    </row>
    <row r="142" spans="1:14" s="64" customFormat="1" x14ac:dyDescent="0.25">
      <c r="A142" s="28" t="s">
        <v>208</v>
      </c>
      <c r="B142" s="45" t="s">
        <v>173</v>
      </c>
      <c r="C142" s="160">
        <v>0</v>
      </c>
      <c r="D142" s="160">
        <v>0</v>
      </c>
      <c r="E142" s="54"/>
      <c r="F142" s="54">
        <f t="shared" si="14"/>
        <v>0</v>
      </c>
      <c r="G142" s="54">
        <f t="shared" si="15"/>
        <v>0</v>
      </c>
      <c r="H142" s="26"/>
      <c r="I142" s="28"/>
      <c r="J142" s="28"/>
      <c r="K142" s="28"/>
      <c r="L142" s="26"/>
      <c r="M142" s="26"/>
      <c r="N142" s="26"/>
    </row>
    <row r="143" spans="1:14" s="64" customFormat="1" x14ac:dyDescent="0.25">
      <c r="A143" s="28" t="s">
        <v>209</v>
      </c>
      <c r="B143" s="45" t="s">
        <v>175</v>
      </c>
      <c r="C143" s="160">
        <v>0</v>
      </c>
      <c r="D143" s="160">
        <v>0</v>
      </c>
      <c r="E143" s="45"/>
      <c r="F143" s="54">
        <f t="shared" si="14"/>
        <v>0</v>
      </c>
      <c r="G143" s="54">
        <f t="shared" si="15"/>
        <v>0</v>
      </c>
      <c r="H143" s="26"/>
      <c r="I143" s="28"/>
      <c r="J143" s="28"/>
      <c r="K143" s="28"/>
      <c r="L143" s="26"/>
      <c r="M143" s="26"/>
      <c r="N143" s="26"/>
    </row>
    <row r="144" spans="1:14" x14ac:dyDescent="0.25">
      <c r="A144" s="28" t="s">
        <v>210</v>
      </c>
      <c r="B144" s="45" t="s">
        <v>177</v>
      </c>
      <c r="C144" s="160">
        <v>0</v>
      </c>
      <c r="D144" s="160">
        <v>0</v>
      </c>
      <c r="E144" s="45"/>
      <c r="F144" s="54">
        <f t="shared" si="14"/>
        <v>0</v>
      </c>
      <c r="G144" s="54">
        <f t="shared" si="15"/>
        <v>0</v>
      </c>
      <c r="H144" s="26"/>
      <c r="L144" s="26"/>
      <c r="M144" s="26"/>
    </row>
    <row r="145" spans="1:13" x14ac:dyDescent="0.25">
      <c r="A145" s="28" t="s">
        <v>211</v>
      </c>
      <c r="B145" s="45" t="s">
        <v>179</v>
      </c>
      <c r="C145" s="160">
        <v>0</v>
      </c>
      <c r="D145" s="160">
        <v>0</v>
      </c>
      <c r="E145" s="45"/>
      <c r="F145" s="54">
        <f t="shared" si="14"/>
        <v>0</v>
      </c>
      <c r="G145" s="54">
        <f t="shared" si="15"/>
        <v>0</v>
      </c>
      <c r="H145" s="26"/>
      <c r="L145" s="26"/>
      <c r="M145" s="26"/>
    </row>
    <row r="146" spans="1:13" x14ac:dyDescent="0.25">
      <c r="A146" s="28" t="s">
        <v>212</v>
      </c>
      <c r="B146" s="45" t="s">
        <v>181</v>
      </c>
      <c r="C146" s="160">
        <v>0</v>
      </c>
      <c r="D146" s="160">
        <v>0</v>
      </c>
      <c r="E146" s="45"/>
      <c r="F146" s="54">
        <f t="shared" si="14"/>
        <v>0</v>
      </c>
      <c r="G146" s="54">
        <f t="shared" si="15"/>
        <v>0</v>
      </c>
      <c r="H146" s="26"/>
      <c r="L146" s="26"/>
      <c r="M146" s="26"/>
    </row>
    <row r="147" spans="1:13" x14ac:dyDescent="0.25">
      <c r="A147" s="28" t="s">
        <v>213</v>
      </c>
      <c r="B147" s="45" t="s">
        <v>183</v>
      </c>
      <c r="C147" s="160">
        <v>145493.04</v>
      </c>
      <c r="D147" s="160">
        <v>145493.04</v>
      </c>
      <c r="E147" s="45"/>
      <c r="F147" s="54">
        <f t="shared" si="14"/>
        <v>0.97066911255850385</v>
      </c>
      <c r="G147" s="54">
        <f t="shared" si="15"/>
        <v>0.97066911255850385</v>
      </c>
      <c r="H147" s="26"/>
      <c r="L147" s="26"/>
      <c r="M147" s="26"/>
    </row>
    <row r="148" spans="1:13" x14ac:dyDescent="0.25">
      <c r="A148" s="28" t="s">
        <v>214</v>
      </c>
      <c r="B148" s="45" t="s">
        <v>185</v>
      </c>
      <c r="C148" s="160">
        <v>0</v>
      </c>
      <c r="D148" s="160">
        <v>0</v>
      </c>
      <c r="E148" s="45"/>
      <c r="F148" s="54">
        <f t="shared" si="14"/>
        <v>0</v>
      </c>
      <c r="G148" s="54">
        <f t="shared" si="15"/>
        <v>0</v>
      </c>
      <c r="H148" s="26"/>
      <c r="L148" s="26"/>
      <c r="M148" s="26"/>
    </row>
    <row r="149" spans="1:13" x14ac:dyDescent="0.25">
      <c r="A149" s="28" t="s">
        <v>215</v>
      </c>
      <c r="B149" s="45" t="s">
        <v>187</v>
      </c>
      <c r="C149" s="160">
        <v>0</v>
      </c>
      <c r="D149" s="160">
        <v>0</v>
      </c>
      <c r="E149" s="45"/>
      <c r="F149" s="54">
        <f t="shared" si="14"/>
        <v>0</v>
      </c>
      <c r="G149" s="54">
        <f t="shared" si="15"/>
        <v>0</v>
      </c>
      <c r="H149" s="26"/>
      <c r="L149" s="26"/>
      <c r="M149" s="26"/>
    </row>
    <row r="150" spans="1:13" x14ac:dyDescent="0.25">
      <c r="A150" s="28" t="s">
        <v>216</v>
      </c>
      <c r="B150" s="45" t="s">
        <v>189</v>
      </c>
      <c r="C150" s="160">
        <v>0</v>
      </c>
      <c r="D150" s="160">
        <v>0</v>
      </c>
      <c r="E150" s="45"/>
      <c r="F150" s="54">
        <f t="shared" si="14"/>
        <v>0</v>
      </c>
      <c r="G150" s="54">
        <f t="shared" si="15"/>
        <v>0</v>
      </c>
      <c r="H150" s="26"/>
      <c r="L150" s="26"/>
      <c r="M150" s="26"/>
    </row>
    <row r="151" spans="1:13" x14ac:dyDescent="0.25">
      <c r="A151" s="28" t="s">
        <v>217</v>
      </c>
      <c r="B151" s="45" t="s">
        <v>191</v>
      </c>
      <c r="C151" s="160">
        <v>0</v>
      </c>
      <c r="D151" s="160">
        <v>0</v>
      </c>
      <c r="E151" s="45"/>
      <c r="F151" s="54">
        <f t="shared" si="14"/>
        <v>0</v>
      </c>
      <c r="G151" s="54">
        <f t="shared" si="15"/>
        <v>0</v>
      </c>
      <c r="H151" s="26"/>
      <c r="L151" s="26"/>
      <c r="M151" s="26"/>
    </row>
    <row r="152" spans="1:13" x14ac:dyDescent="0.25">
      <c r="A152" s="28" t="s">
        <v>218</v>
      </c>
      <c r="B152" s="45" t="s">
        <v>97</v>
      </c>
      <c r="C152" s="160">
        <v>0</v>
      </c>
      <c r="D152" s="160">
        <v>0</v>
      </c>
      <c r="E152" s="45"/>
      <c r="F152" s="54">
        <f t="shared" si="14"/>
        <v>0</v>
      </c>
      <c r="G152" s="54">
        <f t="shared" si="15"/>
        <v>0</v>
      </c>
      <c r="H152" s="26"/>
      <c r="L152" s="26"/>
      <c r="M152" s="26"/>
    </row>
    <row r="153" spans="1:13" x14ac:dyDescent="0.25">
      <c r="A153" s="28" t="s">
        <v>219</v>
      </c>
      <c r="B153" s="62" t="s">
        <v>99</v>
      </c>
      <c r="C153" s="160">
        <f>SUM(C138:C152)</f>
        <v>149889.43000000002</v>
      </c>
      <c r="D153" s="160">
        <f>SUM(D138:D152)</f>
        <v>149889.43000000002</v>
      </c>
      <c r="E153" s="45"/>
      <c r="F153" s="65">
        <f>SUM(F138:F152)</f>
        <v>0.99999999999999989</v>
      </c>
      <c r="G153" s="65">
        <f>SUM(G138:G152)</f>
        <v>0.99999999999999989</v>
      </c>
      <c r="H153" s="26"/>
      <c r="L153" s="26"/>
      <c r="M153" s="26"/>
    </row>
    <row r="154" spans="1:13" x14ac:dyDescent="0.25">
      <c r="A154" s="28" t="s">
        <v>220</v>
      </c>
      <c r="B154" s="57" t="s">
        <v>101</v>
      </c>
      <c r="E154" s="45"/>
      <c r="F154" s="54" t="str">
        <f>IF($C$153=0,"",IF(C154="[for completion]","",IF(C154="","",C154/$C$153)))</f>
        <v/>
      </c>
      <c r="G154" s="54" t="str">
        <f>IF($D$153=0,"",IF(D154="[for completion]","",IF(D154="","",D154/$D$153)))</f>
        <v/>
      </c>
      <c r="H154" s="26"/>
      <c r="L154" s="26"/>
      <c r="M154" s="26"/>
    </row>
    <row r="155" spans="1:13" x14ac:dyDescent="0.25">
      <c r="A155" s="28" t="s">
        <v>221</v>
      </c>
      <c r="B155" s="57" t="s">
        <v>101</v>
      </c>
      <c r="E155" s="45"/>
      <c r="F155" s="54" t="str">
        <f t="shared" ref="F155:F162" si="16">IF($C$153=0,"",IF(C155="[for completion]","",IF(C155="","",C155/$C$153)))</f>
        <v/>
      </c>
      <c r="G155" s="54" t="str">
        <f t="shared" ref="G155:G162" si="17">IF($D$153=0,"",IF(D155="[for completion]","",IF(D155="","",D155/$D$153)))</f>
        <v/>
      </c>
      <c r="H155" s="26"/>
      <c r="L155" s="26"/>
      <c r="M155" s="26"/>
    </row>
    <row r="156" spans="1:13" x14ac:dyDescent="0.25">
      <c r="A156" s="28" t="s">
        <v>222</v>
      </c>
      <c r="B156" s="57" t="s">
        <v>101</v>
      </c>
      <c r="E156" s="45"/>
      <c r="F156" s="54" t="str">
        <f t="shared" si="16"/>
        <v/>
      </c>
      <c r="G156" s="54" t="str">
        <f t="shared" si="17"/>
        <v/>
      </c>
      <c r="H156" s="26"/>
      <c r="L156" s="26"/>
      <c r="M156" s="26"/>
    </row>
    <row r="157" spans="1:13" x14ac:dyDescent="0.25">
      <c r="A157" s="28" t="s">
        <v>223</v>
      </c>
      <c r="B157" s="57" t="s">
        <v>101</v>
      </c>
      <c r="E157" s="45"/>
      <c r="F157" s="54" t="str">
        <f t="shared" si="16"/>
        <v/>
      </c>
      <c r="G157" s="54" t="str">
        <f t="shared" si="17"/>
        <v/>
      </c>
      <c r="H157" s="26"/>
      <c r="L157" s="26"/>
      <c r="M157" s="26"/>
    </row>
    <row r="158" spans="1:13" x14ac:dyDescent="0.25">
      <c r="A158" s="28" t="s">
        <v>224</v>
      </c>
      <c r="B158" s="57" t="s">
        <v>101</v>
      </c>
      <c r="E158" s="45"/>
      <c r="F158" s="54" t="str">
        <f t="shared" si="16"/>
        <v/>
      </c>
      <c r="G158" s="54" t="str">
        <f t="shared" si="17"/>
        <v/>
      </c>
      <c r="H158" s="26"/>
      <c r="L158" s="26"/>
      <c r="M158" s="26"/>
    </row>
    <row r="159" spans="1:13" x14ac:dyDescent="0.25">
      <c r="A159" s="28" t="s">
        <v>225</v>
      </c>
      <c r="B159" s="57" t="s">
        <v>101</v>
      </c>
      <c r="E159" s="45"/>
      <c r="F159" s="54" t="str">
        <f t="shared" si="16"/>
        <v/>
      </c>
      <c r="G159" s="54" t="str">
        <f t="shared" si="17"/>
        <v/>
      </c>
      <c r="H159" s="26"/>
      <c r="L159" s="26"/>
      <c r="M159" s="26"/>
    </row>
    <row r="160" spans="1:13" x14ac:dyDescent="0.25">
      <c r="A160" s="28" t="s">
        <v>226</v>
      </c>
      <c r="B160" s="57" t="s">
        <v>101</v>
      </c>
      <c r="E160" s="45"/>
      <c r="F160" s="54" t="str">
        <f t="shared" si="16"/>
        <v/>
      </c>
      <c r="G160" s="54" t="str">
        <f t="shared" si="17"/>
        <v/>
      </c>
      <c r="H160" s="26"/>
      <c r="L160" s="26"/>
      <c r="M160" s="26"/>
    </row>
    <row r="161" spans="1:13" x14ac:dyDescent="0.25">
      <c r="A161" s="28" t="s">
        <v>227</v>
      </c>
      <c r="B161" s="57" t="s">
        <v>101</v>
      </c>
      <c r="E161" s="45"/>
      <c r="F161" s="54" t="str">
        <f t="shared" si="16"/>
        <v/>
      </c>
      <c r="G161" s="54" t="str">
        <f t="shared" si="17"/>
        <v/>
      </c>
      <c r="H161" s="26"/>
      <c r="L161" s="26"/>
      <c r="M161" s="26"/>
    </row>
    <row r="162" spans="1:13" x14ac:dyDescent="0.25">
      <c r="A162" s="28" t="s">
        <v>228</v>
      </c>
      <c r="B162" s="57" t="s">
        <v>101</v>
      </c>
      <c r="C162" s="58"/>
      <c r="D162" s="58"/>
      <c r="E162" s="58"/>
      <c r="F162" s="54" t="str">
        <f t="shared" si="16"/>
        <v/>
      </c>
      <c r="G162" s="54" t="str">
        <f t="shared" si="17"/>
        <v/>
      </c>
      <c r="H162" s="26"/>
      <c r="L162" s="26"/>
      <c r="M162" s="26"/>
    </row>
    <row r="163" spans="1:13" ht="15" customHeight="1" x14ac:dyDescent="0.25">
      <c r="A163" s="47"/>
      <c r="B163" s="48" t="s">
        <v>229</v>
      </c>
      <c r="C163" s="101" t="s">
        <v>160</v>
      </c>
      <c r="D163" s="101" t="s">
        <v>161</v>
      </c>
      <c r="E163" s="49"/>
      <c r="F163" s="101" t="s">
        <v>162</v>
      </c>
      <c r="G163" s="101" t="s">
        <v>163</v>
      </c>
      <c r="H163" s="26"/>
      <c r="L163" s="26"/>
      <c r="M163" s="26"/>
    </row>
    <row r="164" spans="1:13" x14ac:dyDescent="0.25">
      <c r="A164" s="28" t="s">
        <v>231</v>
      </c>
      <c r="B164" s="26" t="s">
        <v>232</v>
      </c>
      <c r="C164" s="160">
        <v>93862.1</v>
      </c>
      <c r="D164" s="160">
        <v>93862.1</v>
      </c>
      <c r="E164" s="66"/>
      <c r="F164" s="54">
        <f>IF($C$167=0,"",IF(C164="[for completion]","",IF(C164="","",C164/$C$167)))</f>
        <v>0.62620893281133971</v>
      </c>
      <c r="G164" s="54">
        <f>IF($D$167=0,"",IF(D164="[for completion]","",IF(D164="","",D164/$D$167)))</f>
        <v>0.62620893281133971</v>
      </c>
      <c r="H164" s="26"/>
      <c r="L164" s="26"/>
      <c r="M164" s="26"/>
    </row>
    <row r="165" spans="1:13" x14ac:dyDescent="0.25">
      <c r="A165" s="28" t="s">
        <v>233</v>
      </c>
      <c r="B165" s="26" t="s">
        <v>234</v>
      </c>
      <c r="C165" s="160">
        <v>56027.33</v>
      </c>
      <c r="D165" s="160">
        <v>56027.33</v>
      </c>
      <c r="E165" s="66"/>
      <c r="F165" s="54">
        <f t="shared" ref="F165:F166" si="18">IF($C$167=0,"",IF(C165="[for completion]","",IF(C165="","",C165/$C$167)))</f>
        <v>0.37379106718866034</v>
      </c>
      <c r="G165" s="54">
        <f t="shared" ref="G165:G166" si="19">IF($D$167=0,"",IF(D165="[for completion]","",IF(D165="","",D165/$D$167)))</f>
        <v>0.37379106718866034</v>
      </c>
      <c r="H165" s="26"/>
      <c r="L165" s="26"/>
      <c r="M165" s="26"/>
    </row>
    <row r="166" spans="1:13" x14ac:dyDescent="0.25">
      <c r="A166" s="28" t="s">
        <v>235</v>
      </c>
      <c r="B166" s="26" t="s">
        <v>97</v>
      </c>
      <c r="C166" s="160">
        <v>0</v>
      </c>
      <c r="D166" s="160">
        <v>0</v>
      </c>
      <c r="E166" s="66"/>
      <c r="F166" s="54">
        <f t="shared" si="18"/>
        <v>0</v>
      </c>
      <c r="G166" s="54">
        <f t="shared" si="19"/>
        <v>0</v>
      </c>
      <c r="H166" s="26"/>
      <c r="L166" s="26"/>
      <c r="M166" s="26"/>
    </row>
    <row r="167" spans="1:13" x14ac:dyDescent="0.25">
      <c r="A167" s="28" t="s">
        <v>236</v>
      </c>
      <c r="B167" s="67" t="s">
        <v>99</v>
      </c>
      <c r="C167" s="160">
        <f>SUM(C164:C166)</f>
        <v>149889.43</v>
      </c>
      <c r="D167" s="160">
        <f>SUM(D164:D166)</f>
        <v>149889.43</v>
      </c>
      <c r="E167" s="66"/>
      <c r="F167" s="66">
        <f>SUM(F164:F166)</f>
        <v>1</v>
      </c>
      <c r="G167" s="66">
        <f>SUM(G164:G166)</f>
        <v>1</v>
      </c>
      <c r="H167" s="26"/>
      <c r="L167" s="26"/>
      <c r="M167" s="26"/>
    </row>
    <row r="168" spans="1:13" x14ac:dyDescent="0.25">
      <c r="A168" s="28" t="s">
        <v>237</v>
      </c>
      <c r="B168" s="67"/>
      <c r="C168" s="26"/>
      <c r="D168" s="26"/>
      <c r="E168" s="66"/>
      <c r="F168" s="66"/>
      <c r="G168" s="24"/>
      <c r="H168" s="26"/>
      <c r="L168" s="26"/>
      <c r="M168" s="26"/>
    </row>
    <row r="169" spans="1:13" x14ac:dyDescent="0.25">
      <c r="A169" s="28" t="s">
        <v>238</v>
      </c>
      <c r="B169" s="67"/>
      <c r="C169" s="26"/>
      <c r="D169" s="26"/>
      <c r="E169" s="66"/>
      <c r="F169" s="66"/>
      <c r="G169" s="24"/>
      <c r="H169" s="26"/>
      <c r="L169" s="26"/>
      <c r="M169" s="26"/>
    </row>
    <row r="170" spans="1:13" x14ac:dyDescent="0.25">
      <c r="A170" s="28" t="s">
        <v>239</v>
      </c>
      <c r="B170" s="67"/>
      <c r="C170" s="26"/>
      <c r="D170" s="26"/>
      <c r="E170" s="66"/>
      <c r="F170" s="66"/>
      <c r="G170" s="24"/>
      <c r="H170" s="26"/>
      <c r="L170" s="26"/>
      <c r="M170" s="26"/>
    </row>
    <row r="171" spans="1:13" x14ac:dyDescent="0.25">
      <c r="A171" s="28" t="s">
        <v>240</v>
      </c>
      <c r="B171" s="67"/>
      <c r="C171" s="26"/>
      <c r="D171" s="26"/>
      <c r="E171" s="66"/>
      <c r="F171" s="66"/>
      <c r="G171" s="24"/>
      <c r="H171" s="26"/>
      <c r="L171" s="26"/>
      <c r="M171" s="26"/>
    </row>
    <row r="172" spans="1:13" x14ac:dyDescent="0.25">
      <c r="A172" s="28" t="s">
        <v>241</v>
      </c>
      <c r="B172" s="67"/>
      <c r="C172" s="26"/>
      <c r="D172" s="26"/>
      <c r="E172" s="66"/>
      <c r="F172" s="66"/>
      <c r="G172" s="24"/>
      <c r="H172" s="26"/>
      <c r="L172" s="26"/>
      <c r="M172" s="26"/>
    </row>
    <row r="173" spans="1:13" ht="15" customHeight="1" x14ac:dyDescent="0.25">
      <c r="A173" s="47"/>
      <c r="B173" s="48" t="s">
        <v>242</v>
      </c>
      <c r="C173" s="47" t="s">
        <v>63</v>
      </c>
      <c r="D173" s="47"/>
      <c r="E173" s="49"/>
      <c r="F173" s="50" t="s">
        <v>243</v>
      </c>
      <c r="G173" s="50"/>
      <c r="H173" s="26"/>
      <c r="L173" s="26"/>
      <c r="M173" s="26"/>
    </row>
    <row r="174" spans="1:13" ht="15" customHeight="1" x14ac:dyDescent="0.25">
      <c r="A174" s="28" t="s">
        <v>244</v>
      </c>
      <c r="B174" s="45" t="s">
        <v>245</v>
      </c>
      <c r="C174" s="160">
        <v>0</v>
      </c>
      <c r="D174" s="42"/>
      <c r="E174" s="34"/>
      <c r="F174" s="54">
        <f>IF($C$179=0,"",IF(C174="[for completion]","",C174/$C$179))</f>
        <v>0</v>
      </c>
      <c r="G174" s="54"/>
      <c r="H174" s="26"/>
      <c r="L174" s="26"/>
      <c r="M174" s="26"/>
    </row>
    <row r="175" spans="1:13" ht="30.75" customHeight="1" x14ac:dyDescent="0.25">
      <c r="A175" s="28" t="s">
        <v>9</v>
      </c>
      <c r="B175" s="45" t="s">
        <v>1533</v>
      </c>
      <c r="C175" s="160">
        <v>679</v>
      </c>
      <c r="E175" s="56"/>
      <c r="F175" s="54">
        <f>IF($C$179=0,"",IF(C175="[for completion]","",C175/$C$179))</f>
        <v>3.0654627539503387E-2</v>
      </c>
      <c r="G175" s="54"/>
      <c r="H175" s="26"/>
      <c r="L175" s="26"/>
      <c r="M175" s="26"/>
    </row>
    <row r="176" spans="1:13" x14ac:dyDescent="0.25">
      <c r="A176" s="28" t="s">
        <v>246</v>
      </c>
      <c r="B176" s="45" t="s">
        <v>247</v>
      </c>
      <c r="C176" s="160">
        <v>0</v>
      </c>
      <c r="E176" s="56"/>
      <c r="F176" s="54"/>
      <c r="G176" s="54"/>
      <c r="H176" s="26"/>
      <c r="L176" s="26"/>
      <c r="M176" s="26"/>
    </row>
    <row r="177" spans="1:13" x14ac:dyDescent="0.25">
      <c r="A177" s="28" t="s">
        <v>248</v>
      </c>
      <c r="B177" s="45" t="s">
        <v>249</v>
      </c>
      <c r="C177" s="160">
        <v>0</v>
      </c>
      <c r="E177" s="56"/>
      <c r="F177" s="54">
        <f t="shared" ref="F177:F187" si="20">IF($C$179=0,"",IF(C177="[for completion]","",C177/$C$179))</f>
        <v>0</v>
      </c>
      <c r="G177" s="54"/>
      <c r="H177" s="26"/>
      <c r="L177" s="26"/>
      <c r="M177" s="26"/>
    </row>
    <row r="178" spans="1:13" x14ac:dyDescent="0.25">
      <c r="A178" s="28" t="s">
        <v>250</v>
      </c>
      <c r="B178" s="45" t="s">
        <v>97</v>
      </c>
      <c r="C178" s="160">
        <v>21471</v>
      </c>
      <c r="E178" s="56"/>
      <c r="F178" s="54">
        <f t="shared" si="20"/>
        <v>0.96934537246049657</v>
      </c>
      <c r="G178" s="54"/>
      <c r="H178" s="26"/>
      <c r="L178" s="26"/>
      <c r="M178" s="26"/>
    </row>
    <row r="179" spans="1:13" x14ac:dyDescent="0.25">
      <c r="A179" s="28" t="s">
        <v>10</v>
      </c>
      <c r="B179" s="62" t="s">
        <v>99</v>
      </c>
      <c r="C179" s="160">
        <f>SUM(C174:C178)</f>
        <v>22150</v>
      </c>
      <c r="E179" s="56"/>
      <c r="F179" s="56">
        <f>SUM(F174:F178)</f>
        <v>1</v>
      </c>
      <c r="G179" s="54"/>
      <c r="H179" s="26"/>
      <c r="L179" s="26"/>
      <c r="M179" s="26"/>
    </row>
    <row r="180" spans="1:13" x14ac:dyDescent="0.25">
      <c r="A180" s="28" t="s">
        <v>251</v>
      </c>
      <c r="B180" s="68" t="s">
        <v>252</v>
      </c>
      <c r="C180" s="160">
        <v>679</v>
      </c>
      <c r="E180" s="56"/>
      <c r="F180" s="54">
        <f t="shared" si="20"/>
        <v>3.0654627539503387E-2</v>
      </c>
      <c r="G180" s="54"/>
      <c r="H180" s="26"/>
      <c r="L180" s="26"/>
      <c r="M180" s="26"/>
    </row>
    <row r="181" spans="1:13" s="68" customFormat="1" ht="30" x14ac:dyDescent="0.25">
      <c r="A181" s="28" t="s">
        <v>253</v>
      </c>
      <c r="B181" s="68" t="s">
        <v>254</v>
      </c>
      <c r="C181" s="160">
        <v>0</v>
      </c>
      <c r="F181" s="54">
        <f t="shared" si="20"/>
        <v>0</v>
      </c>
    </row>
    <row r="182" spans="1:13" ht="30" x14ac:dyDescent="0.25">
      <c r="A182" s="28" t="s">
        <v>255</v>
      </c>
      <c r="B182" s="68" t="s">
        <v>256</v>
      </c>
      <c r="C182" s="160">
        <v>0</v>
      </c>
      <c r="E182" s="56"/>
      <c r="F182" s="54">
        <f t="shared" si="20"/>
        <v>0</v>
      </c>
      <c r="G182" s="54"/>
      <c r="H182" s="26"/>
      <c r="L182" s="26"/>
      <c r="M182" s="26"/>
    </row>
    <row r="183" spans="1:13" x14ac:dyDescent="0.25">
      <c r="A183" s="28" t="s">
        <v>257</v>
      </c>
      <c r="B183" s="68" t="s">
        <v>258</v>
      </c>
      <c r="C183" s="160">
        <v>0</v>
      </c>
      <c r="E183" s="56"/>
      <c r="F183" s="54">
        <f t="shared" si="20"/>
        <v>0</v>
      </c>
      <c r="G183" s="54"/>
      <c r="H183" s="26"/>
      <c r="L183" s="26"/>
      <c r="M183" s="26"/>
    </row>
    <row r="184" spans="1:13" s="68" customFormat="1" ht="30" x14ac:dyDescent="0.25">
      <c r="A184" s="28" t="s">
        <v>259</v>
      </c>
      <c r="B184" s="68" t="s">
        <v>260</v>
      </c>
      <c r="C184" s="160">
        <v>0</v>
      </c>
      <c r="F184" s="54">
        <f t="shared" si="20"/>
        <v>0</v>
      </c>
    </row>
    <row r="185" spans="1:13" ht="30" x14ac:dyDescent="0.25">
      <c r="A185" s="28" t="s">
        <v>261</v>
      </c>
      <c r="B185" s="68" t="s">
        <v>262</v>
      </c>
      <c r="C185" s="160">
        <v>0</v>
      </c>
      <c r="E185" s="56"/>
      <c r="F185" s="54">
        <f t="shared" si="20"/>
        <v>0</v>
      </c>
      <c r="G185" s="54"/>
      <c r="H185" s="26"/>
      <c r="L185" s="26"/>
      <c r="M185" s="26"/>
    </row>
    <row r="186" spans="1:13" x14ac:dyDescent="0.25">
      <c r="A186" s="28" t="s">
        <v>263</v>
      </c>
      <c r="B186" s="68" t="s">
        <v>264</v>
      </c>
      <c r="C186" s="160">
        <v>0</v>
      </c>
      <c r="E186" s="56"/>
      <c r="F186" s="54">
        <f t="shared" si="20"/>
        <v>0</v>
      </c>
      <c r="G186" s="54"/>
      <c r="H186" s="26"/>
      <c r="L186" s="26"/>
      <c r="M186" s="26"/>
    </row>
    <row r="187" spans="1:13" x14ac:dyDescent="0.25">
      <c r="A187" s="28" t="s">
        <v>265</v>
      </c>
      <c r="B187" s="68" t="s">
        <v>266</v>
      </c>
      <c r="C187" s="160">
        <v>0</v>
      </c>
      <c r="E187" s="56"/>
      <c r="F187" s="54">
        <f t="shared" si="20"/>
        <v>0</v>
      </c>
      <c r="G187" s="54"/>
      <c r="H187" s="26"/>
      <c r="L187" s="26"/>
      <c r="M187" s="26"/>
    </row>
    <row r="188" spans="1:13" x14ac:dyDescent="0.25">
      <c r="A188" s="28" t="s">
        <v>267</v>
      </c>
      <c r="B188" s="68"/>
      <c r="E188" s="56"/>
      <c r="F188" s="54"/>
      <c r="G188" s="54"/>
      <c r="H188" s="26"/>
      <c r="L188" s="26"/>
      <c r="M188" s="26"/>
    </row>
    <row r="189" spans="1:13" x14ac:dyDescent="0.25">
      <c r="A189" s="28" t="s">
        <v>268</v>
      </c>
      <c r="B189" s="68"/>
      <c r="E189" s="56"/>
      <c r="F189" s="54"/>
      <c r="G189" s="54"/>
      <c r="H189" s="26"/>
      <c r="L189" s="26"/>
      <c r="M189" s="26"/>
    </row>
    <row r="190" spans="1:13" x14ac:dyDescent="0.25">
      <c r="A190" s="28" t="s">
        <v>269</v>
      </c>
      <c r="B190" s="68"/>
      <c r="E190" s="56"/>
      <c r="F190" s="54"/>
      <c r="G190" s="54"/>
      <c r="H190" s="26"/>
      <c r="L190" s="26"/>
      <c r="M190" s="26"/>
    </row>
    <row r="191" spans="1:13" x14ac:dyDescent="0.25">
      <c r="A191" s="28" t="s">
        <v>270</v>
      </c>
      <c r="B191" s="57"/>
      <c r="E191" s="56"/>
      <c r="F191" s="54"/>
      <c r="G191" s="54"/>
      <c r="H191" s="26"/>
      <c r="L191" s="26"/>
      <c r="M191" s="26"/>
    </row>
    <row r="192" spans="1:13" ht="15" customHeight="1" x14ac:dyDescent="0.25">
      <c r="A192" s="47"/>
      <c r="B192" s="48" t="s">
        <v>271</v>
      </c>
      <c r="C192" s="47" t="s">
        <v>63</v>
      </c>
      <c r="D192" s="47"/>
      <c r="E192" s="49"/>
      <c r="F192" s="50" t="s">
        <v>243</v>
      </c>
      <c r="G192" s="50"/>
      <c r="H192" s="26"/>
      <c r="L192" s="26"/>
      <c r="M192" s="26"/>
    </row>
    <row r="193" spans="1:13" x14ac:dyDescent="0.25">
      <c r="A193" s="28" t="s">
        <v>272</v>
      </c>
      <c r="B193" s="45" t="s">
        <v>273</v>
      </c>
      <c r="C193" s="160">
        <v>22151</v>
      </c>
      <c r="E193" s="53"/>
      <c r="F193" s="54">
        <f t="shared" ref="F193:F206" si="21">IF($C$208=0,"",IF(C193="[for completion]","",C193/$C$208))</f>
        <v>1</v>
      </c>
      <c r="G193" s="54"/>
      <c r="H193" s="26"/>
      <c r="L193" s="26"/>
      <c r="M193" s="26"/>
    </row>
    <row r="194" spans="1:13" x14ac:dyDescent="0.25">
      <c r="A194" s="28" t="s">
        <v>274</v>
      </c>
      <c r="B194" s="45" t="s">
        <v>275</v>
      </c>
      <c r="C194" s="160">
        <v>0</v>
      </c>
      <c r="E194" s="56"/>
      <c r="F194" s="54">
        <f t="shared" si="21"/>
        <v>0</v>
      </c>
      <c r="G194" s="56"/>
      <c r="H194" s="26"/>
      <c r="L194" s="26"/>
      <c r="M194" s="26"/>
    </row>
    <row r="195" spans="1:13" x14ac:dyDescent="0.25">
      <c r="A195" s="28" t="s">
        <v>276</v>
      </c>
      <c r="B195" s="45" t="s">
        <v>277</v>
      </c>
      <c r="C195" s="160">
        <v>0</v>
      </c>
      <c r="E195" s="56"/>
      <c r="F195" s="54">
        <f t="shared" si="21"/>
        <v>0</v>
      </c>
      <c r="G195" s="56"/>
      <c r="H195" s="26"/>
      <c r="L195" s="26"/>
      <c r="M195" s="26"/>
    </row>
    <row r="196" spans="1:13" x14ac:dyDescent="0.25">
      <c r="A196" s="28" t="s">
        <v>278</v>
      </c>
      <c r="B196" s="45" t="s">
        <v>279</v>
      </c>
      <c r="C196" s="160">
        <v>0</v>
      </c>
      <c r="E196" s="56"/>
      <c r="F196" s="54">
        <f t="shared" si="21"/>
        <v>0</v>
      </c>
      <c r="G196" s="56"/>
      <c r="H196" s="26"/>
      <c r="L196" s="26"/>
      <c r="M196" s="26"/>
    </row>
    <row r="197" spans="1:13" x14ac:dyDescent="0.25">
      <c r="A197" s="28" t="s">
        <v>280</v>
      </c>
      <c r="B197" s="45" t="s">
        <v>281</v>
      </c>
      <c r="C197" s="160">
        <v>0</v>
      </c>
      <c r="E197" s="56"/>
      <c r="F197" s="54">
        <f t="shared" si="21"/>
        <v>0</v>
      </c>
      <c r="G197" s="56"/>
      <c r="H197" s="26"/>
      <c r="L197" s="26"/>
      <c r="M197" s="26"/>
    </row>
    <row r="198" spans="1:13" x14ac:dyDescent="0.25">
      <c r="A198" s="28" t="s">
        <v>282</v>
      </c>
      <c r="B198" s="45" t="s">
        <v>283</v>
      </c>
      <c r="C198" s="160">
        <v>0</v>
      </c>
      <c r="E198" s="56"/>
      <c r="F198" s="54">
        <f t="shared" si="21"/>
        <v>0</v>
      </c>
      <c r="G198" s="56"/>
      <c r="H198" s="26"/>
      <c r="L198" s="26"/>
      <c r="M198" s="26"/>
    </row>
    <row r="199" spans="1:13" x14ac:dyDescent="0.25">
      <c r="A199" s="28" t="s">
        <v>284</v>
      </c>
      <c r="B199" s="45" t="s">
        <v>285</v>
      </c>
      <c r="C199" s="160">
        <v>0</v>
      </c>
      <c r="E199" s="56"/>
      <c r="F199" s="54">
        <f t="shared" si="21"/>
        <v>0</v>
      </c>
      <c r="G199" s="56"/>
      <c r="H199" s="26"/>
      <c r="L199" s="26"/>
      <c r="M199" s="26"/>
    </row>
    <row r="200" spans="1:13" x14ac:dyDescent="0.25">
      <c r="A200" s="28" t="s">
        <v>286</v>
      </c>
      <c r="B200" s="45" t="s">
        <v>12</v>
      </c>
      <c r="C200" s="160">
        <v>0</v>
      </c>
      <c r="E200" s="56"/>
      <c r="F200" s="54">
        <f t="shared" si="21"/>
        <v>0</v>
      </c>
      <c r="G200" s="56"/>
      <c r="H200" s="26"/>
      <c r="L200" s="26"/>
      <c r="M200" s="26"/>
    </row>
    <row r="201" spans="1:13" x14ac:dyDescent="0.25">
      <c r="A201" s="28" t="s">
        <v>287</v>
      </c>
      <c r="B201" s="45" t="s">
        <v>288</v>
      </c>
      <c r="C201" s="160">
        <v>0</v>
      </c>
      <c r="E201" s="56"/>
      <c r="F201" s="54">
        <f t="shared" si="21"/>
        <v>0</v>
      </c>
      <c r="G201" s="56"/>
      <c r="H201" s="26"/>
      <c r="L201" s="26"/>
      <c r="M201" s="26"/>
    </row>
    <row r="202" spans="1:13" x14ac:dyDescent="0.25">
      <c r="A202" s="28" t="s">
        <v>289</v>
      </c>
      <c r="B202" s="45" t="s">
        <v>290</v>
      </c>
      <c r="C202" s="160">
        <v>0</v>
      </c>
      <c r="E202" s="56"/>
      <c r="F202" s="54">
        <f t="shared" si="21"/>
        <v>0</v>
      </c>
      <c r="G202" s="56"/>
      <c r="H202" s="26"/>
      <c r="L202" s="26"/>
      <c r="M202" s="26"/>
    </row>
    <row r="203" spans="1:13" x14ac:dyDescent="0.25">
      <c r="A203" s="28" t="s">
        <v>291</v>
      </c>
      <c r="B203" s="45" t="s">
        <v>292</v>
      </c>
      <c r="C203" s="160">
        <v>0</v>
      </c>
      <c r="E203" s="56"/>
      <c r="F203" s="54">
        <f t="shared" si="21"/>
        <v>0</v>
      </c>
      <c r="G203" s="56"/>
      <c r="H203" s="26"/>
      <c r="L203" s="26"/>
      <c r="M203" s="26"/>
    </row>
    <row r="204" spans="1:13" x14ac:dyDescent="0.25">
      <c r="A204" s="28" t="s">
        <v>293</v>
      </c>
      <c r="B204" s="45" t="s">
        <v>294</v>
      </c>
      <c r="C204" s="160">
        <v>0</v>
      </c>
      <c r="E204" s="56"/>
      <c r="F204" s="54">
        <f t="shared" si="21"/>
        <v>0</v>
      </c>
      <c r="G204" s="56"/>
      <c r="H204" s="26"/>
      <c r="L204" s="26"/>
      <c r="M204" s="26"/>
    </row>
    <row r="205" spans="1:13" x14ac:dyDescent="0.25">
      <c r="A205" s="28" t="s">
        <v>295</v>
      </c>
      <c r="B205" s="45" t="s">
        <v>296</v>
      </c>
      <c r="C205" s="160">
        <v>0</v>
      </c>
      <c r="E205" s="56"/>
      <c r="F205" s="54">
        <f t="shared" si="21"/>
        <v>0</v>
      </c>
      <c r="G205" s="56"/>
      <c r="H205" s="26"/>
      <c r="L205" s="26"/>
      <c r="M205" s="26"/>
    </row>
    <row r="206" spans="1:13" x14ac:dyDescent="0.25">
      <c r="A206" s="28" t="s">
        <v>297</v>
      </c>
      <c r="B206" s="45" t="s">
        <v>97</v>
      </c>
      <c r="C206" s="160">
        <v>0</v>
      </c>
      <c r="E206" s="56"/>
      <c r="F206" s="54">
        <f t="shared" si="21"/>
        <v>0</v>
      </c>
      <c r="G206" s="56"/>
      <c r="H206" s="26"/>
      <c r="L206" s="26"/>
      <c r="M206" s="26"/>
    </row>
    <row r="207" spans="1:13" x14ac:dyDescent="0.25">
      <c r="A207" s="28" t="s">
        <v>298</v>
      </c>
      <c r="B207" s="55" t="s">
        <v>299</v>
      </c>
      <c r="C207" s="160">
        <v>0</v>
      </c>
      <c r="E207" s="56"/>
      <c r="F207" s="54"/>
      <c r="G207" s="56"/>
      <c r="H207" s="26"/>
      <c r="L207" s="26"/>
      <c r="M207" s="26"/>
    </row>
    <row r="208" spans="1:13" x14ac:dyDescent="0.25">
      <c r="A208" s="28" t="s">
        <v>300</v>
      </c>
      <c r="B208" s="62" t="s">
        <v>99</v>
      </c>
      <c r="C208" s="160">
        <f>SUM(C193:C206)</f>
        <v>22151</v>
      </c>
      <c r="D208" s="45"/>
      <c r="E208" s="56"/>
      <c r="F208" s="56">
        <f>SUM(F193:F206)</f>
        <v>1</v>
      </c>
      <c r="G208" s="56"/>
      <c r="H208" s="26"/>
      <c r="L208" s="26"/>
      <c r="M208" s="26"/>
    </row>
    <row r="209" spans="1:13" x14ac:dyDescent="0.25">
      <c r="A209" s="28" t="s">
        <v>301</v>
      </c>
      <c r="B209" s="57" t="s">
        <v>101</v>
      </c>
      <c r="E209" s="56"/>
      <c r="F209" s="54">
        <f>IF($C$208=0,"",IF(C209="[for completion]","",C209/$C$208))</f>
        <v>0</v>
      </c>
      <c r="G209" s="56"/>
      <c r="H209" s="26"/>
      <c r="L209" s="26"/>
      <c r="M209" s="26"/>
    </row>
    <row r="210" spans="1:13" x14ac:dyDescent="0.25">
      <c r="A210" s="28" t="s">
        <v>302</v>
      </c>
      <c r="B210" s="57" t="s">
        <v>101</v>
      </c>
      <c r="E210" s="56"/>
      <c r="F210" s="54">
        <f t="shared" ref="F210:F215" si="22">IF($C$208=0,"",IF(C210="[for completion]","",C210/$C$208))</f>
        <v>0</v>
      </c>
      <c r="G210" s="56"/>
      <c r="H210" s="26"/>
      <c r="L210" s="26"/>
      <c r="M210" s="26"/>
    </row>
    <row r="211" spans="1:13" x14ac:dyDescent="0.25">
      <c r="A211" s="28" t="s">
        <v>303</v>
      </c>
      <c r="B211" s="57" t="s">
        <v>101</v>
      </c>
      <c r="E211" s="56"/>
      <c r="F211" s="54">
        <f t="shared" si="22"/>
        <v>0</v>
      </c>
      <c r="G211" s="56"/>
      <c r="H211" s="26"/>
      <c r="L211" s="26"/>
      <c r="M211" s="26"/>
    </row>
    <row r="212" spans="1:13" x14ac:dyDescent="0.25">
      <c r="A212" s="28" t="s">
        <v>304</v>
      </c>
      <c r="B212" s="57" t="s">
        <v>101</v>
      </c>
      <c r="E212" s="56"/>
      <c r="F212" s="54">
        <f t="shared" si="22"/>
        <v>0</v>
      </c>
      <c r="G212" s="56"/>
      <c r="H212" s="26"/>
      <c r="L212" s="26"/>
      <c r="M212" s="26"/>
    </row>
    <row r="213" spans="1:13" x14ac:dyDescent="0.25">
      <c r="A213" s="28" t="s">
        <v>305</v>
      </c>
      <c r="B213" s="57" t="s">
        <v>101</v>
      </c>
      <c r="E213" s="56"/>
      <c r="F213" s="54">
        <f t="shared" si="22"/>
        <v>0</v>
      </c>
      <c r="G213" s="56"/>
      <c r="H213" s="26"/>
      <c r="L213" s="26"/>
      <c r="M213" s="26"/>
    </row>
    <row r="214" spans="1:13" x14ac:dyDescent="0.25">
      <c r="A214" s="28" t="s">
        <v>306</v>
      </c>
      <c r="B214" s="57" t="s">
        <v>101</v>
      </c>
      <c r="E214" s="56"/>
      <c r="F214" s="54">
        <f t="shared" si="22"/>
        <v>0</v>
      </c>
      <c r="G214" s="56"/>
      <c r="H214" s="26"/>
      <c r="L214" s="26"/>
      <c r="M214" s="26"/>
    </row>
    <row r="215" spans="1:13" x14ac:dyDescent="0.25">
      <c r="A215" s="28" t="s">
        <v>307</v>
      </c>
      <c r="B215" s="57" t="s">
        <v>101</v>
      </c>
      <c r="E215" s="56"/>
      <c r="F215" s="54">
        <f t="shared" si="22"/>
        <v>0</v>
      </c>
      <c r="G215" s="56"/>
      <c r="H215" s="26"/>
      <c r="L215" s="26"/>
      <c r="M215" s="26"/>
    </row>
    <row r="216" spans="1:13" ht="15" customHeight="1" x14ac:dyDescent="0.25">
      <c r="A216" s="47"/>
      <c r="B216" s="48" t="s">
        <v>308</v>
      </c>
      <c r="C216" s="47" t="s">
        <v>63</v>
      </c>
      <c r="D216" s="47"/>
      <c r="E216" s="49"/>
      <c r="F216" s="50" t="s">
        <v>87</v>
      </c>
      <c r="G216" s="50" t="s">
        <v>230</v>
      </c>
      <c r="H216" s="26"/>
      <c r="L216" s="26"/>
      <c r="M216" s="26"/>
    </row>
    <row r="217" spans="1:13" x14ac:dyDescent="0.25">
      <c r="A217" s="28" t="s">
        <v>309</v>
      </c>
      <c r="B217" s="24" t="s">
        <v>310</v>
      </c>
      <c r="C217" s="160">
        <v>0</v>
      </c>
      <c r="E217" s="66"/>
      <c r="F217" s="54" t="str">
        <f>IF($C$38=0,"",IF(C217="[for completion]","",IF(C217="","",C217/$C$38)))</f>
        <v/>
      </c>
      <c r="G217" s="54" t="str">
        <f>IF($C$39=0,"",IF(C217="[for completion]","",IF(C217="","",C217/$C$39)))</f>
        <v/>
      </c>
      <c r="H217" s="26"/>
      <c r="L217" s="26"/>
      <c r="M217" s="26"/>
    </row>
    <row r="218" spans="1:13" x14ac:dyDescent="0.25">
      <c r="A218" s="28" t="s">
        <v>311</v>
      </c>
      <c r="B218" s="24" t="s">
        <v>312</v>
      </c>
      <c r="C218" s="160">
        <v>22151</v>
      </c>
      <c r="E218" s="66"/>
      <c r="F218" s="54">
        <f t="shared" ref="F218:F219" si="23">IF($C$38=0,"",IF(C218="[for completion]","",IF(C218="","",C218/$C$38)))</f>
        <v>0.13283400396984835</v>
      </c>
      <c r="G218" s="54">
        <f t="shared" ref="G218:G219" si="24">IF($C$39=0,"",IF(C218="[for completion]","",IF(C218="","",C218/$C$39)))</f>
        <v>0.14778226856957158</v>
      </c>
      <c r="H218" s="26"/>
      <c r="L218" s="26"/>
      <c r="M218" s="26"/>
    </row>
    <row r="219" spans="1:13" x14ac:dyDescent="0.25">
      <c r="A219" s="28" t="s">
        <v>313</v>
      </c>
      <c r="B219" s="24" t="s">
        <v>97</v>
      </c>
      <c r="C219" s="160">
        <v>0</v>
      </c>
      <c r="E219" s="66"/>
      <c r="F219" s="54" t="str">
        <f t="shared" si="23"/>
        <v/>
      </c>
      <c r="G219" s="54" t="str">
        <f t="shared" si="24"/>
        <v/>
      </c>
      <c r="H219" s="26"/>
      <c r="L219" s="26"/>
      <c r="M219" s="26"/>
    </row>
    <row r="220" spans="1:13" x14ac:dyDescent="0.25">
      <c r="A220" s="28" t="s">
        <v>314</v>
      </c>
      <c r="B220" s="62" t="s">
        <v>99</v>
      </c>
      <c r="C220" s="160">
        <f>SUM(C217:C219)</f>
        <v>22151</v>
      </c>
      <c r="E220" s="66"/>
      <c r="F220" s="65">
        <f>SUM(F217:F219)</f>
        <v>0.13283400396984835</v>
      </c>
      <c r="G220" s="65">
        <f>SUM(G217:G219)</f>
        <v>0.14778226856957158</v>
      </c>
      <c r="H220" s="26"/>
      <c r="L220" s="26"/>
      <c r="M220" s="26"/>
    </row>
    <row r="221" spans="1:13" x14ac:dyDescent="0.25">
      <c r="A221" s="28" t="s">
        <v>315</v>
      </c>
      <c r="B221" s="57" t="s">
        <v>101</v>
      </c>
      <c r="E221" s="66"/>
      <c r="F221" s="54" t="str">
        <f t="shared" ref="F221:F227" si="25">IF($C$38=0,"",IF(C221="[for completion]","",IF(C221="","",C221/$C$38)))</f>
        <v/>
      </c>
      <c r="G221" s="54" t="str">
        <f t="shared" ref="G221:G227" si="26">IF($C$39=0,"",IF(C221="[for completion]","",IF(C221="","",C221/$C$39)))</f>
        <v/>
      </c>
      <c r="H221" s="26"/>
      <c r="L221" s="26"/>
      <c r="M221" s="26"/>
    </row>
    <row r="222" spans="1:13" x14ac:dyDescent="0.25">
      <c r="A222" s="28" t="s">
        <v>316</v>
      </c>
      <c r="B222" s="57" t="s">
        <v>101</v>
      </c>
      <c r="E222" s="66"/>
      <c r="F222" s="54" t="str">
        <f t="shared" si="25"/>
        <v/>
      </c>
      <c r="G222" s="54" t="str">
        <f t="shared" si="26"/>
        <v/>
      </c>
      <c r="H222" s="26"/>
      <c r="L222" s="26"/>
      <c r="M222" s="26"/>
    </row>
    <row r="223" spans="1:13" x14ac:dyDescent="0.25">
      <c r="A223" s="28" t="s">
        <v>317</v>
      </c>
      <c r="B223" s="57" t="s">
        <v>101</v>
      </c>
      <c r="E223" s="66"/>
      <c r="F223" s="54" t="str">
        <f t="shared" si="25"/>
        <v/>
      </c>
      <c r="G223" s="54" t="str">
        <f t="shared" si="26"/>
        <v/>
      </c>
      <c r="H223" s="26"/>
      <c r="L223" s="26"/>
      <c r="M223" s="26"/>
    </row>
    <row r="224" spans="1:13" x14ac:dyDescent="0.25">
      <c r="A224" s="28" t="s">
        <v>318</v>
      </c>
      <c r="B224" s="57" t="s">
        <v>101</v>
      </c>
      <c r="E224" s="66"/>
      <c r="F224" s="54" t="str">
        <f t="shared" si="25"/>
        <v/>
      </c>
      <c r="G224" s="54" t="str">
        <f t="shared" si="26"/>
        <v/>
      </c>
      <c r="H224" s="26"/>
      <c r="L224" s="26"/>
      <c r="M224" s="26"/>
    </row>
    <row r="225" spans="1:14" x14ac:dyDescent="0.25">
      <c r="A225" s="28" t="s">
        <v>319</v>
      </c>
      <c r="B225" s="57" t="s">
        <v>101</v>
      </c>
      <c r="E225" s="66"/>
      <c r="F225" s="54" t="str">
        <f t="shared" si="25"/>
        <v/>
      </c>
      <c r="G225" s="54" t="str">
        <f t="shared" si="26"/>
        <v/>
      </c>
      <c r="H225" s="26"/>
      <c r="L225" s="26"/>
      <c r="M225" s="26"/>
    </row>
    <row r="226" spans="1:14" x14ac:dyDescent="0.25">
      <c r="A226" s="28" t="s">
        <v>320</v>
      </c>
      <c r="B226" s="57" t="s">
        <v>101</v>
      </c>
      <c r="E226" s="45"/>
      <c r="F226" s="54" t="str">
        <f t="shared" si="25"/>
        <v/>
      </c>
      <c r="G226" s="54" t="str">
        <f t="shared" si="26"/>
        <v/>
      </c>
      <c r="H226" s="26"/>
      <c r="L226" s="26"/>
      <c r="M226" s="26"/>
    </row>
    <row r="227" spans="1:14" x14ac:dyDescent="0.25">
      <c r="A227" s="28" t="s">
        <v>321</v>
      </c>
      <c r="B227" s="57" t="s">
        <v>101</v>
      </c>
      <c r="E227" s="66"/>
      <c r="F227" s="54" t="str">
        <f t="shared" si="25"/>
        <v/>
      </c>
      <c r="G227" s="54" t="str">
        <f t="shared" si="26"/>
        <v/>
      </c>
      <c r="H227" s="26"/>
      <c r="L227" s="26"/>
      <c r="M227" s="26"/>
    </row>
    <row r="228" spans="1:14" ht="15" customHeight="1" x14ac:dyDescent="0.25">
      <c r="A228" s="47"/>
      <c r="B228" s="48" t="s">
        <v>322</v>
      </c>
      <c r="C228" s="47"/>
      <c r="D228" s="47"/>
      <c r="E228" s="49"/>
      <c r="F228" s="50"/>
      <c r="G228" s="50"/>
      <c r="H228" s="26"/>
      <c r="L228" s="26"/>
      <c r="M228" s="26"/>
    </row>
    <row r="229" spans="1:14" x14ac:dyDescent="0.25">
      <c r="A229" s="28" t="s">
        <v>323</v>
      </c>
      <c r="B229" s="45" t="s">
        <v>324</v>
      </c>
      <c r="C229" s="28" t="s">
        <v>1699</v>
      </c>
      <c r="H229" s="26"/>
      <c r="L229" s="26"/>
      <c r="M229" s="26"/>
    </row>
    <row r="230" spans="1:14" ht="15" customHeight="1" x14ac:dyDescent="0.25">
      <c r="A230" s="47"/>
      <c r="B230" s="48" t="s">
        <v>325</v>
      </c>
      <c r="C230" s="47"/>
      <c r="D230" s="47"/>
      <c r="E230" s="49"/>
      <c r="F230" s="50"/>
      <c r="G230" s="50"/>
      <c r="H230" s="26"/>
      <c r="L230" s="26"/>
      <c r="M230" s="26"/>
    </row>
    <row r="231" spans="1:14" x14ac:dyDescent="0.25">
      <c r="A231" s="28" t="s">
        <v>11</v>
      </c>
      <c r="B231" s="28" t="s">
        <v>1536</v>
      </c>
      <c r="C231" s="160">
        <v>0</v>
      </c>
      <c r="E231" s="45"/>
      <c r="H231" s="26"/>
      <c r="L231" s="26"/>
      <c r="M231" s="26"/>
    </row>
    <row r="232" spans="1:14" x14ac:dyDescent="0.25">
      <c r="A232" s="28" t="s">
        <v>326</v>
      </c>
      <c r="B232" s="69" t="s">
        <v>327</v>
      </c>
      <c r="C232" s="160">
        <v>0</v>
      </c>
      <c r="E232" s="45"/>
      <c r="H232" s="26"/>
      <c r="L232" s="26"/>
      <c r="M232" s="26"/>
    </row>
    <row r="233" spans="1:14" x14ac:dyDescent="0.25">
      <c r="A233" s="28" t="s">
        <v>328</v>
      </c>
      <c r="B233" s="69" t="s">
        <v>329</v>
      </c>
      <c r="C233" s="160">
        <v>0</v>
      </c>
      <c r="E233" s="45"/>
      <c r="H233" s="26"/>
      <c r="L233" s="26"/>
      <c r="M233" s="26"/>
    </row>
    <row r="234" spans="1:14" x14ac:dyDescent="0.25">
      <c r="A234" s="28" t="s">
        <v>330</v>
      </c>
      <c r="B234" s="43" t="s">
        <v>331</v>
      </c>
      <c r="C234" s="160">
        <v>0</v>
      </c>
      <c r="D234" s="45"/>
      <c r="E234" s="45"/>
      <c r="H234" s="26"/>
      <c r="L234" s="26"/>
      <c r="M234" s="26"/>
    </row>
    <row r="235" spans="1:14" x14ac:dyDescent="0.25">
      <c r="A235" s="28" t="s">
        <v>332</v>
      </c>
      <c r="B235" s="43" t="s">
        <v>333</v>
      </c>
      <c r="C235" s="160">
        <v>0</v>
      </c>
      <c r="D235" s="45"/>
      <c r="E235" s="45"/>
      <c r="H235" s="26"/>
      <c r="L235" s="26"/>
      <c r="M235" s="26"/>
    </row>
    <row r="236" spans="1:14" x14ac:dyDescent="0.25">
      <c r="A236" s="28" t="s">
        <v>334</v>
      </c>
      <c r="B236" s="43" t="s">
        <v>335</v>
      </c>
      <c r="C236" s="160">
        <v>0</v>
      </c>
      <c r="D236" s="45"/>
      <c r="E236" s="45"/>
      <c r="H236" s="26"/>
      <c r="L236" s="26"/>
      <c r="M236" s="26"/>
    </row>
    <row r="237" spans="1:14" x14ac:dyDescent="0.25">
      <c r="A237" s="28" t="s">
        <v>336</v>
      </c>
      <c r="C237" s="160"/>
      <c r="D237" s="45"/>
      <c r="E237" s="45"/>
      <c r="H237" s="26"/>
      <c r="L237" s="26"/>
      <c r="M237" s="26"/>
    </row>
    <row r="238" spans="1:14" x14ac:dyDescent="0.25">
      <c r="A238" s="28" t="s">
        <v>337</v>
      </c>
      <c r="C238" s="45"/>
      <c r="D238" s="45"/>
      <c r="E238" s="45"/>
      <c r="H238" s="26"/>
      <c r="L238" s="26"/>
      <c r="M238" s="26"/>
    </row>
    <row r="239" spans="1:14" x14ac:dyDescent="0.25">
      <c r="A239" s="28" t="s">
        <v>338</v>
      </c>
      <c r="D239"/>
      <c r="E239"/>
      <c r="F239"/>
      <c r="G239"/>
      <c r="H239" s="26"/>
      <c r="K239" s="70"/>
      <c r="L239" s="70"/>
      <c r="M239" s="70"/>
      <c r="N239" s="70"/>
    </row>
    <row r="240" spans="1:14" x14ac:dyDescent="0.25">
      <c r="A240" s="28" t="s">
        <v>339</v>
      </c>
      <c r="D240"/>
      <c r="E240"/>
      <c r="F240"/>
      <c r="G240"/>
      <c r="H240" s="26"/>
      <c r="K240" s="70"/>
      <c r="L240" s="70"/>
      <c r="M240" s="70"/>
      <c r="N240" s="70"/>
    </row>
    <row r="241" spans="1:14" x14ac:dyDescent="0.25">
      <c r="A241" s="28" t="s">
        <v>340</v>
      </c>
      <c r="D241"/>
      <c r="E241"/>
      <c r="F241"/>
      <c r="G241"/>
      <c r="H241" s="26"/>
      <c r="K241" s="70"/>
      <c r="L241" s="70"/>
      <c r="M241" s="70"/>
      <c r="N241" s="70"/>
    </row>
    <row r="242" spans="1:14" x14ac:dyDescent="0.25">
      <c r="A242" s="28" t="s">
        <v>341</v>
      </c>
      <c r="D242"/>
      <c r="E242"/>
      <c r="F242"/>
      <c r="G242"/>
      <c r="H242" s="26"/>
      <c r="K242" s="70"/>
      <c r="L242" s="70"/>
      <c r="M242" s="70"/>
      <c r="N242" s="70"/>
    </row>
    <row r="243" spans="1:14" x14ac:dyDescent="0.25">
      <c r="A243" s="28" t="s">
        <v>342</v>
      </c>
      <c r="D243"/>
      <c r="E243"/>
      <c r="F243"/>
      <c r="G243"/>
      <c r="H243" s="26"/>
      <c r="K243" s="70"/>
      <c r="L243" s="70"/>
      <c r="M243" s="70"/>
      <c r="N243" s="70"/>
    </row>
    <row r="244" spans="1:14" x14ac:dyDescent="0.25">
      <c r="A244" s="28" t="s">
        <v>343</v>
      </c>
      <c r="D244"/>
      <c r="E244"/>
      <c r="F244"/>
      <c r="G244"/>
      <c r="H244" s="26"/>
      <c r="K244" s="70"/>
      <c r="L244" s="70"/>
      <c r="M244" s="70"/>
      <c r="N244" s="70"/>
    </row>
    <row r="245" spans="1:14" x14ac:dyDescent="0.25">
      <c r="A245" s="28" t="s">
        <v>344</v>
      </c>
      <c r="D245"/>
      <c r="E245"/>
      <c r="F245"/>
      <c r="G245"/>
      <c r="H245" s="26"/>
      <c r="K245" s="70"/>
      <c r="L245" s="70"/>
      <c r="M245" s="70"/>
      <c r="N245" s="70"/>
    </row>
    <row r="246" spans="1:14" x14ac:dyDescent="0.25">
      <c r="A246" s="28" t="s">
        <v>345</v>
      </c>
      <c r="D246"/>
      <c r="E246"/>
      <c r="F246"/>
      <c r="G246"/>
      <c r="H246" s="26"/>
      <c r="K246" s="70"/>
      <c r="L246" s="70"/>
      <c r="M246" s="70"/>
      <c r="N246" s="70"/>
    </row>
    <row r="247" spans="1:14" x14ac:dyDescent="0.25">
      <c r="A247" s="28" t="s">
        <v>346</v>
      </c>
      <c r="D247"/>
      <c r="E247"/>
      <c r="F247"/>
      <c r="G247"/>
      <c r="H247" s="26"/>
      <c r="K247" s="70"/>
      <c r="L247" s="70"/>
      <c r="M247" s="70"/>
      <c r="N247" s="70"/>
    </row>
    <row r="248" spans="1:14" x14ac:dyDescent="0.25">
      <c r="A248" s="28" t="s">
        <v>347</v>
      </c>
      <c r="D248"/>
      <c r="E248"/>
      <c r="F248"/>
      <c r="G248"/>
      <c r="H248" s="26"/>
      <c r="K248" s="70"/>
      <c r="L248" s="70"/>
      <c r="M248" s="70"/>
      <c r="N248" s="70"/>
    </row>
    <row r="249" spans="1:14" x14ac:dyDescent="0.25">
      <c r="A249" s="28" t="s">
        <v>348</v>
      </c>
      <c r="D249"/>
      <c r="E249"/>
      <c r="F249"/>
      <c r="G249"/>
      <c r="H249" s="26"/>
      <c r="K249" s="70"/>
      <c r="L249" s="70"/>
      <c r="M249" s="70"/>
      <c r="N249" s="70"/>
    </row>
    <row r="250" spans="1:14" x14ac:dyDescent="0.25">
      <c r="A250" s="28" t="s">
        <v>349</v>
      </c>
      <c r="D250"/>
      <c r="E250"/>
      <c r="F250"/>
      <c r="G250"/>
      <c r="H250" s="26"/>
      <c r="K250" s="70"/>
      <c r="L250" s="70"/>
      <c r="M250" s="70"/>
      <c r="N250" s="70"/>
    </row>
    <row r="251" spans="1:14" x14ac:dyDescent="0.25">
      <c r="A251" s="28" t="s">
        <v>350</v>
      </c>
      <c r="D251"/>
      <c r="E251"/>
      <c r="F251"/>
      <c r="G251"/>
      <c r="H251" s="26"/>
      <c r="K251" s="70"/>
      <c r="L251" s="70"/>
      <c r="M251" s="70"/>
      <c r="N251" s="70"/>
    </row>
    <row r="252" spans="1:14" x14ac:dyDescent="0.25">
      <c r="A252" s="28" t="s">
        <v>351</v>
      </c>
      <c r="D252"/>
      <c r="E252"/>
      <c r="F252"/>
      <c r="G252"/>
      <c r="H252" s="26"/>
      <c r="K252" s="70"/>
      <c r="L252" s="70"/>
      <c r="M252" s="70"/>
      <c r="N252" s="70"/>
    </row>
    <row r="253" spans="1:14" x14ac:dyDescent="0.25">
      <c r="A253" s="28" t="s">
        <v>352</v>
      </c>
      <c r="D253"/>
      <c r="E253"/>
      <c r="F253"/>
      <c r="G253"/>
      <c r="H253" s="26"/>
      <c r="K253" s="70"/>
      <c r="L253" s="70"/>
      <c r="M253" s="70"/>
      <c r="N253" s="70"/>
    </row>
    <row r="254" spans="1:14" x14ac:dyDescent="0.25">
      <c r="A254" s="28" t="s">
        <v>353</v>
      </c>
      <c r="D254"/>
      <c r="E254"/>
      <c r="F254"/>
      <c r="G254"/>
      <c r="H254" s="26"/>
      <c r="K254" s="70"/>
      <c r="L254" s="70"/>
      <c r="M254" s="70"/>
      <c r="N254" s="70"/>
    </row>
    <row r="255" spans="1:14" x14ac:dyDescent="0.25">
      <c r="A255" s="28" t="s">
        <v>354</v>
      </c>
      <c r="D255"/>
      <c r="E255"/>
      <c r="F255"/>
      <c r="G255"/>
      <c r="H255" s="26"/>
      <c r="K255" s="70"/>
      <c r="L255" s="70"/>
      <c r="M255" s="70"/>
      <c r="N255" s="70"/>
    </row>
    <row r="256" spans="1:14" x14ac:dyDescent="0.25">
      <c r="A256" s="28" t="s">
        <v>355</v>
      </c>
      <c r="D256"/>
      <c r="E256"/>
      <c r="F256"/>
      <c r="G256"/>
      <c r="H256" s="26"/>
      <c r="K256" s="70"/>
      <c r="L256" s="70"/>
      <c r="M256" s="70"/>
      <c r="N256" s="70"/>
    </row>
    <row r="257" spans="1:14" x14ac:dyDescent="0.25">
      <c r="A257" s="28" t="s">
        <v>356</v>
      </c>
      <c r="D257"/>
      <c r="E257"/>
      <c r="F257"/>
      <c r="G257"/>
      <c r="H257" s="26"/>
      <c r="K257" s="70"/>
      <c r="L257" s="70"/>
      <c r="M257" s="70"/>
      <c r="N257" s="70"/>
    </row>
    <row r="258" spans="1:14" x14ac:dyDescent="0.25">
      <c r="A258" s="28" t="s">
        <v>357</v>
      </c>
      <c r="D258"/>
      <c r="E258"/>
      <c r="F258"/>
      <c r="G258"/>
      <c r="H258" s="26"/>
      <c r="K258" s="70"/>
      <c r="L258" s="70"/>
      <c r="M258" s="70"/>
      <c r="N258" s="70"/>
    </row>
    <row r="259" spans="1:14" x14ac:dyDescent="0.25">
      <c r="A259" s="28" t="s">
        <v>358</v>
      </c>
      <c r="D259"/>
      <c r="E259"/>
      <c r="F259"/>
      <c r="G259"/>
      <c r="H259" s="26"/>
      <c r="K259" s="70"/>
      <c r="L259" s="70"/>
      <c r="M259" s="70"/>
      <c r="N259" s="70"/>
    </row>
    <row r="260" spans="1:14" x14ac:dyDescent="0.25">
      <c r="A260" s="28" t="s">
        <v>359</v>
      </c>
      <c r="D260"/>
      <c r="E260"/>
      <c r="F260"/>
      <c r="G260"/>
      <c r="H260" s="26"/>
      <c r="K260" s="70"/>
      <c r="L260" s="70"/>
      <c r="M260" s="70"/>
      <c r="N260" s="70"/>
    </row>
    <row r="261" spans="1:14" x14ac:dyDescent="0.25">
      <c r="A261" s="28" t="s">
        <v>360</v>
      </c>
      <c r="D261"/>
      <c r="E261"/>
      <c r="F261"/>
      <c r="G261"/>
      <c r="H261" s="26"/>
      <c r="K261" s="70"/>
      <c r="L261" s="70"/>
      <c r="M261" s="70"/>
      <c r="N261" s="70"/>
    </row>
    <row r="262" spans="1:14" x14ac:dyDescent="0.25">
      <c r="A262" s="28" t="s">
        <v>361</v>
      </c>
      <c r="D262"/>
      <c r="E262"/>
      <c r="F262"/>
      <c r="G262"/>
      <c r="H262" s="26"/>
      <c r="K262" s="70"/>
      <c r="L262" s="70"/>
      <c r="M262" s="70"/>
      <c r="N262" s="70"/>
    </row>
    <row r="263" spans="1:14" x14ac:dyDescent="0.25">
      <c r="A263" s="28" t="s">
        <v>362</v>
      </c>
      <c r="D263"/>
      <c r="E263"/>
      <c r="F263"/>
      <c r="G263"/>
      <c r="H263" s="26"/>
      <c r="K263" s="70"/>
      <c r="L263" s="70"/>
      <c r="M263" s="70"/>
      <c r="N263" s="70"/>
    </row>
    <row r="264" spans="1:14" x14ac:dyDescent="0.25">
      <c r="A264" s="28" t="s">
        <v>363</v>
      </c>
      <c r="D264"/>
      <c r="E264"/>
      <c r="F264"/>
      <c r="G264"/>
      <c r="H264" s="26"/>
      <c r="K264" s="70"/>
      <c r="L264" s="70"/>
      <c r="M264" s="70"/>
      <c r="N264" s="70"/>
    </row>
    <row r="265" spans="1:14" x14ac:dyDescent="0.25">
      <c r="A265" s="28" t="s">
        <v>364</v>
      </c>
      <c r="D265"/>
      <c r="E265"/>
      <c r="F265"/>
      <c r="G265"/>
      <c r="H265" s="26"/>
      <c r="K265" s="70"/>
      <c r="L265" s="70"/>
      <c r="M265" s="70"/>
      <c r="N265" s="70"/>
    </row>
    <row r="266" spans="1:14" x14ac:dyDescent="0.25">
      <c r="A266" s="28" t="s">
        <v>365</v>
      </c>
      <c r="D266"/>
      <c r="E266"/>
      <c r="F266"/>
      <c r="G266"/>
      <c r="H266" s="26"/>
      <c r="K266" s="70"/>
      <c r="L266" s="70"/>
      <c r="M266" s="70"/>
      <c r="N266" s="70"/>
    </row>
    <row r="267" spans="1:14" x14ac:dyDescent="0.25">
      <c r="A267" s="28" t="s">
        <v>366</v>
      </c>
      <c r="D267"/>
      <c r="E267"/>
      <c r="F267"/>
      <c r="G267"/>
      <c r="H267" s="26"/>
      <c r="K267" s="70"/>
      <c r="L267" s="70"/>
      <c r="M267" s="70"/>
      <c r="N267" s="70"/>
    </row>
    <row r="268" spans="1:14" x14ac:dyDescent="0.25">
      <c r="A268" s="28" t="s">
        <v>367</v>
      </c>
      <c r="D268"/>
      <c r="E268"/>
      <c r="F268"/>
      <c r="G268"/>
      <c r="H268" s="26"/>
      <c r="K268" s="70"/>
      <c r="L268" s="70"/>
      <c r="M268" s="70"/>
      <c r="N268" s="70"/>
    </row>
    <row r="269" spans="1:14" x14ac:dyDescent="0.25">
      <c r="A269" s="28" t="s">
        <v>368</v>
      </c>
      <c r="D269"/>
      <c r="E269"/>
      <c r="F269"/>
      <c r="G269"/>
      <c r="H269" s="26"/>
      <c r="K269" s="70"/>
      <c r="L269" s="70"/>
      <c r="M269" s="70"/>
      <c r="N269" s="70"/>
    </row>
    <row r="270" spans="1:14" x14ac:dyDescent="0.25">
      <c r="A270" s="28" t="s">
        <v>369</v>
      </c>
      <c r="D270"/>
      <c r="E270"/>
      <c r="F270"/>
      <c r="G270"/>
      <c r="H270" s="26"/>
      <c r="K270" s="70"/>
      <c r="L270" s="70"/>
      <c r="M270" s="70"/>
      <c r="N270" s="70"/>
    </row>
    <row r="271" spans="1:14" x14ac:dyDescent="0.25">
      <c r="A271" s="28" t="s">
        <v>370</v>
      </c>
      <c r="D271"/>
      <c r="E271"/>
      <c r="F271"/>
      <c r="G271"/>
      <c r="H271" s="26"/>
      <c r="K271" s="70"/>
      <c r="L271" s="70"/>
      <c r="M271" s="70"/>
      <c r="N271" s="70"/>
    </row>
    <row r="272" spans="1:14" x14ac:dyDescent="0.25">
      <c r="A272" s="28" t="s">
        <v>371</v>
      </c>
      <c r="D272"/>
      <c r="E272"/>
      <c r="F272"/>
      <c r="G272"/>
      <c r="H272" s="26"/>
      <c r="K272" s="70"/>
      <c r="L272" s="70"/>
      <c r="M272" s="70"/>
      <c r="N272" s="70"/>
    </row>
    <row r="273" spans="1:14" x14ac:dyDescent="0.25">
      <c r="A273" s="28" t="s">
        <v>372</v>
      </c>
      <c r="D273"/>
      <c r="E273"/>
      <c r="F273"/>
      <c r="G273"/>
      <c r="H273" s="26"/>
      <c r="K273" s="70"/>
      <c r="L273" s="70"/>
      <c r="M273" s="70"/>
      <c r="N273" s="70"/>
    </row>
    <row r="274" spans="1:14" x14ac:dyDescent="0.25">
      <c r="A274" s="28" t="s">
        <v>373</v>
      </c>
      <c r="D274"/>
      <c r="E274"/>
      <c r="F274"/>
      <c r="G274"/>
      <c r="H274" s="26"/>
      <c r="K274" s="70"/>
      <c r="L274" s="70"/>
      <c r="M274" s="70"/>
      <c r="N274" s="70"/>
    </row>
    <row r="275" spans="1:14" x14ac:dyDescent="0.25">
      <c r="A275" s="28" t="s">
        <v>374</v>
      </c>
      <c r="D275"/>
      <c r="E275"/>
      <c r="F275"/>
      <c r="G275"/>
      <c r="H275" s="26"/>
      <c r="K275" s="70"/>
      <c r="L275" s="70"/>
      <c r="M275" s="70"/>
      <c r="N275" s="70"/>
    </row>
    <row r="276" spans="1:14" x14ac:dyDescent="0.25">
      <c r="A276" s="28" t="s">
        <v>375</v>
      </c>
      <c r="D276"/>
      <c r="E276"/>
      <c r="F276"/>
      <c r="G276"/>
      <c r="H276" s="26"/>
      <c r="K276" s="70"/>
      <c r="L276" s="70"/>
      <c r="M276" s="70"/>
      <c r="N276" s="70"/>
    </row>
    <row r="277" spans="1:14" x14ac:dyDescent="0.25">
      <c r="A277" s="28" t="s">
        <v>376</v>
      </c>
      <c r="D277"/>
      <c r="E277"/>
      <c r="F277"/>
      <c r="G277"/>
      <c r="H277" s="26"/>
      <c r="K277" s="70"/>
      <c r="L277" s="70"/>
      <c r="M277" s="70"/>
      <c r="N277" s="70"/>
    </row>
    <row r="278" spans="1:14" x14ac:dyDescent="0.25">
      <c r="A278" s="28" t="s">
        <v>377</v>
      </c>
      <c r="D278"/>
      <c r="E278"/>
      <c r="F278"/>
      <c r="G278"/>
      <c r="H278" s="26"/>
      <c r="K278" s="70"/>
      <c r="L278" s="70"/>
      <c r="M278" s="70"/>
      <c r="N278" s="70"/>
    </row>
    <row r="279" spans="1:14" x14ac:dyDescent="0.25">
      <c r="A279" s="28" t="s">
        <v>378</v>
      </c>
      <c r="D279"/>
      <c r="E279"/>
      <c r="F279"/>
      <c r="G279"/>
      <c r="H279" s="26"/>
      <c r="K279" s="70"/>
      <c r="L279" s="70"/>
      <c r="M279" s="70"/>
      <c r="N279" s="70"/>
    </row>
    <row r="280" spans="1:14" x14ac:dyDescent="0.25">
      <c r="A280" s="28" t="s">
        <v>379</v>
      </c>
      <c r="D280"/>
      <c r="E280"/>
      <c r="F280"/>
      <c r="G280"/>
      <c r="H280" s="26"/>
      <c r="K280" s="70"/>
      <c r="L280" s="70"/>
      <c r="M280" s="70"/>
      <c r="N280" s="70"/>
    </row>
    <row r="281" spans="1:14" x14ac:dyDescent="0.25">
      <c r="A281" s="28" t="s">
        <v>380</v>
      </c>
      <c r="D281"/>
      <c r="E281"/>
      <c r="F281"/>
      <c r="G281"/>
      <c r="H281" s="26"/>
      <c r="K281" s="70"/>
      <c r="L281" s="70"/>
      <c r="M281" s="70"/>
      <c r="N281" s="70"/>
    </row>
    <row r="282" spans="1:14" x14ac:dyDescent="0.25">
      <c r="A282" s="28" t="s">
        <v>381</v>
      </c>
      <c r="D282"/>
      <c r="E282"/>
      <c r="F282"/>
      <c r="G282"/>
      <c r="H282" s="26"/>
      <c r="K282" s="70"/>
      <c r="L282" s="70"/>
      <c r="M282" s="70"/>
      <c r="N282" s="70"/>
    </row>
    <row r="283" spans="1:14" x14ac:dyDescent="0.25">
      <c r="A283" s="28" t="s">
        <v>382</v>
      </c>
      <c r="D283"/>
      <c r="E283"/>
      <c r="F283"/>
      <c r="G283"/>
      <c r="H283" s="26"/>
      <c r="K283" s="70"/>
      <c r="L283" s="70"/>
      <c r="M283" s="70"/>
      <c r="N283" s="70"/>
    </row>
    <row r="284" spans="1:14" x14ac:dyDescent="0.25">
      <c r="A284" s="28" t="s">
        <v>383</v>
      </c>
      <c r="D284"/>
      <c r="E284"/>
      <c r="F284"/>
      <c r="G284"/>
      <c r="H284" s="26"/>
      <c r="K284" s="70"/>
      <c r="L284" s="70"/>
      <c r="M284" s="70"/>
      <c r="N284" s="70"/>
    </row>
    <row r="285" spans="1:14" ht="37.5" x14ac:dyDescent="0.25">
      <c r="A285" s="39"/>
      <c r="B285" s="39" t="s">
        <v>384</v>
      </c>
      <c r="C285" s="39" t="s">
        <v>1</v>
      </c>
      <c r="D285" s="39" t="s">
        <v>1</v>
      </c>
      <c r="E285" s="39"/>
      <c r="F285" s="40"/>
      <c r="G285" s="41"/>
      <c r="H285" s="26"/>
      <c r="I285" s="32"/>
      <c r="J285" s="32"/>
      <c r="K285" s="32"/>
      <c r="L285" s="32"/>
      <c r="M285" s="34"/>
    </row>
    <row r="286" spans="1:14" ht="18.75" x14ac:dyDescent="0.25">
      <c r="A286" s="71" t="s">
        <v>385</v>
      </c>
      <c r="B286" s="72"/>
      <c r="C286" s="72"/>
      <c r="D286" s="72"/>
      <c r="E286" s="72"/>
      <c r="F286" s="73"/>
      <c r="G286" s="72"/>
      <c r="H286" s="26"/>
      <c r="I286" s="32"/>
      <c r="J286" s="32"/>
      <c r="K286" s="32"/>
      <c r="L286" s="32"/>
      <c r="M286" s="34"/>
    </row>
    <row r="287" spans="1:14" ht="18.75" x14ac:dyDescent="0.25">
      <c r="A287" s="71" t="s">
        <v>386</v>
      </c>
      <c r="B287" s="72"/>
      <c r="C287" s="72"/>
      <c r="D287" s="72"/>
      <c r="E287" s="72"/>
      <c r="F287" s="73"/>
      <c r="G287" s="72"/>
      <c r="H287" s="26"/>
      <c r="I287" s="32"/>
      <c r="J287" s="32"/>
      <c r="K287" s="32"/>
      <c r="L287" s="32"/>
      <c r="M287" s="34"/>
    </row>
    <row r="288" spans="1:14" x14ac:dyDescent="0.25">
      <c r="A288" s="28" t="s">
        <v>387</v>
      </c>
      <c r="B288" s="43" t="s">
        <v>388</v>
      </c>
      <c r="C288" s="74">
        <f>ROW(B38)</f>
        <v>38</v>
      </c>
      <c r="D288" s="65"/>
      <c r="E288" s="65"/>
      <c r="F288" s="65"/>
      <c r="G288" s="65"/>
      <c r="H288" s="26"/>
      <c r="I288" s="43"/>
      <c r="J288" s="74"/>
      <c r="L288" s="65"/>
      <c r="M288" s="65"/>
      <c r="N288" s="65"/>
    </row>
    <row r="289" spans="1:14" x14ac:dyDescent="0.25">
      <c r="A289" s="28" t="s">
        <v>389</v>
      </c>
      <c r="B289" s="43" t="s">
        <v>390</v>
      </c>
      <c r="C289" s="74">
        <f>ROW(B39)</f>
        <v>39</v>
      </c>
      <c r="E289" s="65"/>
      <c r="F289" s="65"/>
      <c r="H289" s="26"/>
      <c r="I289" s="43"/>
      <c r="J289" s="74"/>
      <c r="L289" s="65"/>
      <c r="M289" s="65"/>
    </row>
    <row r="290" spans="1:14" x14ac:dyDescent="0.25">
      <c r="A290" s="28" t="s">
        <v>391</v>
      </c>
      <c r="B290" s="43" t="s">
        <v>392</v>
      </c>
      <c r="C290" s="74" t="str">
        <f>ROW('B1. HTT Mortgage Assets'!B43)&amp; " for Mortgage Assets"</f>
        <v>43 for Mortgage Assets</v>
      </c>
      <c r="D290" s="74" t="str">
        <f>ROW('B2. HTT Public Sector Assets'!B48)&amp; " for Public Sector Assets"</f>
        <v>48 for Public Sector Assets</v>
      </c>
      <c r="E290" s="75"/>
      <c r="F290" s="65"/>
      <c r="G290" s="75"/>
      <c r="H290" s="26"/>
      <c r="I290" s="43"/>
      <c r="J290" s="74"/>
      <c r="K290" s="74"/>
      <c r="L290" s="75"/>
      <c r="M290" s="65"/>
      <c r="N290" s="75"/>
    </row>
    <row r="291" spans="1:14" x14ac:dyDescent="0.25">
      <c r="A291" s="28" t="s">
        <v>393</v>
      </c>
      <c r="B291" s="43" t="s">
        <v>394</v>
      </c>
      <c r="C291" s="74">
        <f>ROW(B52)</f>
        <v>52</v>
      </c>
      <c r="H291" s="26"/>
      <c r="I291" s="43"/>
      <c r="J291" s="74"/>
    </row>
    <row r="292" spans="1:14" x14ac:dyDescent="0.25">
      <c r="A292" s="28" t="s">
        <v>395</v>
      </c>
      <c r="B292" s="43" t="s">
        <v>396</v>
      </c>
      <c r="C292" s="76" t="str">
        <f>ROW('B1. HTT Mortgage Assets'!B186)&amp;" for Residential Mortgage Assets"</f>
        <v>186 for Residential Mortgage Assets</v>
      </c>
      <c r="D292" s="74" t="str">
        <f>ROW('B1. HTT Mortgage Assets'!B287 )&amp; " for Commercial Mortgage Assets"</f>
        <v>287 for Commercial Mortgage Assets</v>
      </c>
      <c r="E292" s="75"/>
      <c r="F292" s="74" t="str">
        <f>ROW('B2. HTT Public Sector Assets'!B18)&amp; " for Public Sector Assets"</f>
        <v>18 for Public Sector Assets</v>
      </c>
      <c r="G292" s="75"/>
      <c r="H292" s="26"/>
      <c r="I292" s="43"/>
      <c r="J292" s="70"/>
      <c r="K292" s="74"/>
      <c r="L292" s="75"/>
      <c r="N292" s="75"/>
    </row>
    <row r="293" spans="1:14" x14ac:dyDescent="0.25">
      <c r="A293" s="28" t="s">
        <v>397</v>
      </c>
      <c r="B293" s="43" t="s">
        <v>398</v>
      </c>
      <c r="C293" s="74" t="str">
        <f>ROW('B1. HTT Mortgage Assets'!B149)&amp;" for Mortgage Assets"</f>
        <v>149 for Mortgage Assets</v>
      </c>
      <c r="D293" s="74" t="str">
        <f>ROW('B2. HTT Public Sector Assets'!B129)&amp;" for Public Sector Assets"</f>
        <v>129 for Public Sector Assets</v>
      </c>
      <c r="H293" s="26"/>
      <c r="I293" s="43"/>
      <c r="M293" s="75"/>
    </row>
    <row r="294" spans="1:14" x14ac:dyDescent="0.25">
      <c r="A294" s="28" t="s">
        <v>399</v>
      </c>
      <c r="B294" s="43" t="s">
        <v>400</v>
      </c>
      <c r="C294" s="74">
        <f>ROW(B111)</f>
        <v>111</v>
      </c>
      <c r="F294" s="75"/>
      <c r="H294" s="26"/>
      <c r="I294" s="43"/>
      <c r="J294" s="74"/>
      <c r="M294" s="75"/>
    </row>
    <row r="295" spans="1:14" x14ac:dyDescent="0.25">
      <c r="A295" s="28" t="s">
        <v>401</v>
      </c>
      <c r="B295" s="43" t="s">
        <v>402</v>
      </c>
      <c r="C295" s="74">
        <f>ROW(B163)</f>
        <v>163</v>
      </c>
      <c r="E295" s="75"/>
      <c r="F295" s="75"/>
      <c r="H295" s="26"/>
      <c r="I295" s="43"/>
      <c r="J295" s="74"/>
      <c r="L295" s="75"/>
      <c r="M295" s="75"/>
    </row>
    <row r="296" spans="1:14" x14ac:dyDescent="0.25">
      <c r="A296" s="28" t="s">
        <v>403</v>
      </c>
      <c r="B296" s="43" t="s">
        <v>404</v>
      </c>
      <c r="C296" s="74">
        <f>ROW(B137)</f>
        <v>137</v>
      </c>
      <c r="E296" s="75"/>
      <c r="F296" s="75"/>
      <c r="H296" s="26"/>
      <c r="I296" s="43"/>
      <c r="J296" s="74"/>
      <c r="L296" s="75"/>
      <c r="M296" s="75"/>
    </row>
    <row r="297" spans="1:14" ht="30" x14ac:dyDescent="0.25">
      <c r="A297" s="28" t="s">
        <v>405</v>
      </c>
      <c r="B297" s="28" t="s">
        <v>406</v>
      </c>
      <c r="C297" s="74" t="str">
        <f>ROW('C. HTT Harmonised Glossary'!B17)&amp;" for Harmonised Glossary"</f>
        <v>17 for Harmonised Glossary</v>
      </c>
      <c r="E297" s="75"/>
      <c r="H297" s="26"/>
      <c r="J297" s="74"/>
      <c r="L297" s="75"/>
    </row>
    <row r="298" spans="1:14" x14ac:dyDescent="0.25">
      <c r="A298" s="28" t="s">
        <v>407</v>
      </c>
      <c r="B298" s="43" t="s">
        <v>408</v>
      </c>
      <c r="C298" s="74">
        <f>ROW(B65)</f>
        <v>65</v>
      </c>
      <c r="E298" s="75"/>
      <c r="H298" s="26"/>
      <c r="I298" s="43"/>
      <c r="J298" s="74"/>
      <c r="L298" s="75"/>
    </row>
    <row r="299" spans="1:14" x14ac:dyDescent="0.25">
      <c r="A299" s="28" t="s">
        <v>409</v>
      </c>
      <c r="B299" s="43" t="s">
        <v>410</v>
      </c>
      <c r="C299" s="74">
        <f>ROW(B88)</f>
        <v>88</v>
      </c>
      <c r="E299" s="75"/>
      <c r="H299" s="26"/>
      <c r="I299" s="43"/>
      <c r="J299" s="74"/>
      <c r="L299" s="75"/>
    </row>
    <row r="300" spans="1:14" x14ac:dyDescent="0.25">
      <c r="A300" s="28" t="s">
        <v>411</v>
      </c>
      <c r="B300" s="43" t="s">
        <v>412</v>
      </c>
      <c r="C300" s="74" t="str">
        <f>ROW('B1. HTT Mortgage Assets'!B179)&amp; " for Mortgage Assets"</f>
        <v>179 for Mortgage Assets</v>
      </c>
      <c r="D300" s="74" t="str">
        <f>ROW('B2. HTT Public Sector Assets'!B166)&amp; " for Public Sector Assets"</f>
        <v>166 for Public Sector Assets</v>
      </c>
      <c r="E300" s="75"/>
      <c r="H300" s="26"/>
      <c r="I300" s="43"/>
      <c r="J300" s="74"/>
      <c r="K300" s="74"/>
      <c r="L300" s="75"/>
    </row>
    <row r="301" spans="1:14" x14ac:dyDescent="0.25">
      <c r="A301" s="28" t="s">
        <v>413</v>
      </c>
      <c r="B301" s="43"/>
      <c r="C301" s="74"/>
      <c r="D301" s="74"/>
      <c r="E301" s="75"/>
      <c r="H301" s="26"/>
      <c r="I301" s="43"/>
      <c r="J301" s="74"/>
      <c r="K301" s="74"/>
      <c r="L301" s="75"/>
    </row>
    <row r="302" spans="1:14" x14ac:dyDescent="0.25">
      <c r="A302" s="28" t="s">
        <v>414</v>
      </c>
      <c r="B302" s="43"/>
      <c r="C302" s="74"/>
      <c r="D302" s="74"/>
      <c r="E302" s="75"/>
      <c r="H302" s="26"/>
      <c r="I302" s="43"/>
      <c r="J302" s="74"/>
      <c r="K302" s="74"/>
      <c r="L302" s="75"/>
    </row>
    <row r="303" spans="1:14" x14ac:dyDescent="0.25">
      <c r="A303" s="28" t="s">
        <v>415</v>
      </c>
      <c r="B303" s="43"/>
      <c r="C303" s="74"/>
      <c r="D303" s="74"/>
      <c r="E303" s="75"/>
      <c r="H303" s="26"/>
      <c r="I303" s="43"/>
      <c r="J303" s="74"/>
      <c r="K303" s="74"/>
      <c r="L303" s="75"/>
    </row>
    <row r="304" spans="1:14" x14ac:dyDescent="0.25">
      <c r="A304" s="28" t="s">
        <v>416</v>
      </c>
      <c r="B304" s="43"/>
      <c r="C304" s="74"/>
      <c r="D304" s="74"/>
      <c r="E304" s="75"/>
      <c r="H304" s="26"/>
      <c r="I304" s="43"/>
      <c r="J304" s="74"/>
      <c r="K304" s="74"/>
      <c r="L304" s="75"/>
    </row>
    <row r="305" spans="1:13" x14ac:dyDescent="0.25">
      <c r="A305" s="28" t="s">
        <v>417</v>
      </c>
      <c r="B305" s="43"/>
      <c r="C305" s="74"/>
      <c r="D305" s="74"/>
      <c r="E305" s="75"/>
      <c r="H305" s="26"/>
      <c r="I305" s="43"/>
      <c r="J305" s="74"/>
      <c r="K305" s="74"/>
      <c r="L305" s="75"/>
    </row>
    <row r="306" spans="1:13" x14ac:dyDescent="0.25">
      <c r="A306" s="28" t="s">
        <v>418</v>
      </c>
      <c r="B306" s="43"/>
      <c r="C306" s="74"/>
      <c r="D306" s="74"/>
      <c r="E306" s="75"/>
      <c r="H306" s="26"/>
      <c r="I306" s="43"/>
      <c r="J306" s="74"/>
      <c r="K306" s="74"/>
      <c r="L306" s="75"/>
    </row>
    <row r="307" spans="1:13" x14ac:dyDescent="0.25">
      <c r="A307" s="28" t="s">
        <v>419</v>
      </c>
      <c r="B307" s="43"/>
      <c r="C307" s="74"/>
      <c r="D307" s="74"/>
      <c r="E307" s="75"/>
      <c r="H307" s="26"/>
      <c r="I307" s="43"/>
      <c r="J307" s="74"/>
      <c r="K307" s="74"/>
      <c r="L307" s="75"/>
    </row>
    <row r="308" spans="1:13" x14ac:dyDescent="0.25">
      <c r="A308" s="28" t="s">
        <v>420</v>
      </c>
      <c r="B308" s="43"/>
      <c r="C308" s="74"/>
      <c r="D308" s="74"/>
      <c r="E308" s="75"/>
      <c r="H308" s="26"/>
      <c r="I308" s="43"/>
      <c r="J308" s="74"/>
      <c r="K308" s="74"/>
      <c r="L308" s="75"/>
    </row>
    <row r="309" spans="1:13" x14ac:dyDescent="0.25">
      <c r="A309" s="28" t="s">
        <v>421</v>
      </c>
      <c r="B309" s="43"/>
      <c r="C309" s="74"/>
      <c r="D309" s="74"/>
      <c r="E309" s="75"/>
      <c r="H309" s="26"/>
      <c r="I309" s="43"/>
      <c r="J309" s="74"/>
      <c r="K309" s="74"/>
      <c r="L309" s="75"/>
    </row>
    <row r="310" spans="1:13" x14ac:dyDescent="0.25">
      <c r="A310" s="28" t="s">
        <v>422</v>
      </c>
      <c r="H310" s="26"/>
    </row>
    <row r="311" spans="1:13" ht="37.5" x14ac:dyDescent="0.25">
      <c r="A311" s="40"/>
      <c r="B311" s="39" t="s">
        <v>31</v>
      </c>
      <c r="C311" s="40"/>
      <c r="D311" s="40"/>
      <c r="E311" s="40"/>
      <c r="F311" s="40"/>
      <c r="G311" s="41"/>
      <c r="H311" s="26"/>
      <c r="I311" s="32"/>
      <c r="J311" s="34"/>
      <c r="K311" s="34"/>
      <c r="L311" s="34"/>
      <c r="M311" s="34"/>
    </row>
    <row r="312" spans="1:13" x14ac:dyDescent="0.25">
      <c r="A312" s="28" t="s">
        <v>5</v>
      </c>
      <c r="B312" s="51" t="s">
        <v>423</v>
      </c>
      <c r="C312" s="28" t="s">
        <v>35</v>
      </c>
      <c r="H312" s="26"/>
      <c r="I312" s="51"/>
      <c r="J312" s="74"/>
    </row>
    <row r="313" spans="1:13" x14ac:dyDescent="0.25">
      <c r="A313" s="28" t="s">
        <v>424</v>
      </c>
      <c r="B313" s="51"/>
      <c r="C313" s="74"/>
      <c r="H313" s="26"/>
      <c r="I313" s="51"/>
      <c r="J313" s="74"/>
    </row>
    <row r="314" spans="1:13" x14ac:dyDescent="0.25">
      <c r="A314" s="28" t="s">
        <v>425</v>
      </c>
      <c r="B314" s="51"/>
      <c r="C314" s="74"/>
      <c r="H314" s="26"/>
      <c r="I314" s="51"/>
      <c r="J314" s="74"/>
    </row>
    <row r="315" spans="1:13" x14ac:dyDescent="0.25">
      <c r="A315" s="28" t="s">
        <v>426</v>
      </c>
      <c r="B315" s="51"/>
      <c r="C315" s="74"/>
      <c r="H315" s="26"/>
      <c r="I315" s="51"/>
      <c r="J315" s="74"/>
    </row>
    <row r="316" spans="1:13" x14ac:dyDescent="0.25">
      <c r="A316" s="28" t="s">
        <v>427</v>
      </c>
      <c r="B316" s="51"/>
      <c r="C316" s="74"/>
      <c r="H316" s="26"/>
      <c r="I316" s="51"/>
      <c r="J316" s="74"/>
    </row>
    <row r="317" spans="1:13" x14ac:dyDescent="0.25">
      <c r="A317" s="28" t="s">
        <v>428</v>
      </c>
      <c r="B317" s="51"/>
      <c r="C317" s="74"/>
      <c r="H317" s="26"/>
      <c r="I317" s="51"/>
      <c r="J317" s="74"/>
    </row>
    <row r="318" spans="1:13" x14ac:dyDescent="0.25">
      <c r="A318" s="28" t="s">
        <v>429</v>
      </c>
      <c r="B318" s="51"/>
      <c r="C318" s="74"/>
      <c r="H318" s="26"/>
      <c r="I318" s="51"/>
      <c r="J318" s="74"/>
    </row>
    <row r="319" spans="1:13" ht="18.75" x14ac:dyDescent="0.25">
      <c r="A319" s="40"/>
      <c r="B319" s="39" t="s">
        <v>32</v>
      </c>
      <c r="C319" s="40"/>
      <c r="D319" s="40"/>
      <c r="E319" s="40"/>
      <c r="F319" s="40"/>
      <c r="G319" s="41"/>
      <c r="H319" s="26"/>
      <c r="I319" s="32"/>
      <c r="J319" s="34"/>
      <c r="K319" s="34"/>
      <c r="L319" s="34"/>
      <c r="M319" s="34"/>
    </row>
    <row r="320" spans="1:13" ht="15" customHeight="1" x14ac:dyDescent="0.25">
      <c r="A320" s="47"/>
      <c r="B320" s="48" t="s">
        <v>430</v>
      </c>
      <c r="C320" s="47"/>
      <c r="D320" s="47"/>
      <c r="E320" s="49"/>
      <c r="F320" s="50"/>
      <c r="G320" s="50"/>
      <c r="H320" s="26"/>
      <c r="L320" s="26"/>
      <c r="M320" s="26"/>
    </row>
    <row r="321" spans="1:8" x14ac:dyDescent="0.25">
      <c r="A321" s="28" t="s">
        <v>431</v>
      </c>
      <c r="B321" s="43" t="s">
        <v>432</v>
      </c>
      <c r="C321" s="43"/>
      <c r="H321" s="26"/>
    </row>
    <row r="322" spans="1:8" x14ac:dyDescent="0.25">
      <c r="A322" s="28" t="s">
        <v>433</v>
      </c>
      <c r="B322" s="43" t="s">
        <v>434</v>
      </c>
      <c r="C322" s="43"/>
      <c r="H322" s="26"/>
    </row>
    <row r="323" spans="1:8" x14ac:dyDescent="0.25">
      <c r="A323" s="28" t="s">
        <v>435</v>
      </c>
      <c r="B323" s="43" t="s">
        <v>436</v>
      </c>
      <c r="C323" s="43"/>
      <c r="H323" s="26"/>
    </row>
    <row r="324" spans="1:8" x14ac:dyDescent="0.25">
      <c r="A324" s="28" t="s">
        <v>437</v>
      </c>
      <c r="B324" s="43" t="s">
        <v>438</v>
      </c>
      <c r="H324" s="26"/>
    </row>
    <row r="325" spans="1:8" x14ac:dyDescent="0.25">
      <c r="A325" s="28" t="s">
        <v>439</v>
      </c>
      <c r="B325" s="43" t="s">
        <v>440</v>
      </c>
      <c r="H325" s="26"/>
    </row>
    <row r="326" spans="1:8" x14ac:dyDescent="0.25">
      <c r="A326" s="28" t="s">
        <v>441</v>
      </c>
      <c r="B326" s="43" t="s">
        <v>442</v>
      </c>
      <c r="H326" s="26"/>
    </row>
    <row r="327" spans="1:8" x14ac:dyDescent="0.25">
      <c r="A327" s="28" t="s">
        <v>443</v>
      </c>
      <c r="B327" s="43" t="s">
        <v>444</v>
      </c>
      <c r="H327" s="26"/>
    </row>
    <row r="328" spans="1:8" x14ac:dyDescent="0.25">
      <c r="A328" s="28" t="s">
        <v>445</v>
      </c>
      <c r="B328" s="43" t="s">
        <v>446</v>
      </c>
      <c r="H328" s="26"/>
    </row>
    <row r="329" spans="1:8" x14ac:dyDescent="0.25">
      <c r="A329" s="28" t="s">
        <v>447</v>
      </c>
      <c r="B329" s="43" t="s">
        <v>448</v>
      </c>
      <c r="H329" s="26"/>
    </row>
    <row r="330" spans="1:8" x14ac:dyDescent="0.25">
      <c r="A330" s="28" t="s">
        <v>449</v>
      </c>
      <c r="B330" s="57" t="s">
        <v>450</v>
      </c>
      <c r="H330" s="26"/>
    </row>
    <row r="331" spans="1:8" x14ac:dyDescent="0.25">
      <c r="A331" s="28" t="s">
        <v>451</v>
      </c>
      <c r="B331" s="57" t="s">
        <v>450</v>
      </c>
      <c r="H331" s="26"/>
    </row>
    <row r="332" spans="1:8" x14ac:dyDescent="0.25">
      <c r="A332" s="28" t="s">
        <v>452</v>
      </c>
      <c r="B332" s="57" t="s">
        <v>450</v>
      </c>
      <c r="H332" s="26"/>
    </row>
    <row r="333" spans="1:8" x14ac:dyDescent="0.25">
      <c r="A333" s="28" t="s">
        <v>453</v>
      </c>
      <c r="B333" s="57" t="s">
        <v>450</v>
      </c>
      <c r="H333" s="26"/>
    </row>
    <row r="334" spans="1:8" x14ac:dyDescent="0.25">
      <c r="A334" s="28" t="s">
        <v>454</v>
      </c>
      <c r="B334" s="57" t="s">
        <v>450</v>
      </c>
      <c r="H334" s="26"/>
    </row>
    <row r="335" spans="1:8" x14ac:dyDescent="0.25">
      <c r="A335" s="28" t="s">
        <v>455</v>
      </c>
      <c r="B335" s="57" t="s">
        <v>450</v>
      </c>
      <c r="H335" s="26"/>
    </row>
    <row r="336" spans="1:8" x14ac:dyDescent="0.25">
      <c r="A336" s="28" t="s">
        <v>456</v>
      </c>
      <c r="B336" s="57" t="s">
        <v>450</v>
      </c>
      <c r="H336" s="26"/>
    </row>
    <row r="337" spans="1:8" x14ac:dyDescent="0.25">
      <c r="A337" s="28" t="s">
        <v>457</v>
      </c>
      <c r="B337" s="57" t="s">
        <v>450</v>
      </c>
      <c r="H337" s="26"/>
    </row>
    <row r="338" spans="1:8" x14ac:dyDescent="0.25">
      <c r="A338" s="28" t="s">
        <v>458</v>
      </c>
      <c r="B338" s="57" t="s">
        <v>450</v>
      </c>
      <c r="H338" s="26"/>
    </row>
    <row r="339" spans="1:8" x14ac:dyDescent="0.25">
      <c r="A339" s="28" t="s">
        <v>459</v>
      </c>
      <c r="B339" s="57" t="s">
        <v>450</v>
      </c>
      <c r="H339" s="26"/>
    </row>
    <row r="340" spans="1:8" x14ac:dyDescent="0.25">
      <c r="A340" s="28" t="s">
        <v>460</v>
      </c>
      <c r="B340" s="57" t="s">
        <v>450</v>
      </c>
      <c r="H340" s="26"/>
    </row>
    <row r="341" spans="1:8" x14ac:dyDescent="0.25">
      <c r="A341" s="28" t="s">
        <v>461</v>
      </c>
      <c r="B341" s="57" t="s">
        <v>450</v>
      </c>
      <c r="H341" s="26"/>
    </row>
    <row r="342" spans="1:8" x14ac:dyDescent="0.25">
      <c r="A342" s="28" t="s">
        <v>462</v>
      </c>
      <c r="B342" s="57" t="s">
        <v>450</v>
      </c>
      <c r="H342" s="26"/>
    </row>
    <row r="343" spans="1:8" x14ac:dyDescent="0.25">
      <c r="A343" s="28" t="s">
        <v>463</v>
      </c>
      <c r="B343" s="57" t="s">
        <v>450</v>
      </c>
      <c r="H343" s="26"/>
    </row>
    <row r="344" spans="1:8" x14ac:dyDescent="0.25">
      <c r="A344" s="28" t="s">
        <v>464</v>
      </c>
      <c r="B344" s="57" t="s">
        <v>450</v>
      </c>
      <c r="H344" s="26"/>
    </row>
    <row r="345" spans="1:8" x14ac:dyDescent="0.25">
      <c r="A345" s="28" t="s">
        <v>465</v>
      </c>
      <c r="B345" s="57" t="s">
        <v>450</v>
      </c>
      <c r="H345" s="26"/>
    </row>
    <row r="346" spans="1:8" x14ac:dyDescent="0.25">
      <c r="A346" s="28" t="s">
        <v>466</v>
      </c>
      <c r="B346" s="57" t="s">
        <v>450</v>
      </c>
      <c r="H346" s="26"/>
    </row>
    <row r="347" spans="1:8" x14ac:dyDescent="0.25">
      <c r="A347" s="28" t="s">
        <v>467</v>
      </c>
      <c r="B347" s="57" t="s">
        <v>450</v>
      </c>
      <c r="H347" s="26"/>
    </row>
    <row r="348" spans="1:8" x14ac:dyDescent="0.25">
      <c r="A348" s="28" t="s">
        <v>468</v>
      </c>
      <c r="B348" s="57" t="s">
        <v>450</v>
      </c>
      <c r="H348" s="26"/>
    </row>
    <row r="349" spans="1:8" x14ac:dyDescent="0.25">
      <c r="A349" s="28" t="s">
        <v>469</v>
      </c>
      <c r="B349" s="57" t="s">
        <v>450</v>
      </c>
      <c r="H349" s="26"/>
    </row>
    <row r="350" spans="1:8" x14ac:dyDescent="0.25">
      <c r="A350" s="28" t="s">
        <v>470</v>
      </c>
      <c r="B350" s="57" t="s">
        <v>450</v>
      </c>
      <c r="H350" s="26"/>
    </row>
    <row r="351" spans="1:8" x14ac:dyDescent="0.25">
      <c r="A351" s="28" t="s">
        <v>471</v>
      </c>
      <c r="B351" s="57" t="s">
        <v>450</v>
      </c>
      <c r="H351" s="26"/>
    </row>
    <row r="352" spans="1:8" x14ac:dyDescent="0.25">
      <c r="A352" s="28" t="s">
        <v>472</v>
      </c>
      <c r="B352" s="57" t="s">
        <v>450</v>
      </c>
      <c r="H352" s="26"/>
    </row>
    <row r="353" spans="1:8" x14ac:dyDescent="0.25">
      <c r="A353" s="28" t="s">
        <v>473</v>
      </c>
      <c r="B353" s="57" t="s">
        <v>450</v>
      </c>
      <c r="H353" s="26"/>
    </row>
    <row r="354" spans="1:8" x14ac:dyDescent="0.25">
      <c r="A354" s="28" t="s">
        <v>474</v>
      </c>
      <c r="B354" s="57" t="s">
        <v>450</v>
      </c>
      <c r="H354" s="26"/>
    </row>
    <row r="355" spans="1:8" x14ac:dyDescent="0.25">
      <c r="A355" s="28" t="s">
        <v>475</v>
      </c>
      <c r="B355" s="57" t="s">
        <v>450</v>
      </c>
      <c r="H355" s="26"/>
    </row>
    <row r="356" spans="1:8" x14ac:dyDescent="0.25">
      <c r="A356" s="28" t="s">
        <v>476</v>
      </c>
      <c r="B356" s="57" t="s">
        <v>450</v>
      </c>
      <c r="H356" s="26"/>
    </row>
    <row r="357" spans="1:8" x14ac:dyDescent="0.25">
      <c r="A357" s="28" t="s">
        <v>477</v>
      </c>
      <c r="B357" s="57" t="s">
        <v>450</v>
      </c>
      <c r="H357" s="26"/>
    </row>
    <row r="358" spans="1:8" x14ac:dyDescent="0.25">
      <c r="A358" s="28" t="s">
        <v>478</v>
      </c>
      <c r="B358" s="57" t="s">
        <v>450</v>
      </c>
      <c r="H358" s="26"/>
    </row>
    <row r="359" spans="1:8" x14ac:dyDescent="0.25">
      <c r="A359" s="28" t="s">
        <v>479</v>
      </c>
      <c r="B359" s="57" t="s">
        <v>450</v>
      </c>
      <c r="H359" s="26"/>
    </row>
    <row r="360" spans="1:8" x14ac:dyDescent="0.25">
      <c r="A360" s="28" t="s">
        <v>480</v>
      </c>
      <c r="B360" s="57" t="s">
        <v>450</v>
      </c>
      <c r="H360" s="26"/>
    </row>
    <row r="361" spans="1:8" x14ac:dyDescent="0.25">
      <c r="A361" s="28" t="s">
        <v>481</v>
      </c>
      <c r="B361" s="57" t="s">
        <v>450</v>
      </c>
      <c r="H361" s="26"/>
    </row>
    <row r="362" spans="1:8" x14ac:dyDescent="0.25">
      <c r="A362" s="28" t="s">
        <v>482</v>
      </c>
      <c r="B362" s="57" t="s">
        <v>450</v>
      </c>
      <c r="H362" s="26"/>
    </row>
    <row r="363" spans="1:8" x14ac:dyDescent="0.25">
      <c r="A363" s="28" t="s">
        <v>483</v>
      </c>
      <c r="B363" s="57" t="s">
        <v>450</v>
      </c>
      <c r="H363" s="26"/>
    </row>
    <row r="364" spans="1:8" x14ac:dyDescent="0.25">
      <c r="A364" s="28" t="s">
        <v>484</v>
      </c>
      <c r="B364" s="57" t="s">
        <v>450</v>
      </c>
      <c r="H364" s="26"/>
    </row>
    <row r="365" spans="1:8" x14ac:dyDescent="0.25">
      <c r="A365" s="28" t="s">
        <v>485</v>
      </c>
      <c r="B365" s="57" t="s">
        <v>450</v>
      </c>
      <c r="H365" s="26"/>
    </row>
    <row r="366" spans="1:8" x14ac:dyDescent="0.25">
      <c r="H366" s="26"/>
    </row>
    <row r="367" spans="1:8" x14ac:dyDescent="0.25">
      <c r="H367" s="26"/>
    </row>
    <row r="368" spans="1:8" x14ac:dyDescent="0.25">
      <c r="H368" s="26"/>
    </row>
    <row r="369" spans="8:8" x14ac:dyDescent="0.25">
      <c r="H369" s="26"/>
    </row>
    <row r="370" spans="8:8" x14ac:dyDescent="0.25">
      <c r="H370" s="26"/>
    </row>
    <row r="371" spans="8:8" x14ac:dyDescent="0.25">
      <c r="H371" s="26"/>
    </row>
    <row r="372" spans="8:8" x14ac:dyDescent="0.25">
      <c r="H372" s="26"/>
    </row>
    <row r="373" spans="8:8" x14ac:dyDescent="0.25">
      <c r="H373" s="26"/>
    </row>
    <row r="374" spans="8:8" x14ac:dyDescent="0.25">
      <c r="H374" s="26"/>
    </row>
    <row r="375" spans="8:8" x14ac:dyDescent="0.25">
      <c r="H375" s="26"/>
    </row>
    <row r="376" spans="8:8" x14ac:dyDescent="0.25">
      <c r="H376" s="26"/>
    </row>
    <row r="377" spans="8:8" x14ac:dyDescent="0.25">
      <c r="H377" s="26"/>
    </row>
    <row r="378" spans="8:8" x14ac:dyDescent="0.25">
      <c r="H378" s="26"/>
    </row>
    <row r="379" spans="8:8" x14ac:dyDescent="0.25">
      <c r="H379" s="26"/>
    </row>
    <row r="380" spans="8:8" x14ac:dyDescent="0.25">
      <c r="H380" s="26"/>
    </row>
    <row r="381" spans="8:8" x14ac:dyDescent="0.25">
      <c r="H381" s="26"/>
    </row>
    <row r="382" spans="8:8" x14ac:dyDescent="0.25">
      <c r="H382" s="26"/>
    </row>
    <row r="383" spans="8:8" x14ac:dyDescent="0.25">
      <c r="H383" s="26"/>
    </row>
    <row r="384" spans="8:8" x14ac:dyDescent="0.25">
      <c r="H384" s="26"/>
    </row>
    <row r="385" spans="8:8" x14ac:dyDescent="0.25">
      <c r="H385" s="26"/>
    </row>
    <row r="386" spans="8:8" x14ac:dyDescent="0.25">
      <c r="H386" s="26"/>
    </row>
    <row r="387" spans="8:8" x14ac:dyDescent="0.25">
      <c r="H387" s="26"/>
    </row>
    <row r="388" spans="8:8" x14ac:dyDescent="0.25">
      <c r="H388" s="26"/>
    </row>
    <row r="389" spans="8:8" x14ac:dyDescent="0.25">
      <c r="H389" s="26"/>
    </row>
    <row r="390" spans="8:8" x14ac:dyDescent="0.25">
      <c r="H390" s="26"/>
    </row>
    <row r="391" spans="8:8" x14ac:dyDescent="0.25">
      <c r="H391" s="26"/>
    </row>
    <row r="392" spans="8:8" x14ac:dyDescent="0.25">
      <c r="H392" s="26"/>
    </row>
    <row r="393" spans="8:8" x14ac:dyDescent="0.25">
      <c r="H393" s="26"/>
    </row>
    <row r="394" spans="8:8" x14ac:dyDescent="0.25">
      <c r="H394" s="26"/>
    </row>
    <row r="395" spans="8:8" x14ac:dyDescent="0.25">
      <c r="H395" s="26"/>
    </row>
    <row r="396" spans="8:8" x14ac:dyDescent="0.25">
      <c r="H396" s="26"/>
    </row>
    <row r="397" spans="8:8" x14ac:dyDescent="0.25">
      <c r="H397" s="26"/>
    </row>
    <row r="398" spans="8:8" x14ac:dyDescent="0.25">
      <c r="H398" s="26"/>
    </row>
    <row r="399" spans="8:8" x14ac:dyDescent="0.25">
      <c r="H399" s="26"/>
    </row>
    <row r="400" spans="8:8" x14ac:dyDescent="0.25">
      <c r="H400" s="26"/>
    </row>
    <row r="401" spans="8:8" x14ac:dyDescent="0.25">
      <c r="H401" s="26"/>
    </row>
    <row r="402" spans="8:8" x14ac:dyDescent="0.25">
      <c r="H402" s="26"/>
    </row>
    <row r="403" spans="8:8" x14ac:dyDescent="0.25">
      <c r="H403" s="26"/>
    </row>
    <row r="404" spans="8:8" x14ac:dyDescent="0.25">
      <c r="H404" s="26"/>
    </row>
    <row r="405" spans="8:8" x14ac:dyDescent="0.25">
      <c r="H405" s="26"/>
    </row>
    <row r="406" spans="8:8" x14ac:dyDescent="0.25">
      <c r="H406" s="26"/>
    </row>
    <row r="407" spans="8:8" x14ac:dyDescent="0.25">
      <c r="H407" s="26"/>
    </row>
    <row r="408" spans="8:8" x14ac:dyDescent="0.25">
      <c r="H408" s="26"/>
    </row>
    <row r="409" spans="8:8" x14ac:dyDescent="0.25">
      <c r="H409" s="26"/>
    </row>
    <row r="410" spans="8:8" x14ac:dyDescent="0.25">
      <c r="H410" s="26"/>
    </row>
    <row r="411" spans="8:8" x14ac:dyDescent="0.25">
      <c r="H411" s="26"/>
    </row>
    <row r="412" spans="8:8" x14ac:dyDescent="0.25">
      <c r="H412" s="26"/>
    </row>
    <row r="413" spans="8:8" x14ac:dyDescent="0.25">
      <c r="H413" s="26"/>
    </row>
  </sheetData>
  <sheetProtection algorithmName="SHA-512" hashValue="KS96cuLifnD+Todpt7gwnONBHmrnU8X8sQ/Dfh/Q0stAXkg6sLCPsLJ0GHKVzohttuG6rDH/qXSAqf3O9hFy/w==" saltValue="IEEpyAX/VtvbEAG3rJpf2w==" spinCount="100000"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C164:D166 B168:D172 F168:G172" name="Range8"/>
    <protectedRange sqref="C112:D126 C89:D89 C93:D99 B101:D110 F101:G110 B128:D136 F128:G136 F154:G162" name="Range6"/>
    <protectedRange sqref="B18:B25" name="Basic Facts 2"/>
    <protectedRange sqref="C14:C25" name="Basic facts"/>
    <protectedRange sqref="B30:B35 C27:C35 C38:C39" name="Regulatory Sumary"/>
    <protectedRange sqref="C3 B18:B25 C14:C25 C27:C35 B30:B35 B40:B43 B46:B51 C45:C51 D46:D51 F45:G51 C53:D57 B59:D64 F53:G57 F59:G64 C66:D66 C70:D76 B78:D87 F66:G76 F78:G87 C93:D99 C38:C43" name="HTT General"/>
    <protectedRange sqref="C138:D152 B154:D162" name="Range7"/>
    <protectedRange sqref="C174:C178 B180:D191 F180:G191" name="Range9"/>
    <protectedRange sqref="C312 B321:G365" name="Range11"/>
    <protectedRange sqref="C45:C51 B46:B51 D46:G51 F45:G45" name="Range13"/>
  </protectedRanges>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D300" location="'B2. HTT Public Sector Assets'!B166" display="'B2. HTT Public Sector Assets'!B166"/>
    <hyperlink ref="B27" r:id="rId1" display="UCITS Compliance"/>
    <hyperlink ref="B28" r:id="rId2" display="CRR Compliance"/>
    <hyperlink ref="B29" r:id="rId3"/>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 ref="C16" r:id="rId4"/>
    <hyperlink ref="C20" r:id="rId5"/>
  </hyperlinks>
  <pageMargins left="0.70866141732283472" right="0.70866141732283472" top="0.74803149606299213" bottom="0.74803149606299213" header="0.31496062992125984" footer="0.31496062992125984"/>
  <pageSetup paperSize="9" scale="50" fitToHeight="0" orientation="landscape" r:id="rId6"/>
  <headerFooter>
    <oddHeader>&amp;R&amp;G</oddHeader>
  </headerFooter>
  <ignoredErrors>
    <ignoredError sqref="F58 F77" formula="1"/>
  </ignoredErrors>
  <legacyDrawingHF r:id="rId7"/>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393"/>
  <sheetViews>
    <sheetView zoomScale="80" zoomScaleNormal="80" workbookViewId="0">
      <selection activeCell="C361" sqref="C361:C370"/>
    </sheetView>
  </sheetViews>
  <sheetFormatPr defaultColWidth="8.85546875" defaultRowHeight="15" x14ac:dyDescent="0.25"/>
  <cols>
    <col min="1" max="1" width="13.85546875" style="113" customWidth="1"/>
    <col min="2" max="2" width="60.85546875" style="113" customWidth="1"/>
    <col min="3" max="3" width="41" style="113" customWidth="1"/>
    <col min="4" max="4" width="40.85546875" style="113" customWidth="1"/>
    <col min="5" max="5" width="6.7109375" style="113" customWidth="1"/>
    <col min="6" max="6" width="41.5703125" style="113" customWidth="1"/>
    <col min="7" max="7" width="41.5703125" style="108" customWidth="1"/>
    <col min="8" max="16384" width="8.85546875" style="109"/>
  </cols>
  <sheetData>
    <row r="1" spans="1:7" ht="31.5" x14ac:dyDescent="0.25">
      <c r="A1" s="157" t="s">
        <v>486</v>
      </c>
      <c r="B1" s="157"/>
      <c r="C1" s="108"/>
      <c r="D1" s="108"/>
      <c r="E1" s="108"/>
      <c r="F1" s="158" t="s">
        <v>1681</v>
      </c>
    </row>
    <row r="2" spans="1:7" ht="15.75" thickBot="1" x14ac:dyDescent="0.3">
      <c r="A2" s="108"/>
      <c r="B2" s="108"/>
      <c r="C2" s="108"/>
      <c r="D2" s="108"/>
      <c r="E2" s="108"/>
      <c r="F2" s="108"/>
    </row>
    <row r="3" spans="1:7" ht="19.5" thickBot="1" x14ac:dyDescent="0.3">
      <c r="A3" s="110"/>
      <c r="B3" s="111" t="s">
        <v>23</v>
      </c>
      <c r="C3" s="112" t="s">
        <v>183</v>
      </c>
      <c r="D3" s="110"/>
      <c r="E3" s="110"/>
      <c r="F3" s="108"/>
      <c r="G3" s="110"/>
    </row>
    <row r="4" spans="1:7" ht="15.75" thickBot="1" x14ac:dyDescent="0.3"/>
    <row r="5" spans="1:7" ht="18.75" x14ac:dyDescent="0.25">
      <c r="A5" s="114"/>
      <c r="B5" s="115" t="s">
        <v>487</v>
      </c>
      <c r="C5" s="114"/>
      <c r="E5" s="116"/>
      <c r="F5" s="116"/>
    </row>
    <row r="6" spans="1:7" x14ac:dyDescent="0.25">
      <c r="B6" s="117" t="s">
        <v>488</v>
      </c>
    </row>
    <row r="7" spans="1:7" x14ac:dyDescent="0.25">
      <c r="B7" s="118" t="s">
        <v>489</v>
      </c>
    </row>
    <row r="8" spans="1:7" ht="15.75" thickBot="1" x14ac:dyDescent="0.3">
      <c r="B8" s="119" t="s">
        <v>490</v>
      </c>
    </row>
    <row r="9" spans="1:7" x14ac:dyDescent="0.25">
      <c r="B9" s="120"/>
    </row>
    <row r="10" spans="1:7" ht="37.5" x14ac:dyDescent="0.25">
      <c r="A10" s="121" t="s">
        <v>33</v>
      </c>
      <c r="B10" s="121" t="s">
        <v>488</v>
      </c>
      <c r="C10" s="122"/>
      <c r="D10" s="122"/>
      <c r="E10" s="122"/>
      <c r="F10" s="122"/>
      <c r="G10" s="123"/>
    </row>
    <row r="11" spans="1:7" ht="15" customHeight="1" x14ac:dyDescent="0.25">
      <c r="A11" s="124"/>
      <c r="B11" s="125" t="s">
        <v>491</v>
      </c>
      <c r="C11" s="124" t="s">
        <v>63</v>
      </c>
      <c r="D11" s="124"/>
      <c r="E11" s="124"/>
      <c r="F11" s="126" t="s">
        <v>492</v>
      </c>
      <c r="G11" s="126"/>
    </row>
    <row r="12" spans="1:7" x14ac:dyDescent="0.25">
      <c r="A12" s="113" t="s">
        <v>493</v>
      </c>
      <c r="B12" s="113" t="s">
        <v>494</v>
      </c>
      <c r="C12" s="171">
        <v>30499.97</v>
      </c>
      <c r="F12" s="127">
        <f>IF($C$15=0,"",IF(C12="[for completion]","",C12/$C$15))</f>
        <v>0.21091763298732896</v>
      </c>
    </row>
    <row r="13" spans="1:7" x14ac:dyDescent="0.25">
      <c r="A13" s="113" t="s">
        <v>495</v>
      </c>
      <c r="B13" s="113" t="s">
        <v>496</v>
      </c>
      <c r="C13" s="171">
        <v>114106.1</v>
      </c>
      <c r="F13" s="127">
        <f>IF($C$15=0,"",IF(C13="[for completion]","",C13/$C$15))</f>
        <v>0.78908236701267109</v>
      </c>
    </row>
    <row r="14" spans="1:7" x14ac:dyDescent="0.25">
      <c r="A14" s="113" t="s">
        <v>497</v>
      </c>
      <c r="B14" s="113" t="s">
        <v>97</v>
      </c>
      <c r="C14" s="171">
        <v>0</v>
      </c>
      <c r="F14" s="127">
        <f>IF($C$15=0,"",IF(C14="[for completion]","",C14/$C$15))</f>
        <v>0</v>
      </c>
    </row>
    <row r="15" spans="1:7" x14ac:dyDescent="0.25">
      <c r="A15" s="113" t="s">
        <v>498</v>
      </c>
      <c r="B15" s="128" t="s">
        <v>99</v>
      </c>
      <c r="C15" s="171">
        <f>SUM(C12:C14)</f>
        <v>144606.07</v>
      </c>
      <c r="F15" s="129">
        <f>SUM(F12:F14)</f>
        <v>1</v>
      </c>
    </row>
    <row r="16" spans="1:7" x14ac:dyDescent="0.25">
      <c r="A16" s="113" t="s">
        <v>499</v>
      </c>
      <c r="B16" s="130" t="s">
        <v>500</v>
      </c>
      <c r="C16" s="171"/>
      <c r="F16" s="127">
        <f t="shared" ref="F16:F26" si="0">IF($C$15=0,"",IF(C16="[for completion]","",C16/$C$15))</f>
        <v>0</v>
      </c>
    </row>
    <row r="17" spans="1:7" x14ac:dyDescent="0.25">
      <c r="A17" s="113" t="s">
        <v>501</v>
      </c>
      <c r="B17" s="130" t="s">
        <v>1541</v>
      </c>
      <c r="C17" s="171"/>
      <c r="F17" s="127">
        <f t="shared" si="0"/>
        <v>0</v>
      </c>
    </row>
    <row r="18" spans="1:7" x14ac:dyDescent="0.25">
      <c r="A18" s="113" t="s">
        <v>502</v>
      </c>
      <c r="B18" s="130" t="s">
        <v>101</v>
      </c>
      <c r="C18" s="171"/>
      <c r="F18" s="127">
        <f t="shared" si="0"/>
        <v>0</v>
      </c>
    </row>
    <row r="19" spans="1:7" x14ac:dyDescent="0.25">
      <c r="A19" s="113" t="s">
        <v>503</v>
      </c>
      <c r="B19" s="130" t="s">
        <v>101</v>
      </c>
      <c r="C19" s="171"/>
      <c r="F19" s="127">
        <f t="shared" si="0"/>
        <v>0</v>
      </c>
    </row>
    <row r="20" spans="1:7" x14ac:dyDescent="0.25">
      <c r="A20" s="113" t="s">
        <v>504</v>
      </c>
      <c r="B20" s="130" t="s">
        <v>101</v>
      </c>
      <c r="C20" s="171"/>
      <c r="F20" s="127">
        <f t="shared" si="0"/>
        <v>0</v>
      </c>
    </row>
    <row r="21" spans="1:7" x14ac:dyDescent="0.25">
      <c r="A21" s="113" t="s">
        <v>505</v>
      </c>
      <c r="B21" s="130" t="s">
        <v>101</v>
      </c>
      <c r="C21" s="171"/>
      <c r="F21" s="127">
        <f t="shared" si="0"/>
        <v>0</v>
      </c>
    </row>
    <row r="22" spans="1:7" x14ac:dyDescent="0.25">
      <c r="A22" s="113" t="s">
        <v>506</v>
      </c>
      <c r="B22" s="130" t="s">
        <v>101</v>
      </c>
      <c r="C22" s="171"/>
      <c r="F22" s="127">
        <f t="shared" si="0"/>
        <v>0</v>
      </c>
    </row>
    <row r="23" spans="1:7" x14ac:dyDescent="0.25">
      <c r="A23" s="113" t="s">
        <v>507</v>
      </c>
      <c r="B23" s="130" t="s">
        <v>101</v>
      </c>
      <c r="C23" s="171"/>
      <c r="F23" s="127">
        <f t="shared" si="0"/>
        <v>0</v>
      </c>
    </row>
    <row r="24" spans="1:7" x14ac:dyDescent="0.25">
      <c r="A24" s="113" t="s">
        <v>508</v>
      </c>
      <c r="B24" s="130" t="s">
        <v>101</v>
      </c>
      <c r="C24" s="171"/>
      <c r="F24" s="127">
        <f t="shared" si="0"/>
        <v>0</v>
      </c>
    </row>
    <row r="25" spans="1:7" x14ac:dyDescent="0.25">
      <c r="A25" s="113" t="s">
        <v>509</v>
      </c>
      <c r="B25" s="130" t="s">
        <v>101</v>
      </c>
      <c r="C25" s="171"/>
      <c r="F25" s="127">
        <f t="shared" si="0"/>
        <v>0</v>
      </c>
    </row>
    <row r="26" spans="1:7" x14ac:dyDescent="0.25">
      <c r="A26" s="113" t="s">
        <v>510</v>
      </c>
      <c r="B26" s="130" t="s">
        <v>101</v>
      </c>
      <c r="C26" s="172"/>
      <c r="D26" s="109"/>
      <c r="E26" s="109"/>
      <c r="F26" s="127">
        <f t="shared" si="0"/>
        <v>0</v>
      </c>
    </row>
    <row r="27" spans="1:7" ht="15" customHeight="1" x14ac:dyDescent="0.25">
      <c r="A27" s="124"/>
      <c r="B27" s="125" t="s">
        <v>511</v>
      </c>
      <c r="C27" s="173" t="s">
        <v>512</v>
      </c>
      <c r="D27" s="124" t="s">
        <v>513</v>
      </c>
      <c r="E27" s="131"/>
      <c r="F27" s="124" t="s">
        <v>514</v>
      </c>
      <c r="G27" s="126"/>
    </row>
    <row r="28" spans="1:7" x14ac:dyDescent="0.25">
      <c r="A28" s="113" t="s">
        <v>515</v>
      </c>
      <c r="B28" s="113" t="s">
        <v>516</v>
      </c>
      <c r="C28" s="171">
        <v>16536</v>
      </c>
      <c r="D28" s="171">
        <v>42544</v>
      </c>
      <c r="F28" s="171">
        <f>C28+D28</f>
        <v>0</v>
      </c>
      <c r="G28" s="171"/>
    </row>
    <row r="29" spans="1:7" x14ac:dyDescent="0.25">
      <c r="A29" s="113" t="s">
        <v>517</v>
      </c>
      <c r="B29" s="132" t="s">
        <v>518</v>
      </c>
      <c r="C29" s="171"/>
      <c r="D29" s="171"/>
    </row>
    <row r="30" spans="1:7" x14ac:dyDescent="0.25">
      <c r="A30" s="113" t="s">
        <v>519</v>
      </c>
      <c r="B30" s="132" t="s">
        <v>520</v>
      </c>
      <c r="C30" s="171"/>
    </row>
    <row r="31" spans="1:7" x14ac:dyDescent="0.25">
      <c r="A31" s="113" t="s">
        <v>521</v>
      </c>
      <c r="B31" s="132"/>
      <c r="C31" s="171"/>
    </row>
    <row r="32" spans="1:7" x14ac:dyDescent="0.25">
      <c r="A32" s="113" t="s">
        <v>522</v>
      </c>
      <c r="B32" s="132"/>
      <c r="C32" s="171"/>
    </row>
    <row r="33" spans="1:7" x14ac:dyDescent="0.25">
      <c r="A33" s="113" t="s">
        <v>523</v>
      </c>
      <c r="B33" s="132"/>
      <c r="C33" s="171"/>
    </row>
    <row r="34" spans="1:7" x14ac:dyDescent="0.25">
      <c r="A34" s="113" t="s">
        <v>524</v>
      </c>
      <c r="B34" s="132"/>
      <c r="C34" s="171"/>
    </row>
    <row r="35" spans="1:7" ht="15" customHeight="1" x14ac:dyDescent="0.25">
      <c r="A35" s="124"/>
      <c r="B35" s="125" t="s">
        <v>525</v>
      </c>
      <c r="C35" s="124" t="s">
        <v>526</v>
      </c>
      <c r="D35" s="124" t="s">
        <v>527</v>
      </c>
      <c r="E35" s="131"/>
      <c r="F35" s="126" t="s">
        <v>492</v>
      </c>
      <c r="G35" s="126"/>
    </row>
    <row r="36" spans="1:7" x14ac:dyDescent="0.25">
      <c r="A36" s="113" t="s">
        <v>528</v>
      </c>
      <c r="B36" s="113" t="s">
        <v>529</v>
      </c>
      <c r="C36" s="148">
        <v>4.8103343735506898E-2</v>
      </c>
      <c r="D36" s="148">
        <v>2.0710155428976799E-2</v>
      </c>
      <c r="F36" s="148">
        <v>2.6487861637931501E-2</v>
      </c>
    </row>
    <row r="37" spans="1:7" x14ac:dyDescent="0.25">
      <c r="A37" s="113" t="s">
        <v>530</v>
      </c>
      <c r="C37" s="148"/>
      <c r="D37" s="148"/>
      <c r="F37" s="148"/>
    </row>
    <row r="38" spans="1:7" x14ac:dyDescent="0.25">
      <c r="A38" s="113" t="s">
        <v>531</v>
      </c>
      <c r="C38" s="148"/>
      <c r="D38" s="148"/>
      <c r="F38" s="148"/>
    </row>
    <row r="39" spans="1:7" x14ac:dyDescent="0.25">
      <c r="A39" s="113" t="s">
        <v>532</v>
      </c>
      <c r="C39" s="148"/>
      <c r="D39" s="148"/>
      <c r="F39" s="148"/>
    </row>
    <row r="40" spans="1:7" x14ac:dyDescent="0.25">
      <c r="A40" s="113" t="s">
        <v>533</v>
      </c>
      <c r="C40" s="148"/>
      <c r="D40" s="148"/>
      <c r="F40" s="148"/>
    </row>
    <row r="41" spans="1:7" x14ac:dyDescent="0.25">
      <c r="A41" s="113" t="s">
        <v>534</v>
      </c>
      <c r="C41" s="148"/>
      <c r="D41" s="148"/>
      <c r="F41" s="148"/>
    </row>
    <row r="42" spans="1:7" x14ac:dyDescent="0.25">
      <c r="A42" s="113" t="s">
        <v>535</v>
      </c>
      <c r="C42" s="148"/>
      <c r="D42" s="148"/>
      <c r="F42" s="148"/>
    </row>
    <row r="43" spans="1:7" ht="15" customHeight="1" x14ac:dyDescent="0.25">
      <c r="A43" s="124"/>
      <c r="B43" s="125" t="s">
        <v>536</v>
      </c>
      <c r="C43" s="124" t="s">
        <v>526</v>
      </c>
      <c r="D43" s="124" t="s">
        <v>527</v>
      </c>
      <c r="E43" s="131"/>
      <c r="F43" s="126" t="s">
        <v>492</v>
      </c>
      <c r="G43" s="126"/>
    </row>
    <row r="44" spans="1:7" x14ac:dyDescent="0.25">
      <c r="A44" s="113" t="s">
        <v>537</v>
      </c>
      <c r="B44" s="133" t="s">
        <v>538</v>
      </c>
      <c r="C44" s="147">
        <f>SUM(C45:C72)</f>
        <v>0</v>
      </c>
      <c r="D44" s="147">
        <f>SUM(D45:D72)</f>
        <v>0</v>
      </c>
      <c r="E44" s="148"/>
      <c r="F44" s="147">
        <f>SUM(F45:F72)</f>
        <v>0</v>
      </c>
      <c r="G44" s="113"/>
    </row>
    <row r="45" spans="1:7" x14ac:dyDescent="0.25">
      <c r="A45" s="113" t="s">
        <v>539</v>
      </c>
      <c r="B45" s="113" t="s">
        <v>540</v>
      </c>
      <c r="C45" s="148">
        <v>0</v>
      </c>
      <c r="D45" s="148">
        <v>0</v>
      </c>
      <c r="E45" s="148"/>
      <c r="F45" s="148">
        <v>0</v>
      </c>
      <c r="G45" s="113"/>
    </row>
    <row r="46" spans="1:7" x14ac:dyDescent="0.25">
      <c r="A46" s="113" t="s">
        <v>541</v>
      </c>
      <c r="B46" s="113" t="s">
        <v>542</v>
      </c>
      <c r="C46" s="148">
        <v>0</v>
      </c>
      <c r="D46" s="148">
        <v>0</v>
      </c>
      <c r="E46" s="148"/>
      <c r="F46" s="148">
        <v>0</v>
      </c>
      <c r="G46" s="113"/>
    </row>
    <row r="47" spans="1:7" x14ac:dyDescent="0.25">
      <c r="A47" s="113" t="s">
        <v>543</v>
      </c>
      <c r="B47" s="113" t="s">
        <v>544</v>
      </c>
      <c r="C47" s="148">
        <v>0</v>
      </c>
      <c r="D47" s="148">
        <v>0</v>
      </c>
      <c r="E47" s="148"/>
      <c r="F47" s="148">
        <v>0</v>
      </c>
      <c r="G47" s="113"/>
    </row>
    <row r="48" spans="1:7" x14ac:dyDescent="0.25">
      <c r="A48" s="113" t="s">
        <v>545</v>
      </c>
      <c r="B48" s="113" t="s">
        <v>546</v>
      </c>
      <c r="C48" s="148">
        <v>0</v>
      </c>
      <c r="D48" s="148">
        <v>0</v>
      </c>
      <c r="E48" s="148"/>
      <c r="F48" s="148">
        <v>0</v>
      </c>
      <c r="G48" s="113"/>
    </row>
    <row r="49" spans="1:7" x14ac:dyDescent="0.25">
      <c r="A49" s="113" t="s">
        <v>547</v>
      </c>
      <c r="B49" s="113" t="s">
        <v>548</v>
      </c>
      <c r="C49" s="148">
        <v>0</v>
      </c>
      <c r="D49" s="148">
        <v>0</v>
      </c>
      <c r="E49" s="148"/>
      <c r="F49" s="148">
        <v>0</v>
      </c>
      <c r="G49" s="113"/>
    </row>
    <row r="50" spans="1:7" x14ac:dyDescent="0.25">
      <c r="A50" s="113" t="s">
        <v>549</v>
      </c>
      <c r="B50" s="113" t="s">
        <v>550</v>
      </c>
      <c r="C50" s="148">
        <v>0</v>
      </c>
      <c r="D50" s="148">
        <v>0</v>
      </c>
      <c r="E50" s="148"/>
      <c r="F50" s="148">
        <v>0</v>
      </c>
      <c r="G50" s="113"/>
    </row>
    <row r="51" spans="1:7" x14ac:dyDescent="0.25">
      <c r="A51" s="113" t="s">
        <v>551</v>
      </c>
      <c r="B51" s="113" t="s">
        <v>552</v>
      </c>
      <c r="C51" s="148">
        <v>0.9395</v>
      </c>
      <c r="D51" s="148">
        <v>0.99819999999999998</v>
      </c>
      <c r="E51" s="148"/>
      <c r="F51" s="148">
        <v>0.9859</v>
      </c>
      <c r="G51" s="113"/>
    </row>
    <row r="52" spans="1:7" x14ac:dyDescent="0.25">
      <c r="A52" s="113" t="s">
        <v>553</v>
      </c>
      <c r="B52" s="113" t="s">
        <v>554</v>
      </c>
      <c r="C52" s="148">
        <v>0</v>
      </c>
      <c r="D52" s="148">
        <v>0</v>
      </c>
      <c r="E52" s="148"/>
      <c r="F52" s="148">
        <v>0</v>
      </c>
      <c r="G52" s="113"/>
    </row>
    <row r="53" spans="1:7" x14ac:dyDescent="0.25">
      <c r="A53" s="113" t="s">
        <v>555</v>
      </c>
      <c r="B53" s="113" t="s">
        <v>556</v>
      </c>
      <c r="C53" s="148">
        <v>0</v>
      </c>
      <c r="D53" s="148">
        <v>0</v>
      </c>
      <c r="E53" s="148"/>
      <c r="F53" s="148">
        <v>0</v>
      </c>
      <c r="G53" s="113"/>
    </row>
    <row r="54" spans="1:7" x14ac:dyDescent="0.25">
      <c r="A54" s="113" t="s">
        <v>557</v>
      </c>
      <c r="B54" s="113" t="s">
        <v>558</v>
      </c>
      <c r="C54" s="148">
        <v>0</v>
      </c>
      <c r="D54" s="148">
        <v>0</v>
      </c>
      <c r="E54" s="148"/>
      <c r="F54" s="148">
        <v>0</v>
      </c>
      <c r="G54" s="113"/>
    </row>
    <row r="55" spans="1:7" x14ac:dyDescent="0.25">
      <c r="A55" s="113" t="s">
        <v>559</v>
      </c>
      <c r="B55" s="113" t="s">
        <v>560</v>
      </c>
      <c r="C55" s="148">
        <v>0</v>
      </c>
      <c r="D55" s="148">
        <v>0</v>
      </c>
      <c r="E55" s="148"/>
      <c r="F55" s="148">
        <v>0</v>
      </c>
      <c r="G55" s="113"/>
    </row>
    <row r="56" spans="1:7" x14ac:dyDescent="0.25">
      <c r="A56" s="113" t="s">
        <v>561</v>
      </c>
      <c r="B56" s="113" t="s">
        <v>562</v>
      </c>
      <c r="C56" s="148">
        <v>0</v>
      </c>
      <c r="D56" s="148">
        <v>0</v>
      </c>
      <c r="E56" s="148"/>
      <c r="F56" s="148">
        <v>0</v>
      </c>
      <c r="G56" s="113"/>
    </row>
    <row r="57" spans="1:7" x14ac:dyDescent="0.25">
      <c r="A57" s="113" t="s">
        <v>563</v>
      </c>
      <c r="B57" s="113" t="s">
        <v>564</v>
      </c>
      <c r="C57" s="148">
        <v>0</v>
      </c>
      <c r="D57" s="148">
        <v>0</v>
      </c>
      <c r="E57" s="148"/>
      <c r="F57" s="148">
        <v>0</v>
      </c>
      <c r="G57" s="113"/>
    </row>
    <row r="58" spans="1:7" x14ac:dyDescent="0.25">
      <c r="A58" s="113" t="s">
        <v>565</v>
      </c>
      <c r="B58" s="113" t="s">
        <v>566</v>
      </c>
      <c r="C58" s="148">
        <v>0</v>
      </c>
      <c r="D58" s="148">
        <v>0</v>
      </c>
      <c r="E58" s="148"/>
      <c r="F58" s="148">
        <v>0</v>
      </c>
      <c r="G58" s="113"/>
    </row>
    <row r="59" spans="1:7" x14ac:dyDescent="0.25">
      <c r="A59" s="113" t="s">
        <v>567</v>
      </c>
      <c r="B59" s="113" t="s">
        <v>568</v>
      </c>
      <c r="C59" s="148">
        <v>0</v>
      </c>
      <c r="D59" s="148">
        <v>0</v>
      </c>
      <c r="E59" s="148"/>
      <c r="F59" s="148">
        <v>0</v>
      </c>
      <c r="G59" s="113"/>
    </row>
    <row r="60" spans="1:7" x14ac:dyDescent="0.25">
      <c r="A60" s="113" t="s">
        <v>569</v>
      </c>
      <c r="B60" s="113" t="s">
        <v>3</v>
      </c>
      <c r="C60" s="148">
        <v>0</v>
      </c>
      <c r="D60" s="148">
        <v>0</v>
      </c>
      <c r="E60" s="148"/>
      <c r="F60" s="148">
        <v>0</v>
      </c>
      <c r="G60" s="113"/>
    </row>
    <row r="61" spans="1:7" x14ac:dyDescent="0.25">
      <c r="A61" s="113" t="s">
        <v>570</v>
      </c>
      <c r="B61" s="113" t="s">
        <v>571</v>
      </c>
      <c r="C61" s="148">
        <v>0</v>
      </c>
      <c r="D61" s="148">
        <v>0</v>
      </c>
      <c r="E61" s="148"/>
      <c r="F61" s="148">
        <v>0</v>
      </c>
      <c r="G61" s="113"/>
    </row>
    <row r="62" spans="1:7" x14ac:dyDescent="0.25">
      <c r="A62" s="113" t="s">
        <v>572</v>
      </c>
      <c r="B62" s="113" t="s">
        <v>573</v>
      </c>
      <c r="C62" s="148">
        <v>0</v>
      </c>
      <c r="D62" s="148">
        <v>0</v>
      </c>
      <c r="E62" s="148"/>
      <c r="F62" s="148">
        <v>0</v>
      </c>
      <c r="G62" s="113"/>
    </row>
    <row r="63" spans="1:7" x14ac:dyDescent="0.25">
      <c r="A63" s="113" t="s">
        <v>574</v>
      </c>
      <c r="B63" s="113" t="s">
        <v>575</v>
      </c>
      <c r="C63" s="148">
        <v>0</v>
      </c>
      <c r="D63" s="148">
        <v>0</v>
      </c>
      <c r="E63" s="148"/>
      <c r="F63" s="148">
        <v>0</v>
      </c>
      <c r="G63" s="113"/>
    </row>
    <row r="64" spans="1:7" x14ac:dyDescent="0.25">
      <c r="A64" s="113" t="s">
        <v>576</v>
      </c>
      <c r="B64" s="113" t="s">
        <v>577</v>
      </c>
      <c r="C64" s="148">
        <v>0</v>
      </c>
      <c r="D64" s="148">
        <v>0</v>
      </c>
      <c r="E64" s="148"/>
      <c r="F64" s="148">
        <v>0</v>
      </c>
      <c r="G64" s="113"/>
    </row>
    <row r="65" spans="1:7" x14ac:dyDescent="0.25">
      <c r="A65" s="113" t="s">
        <v>578</v>
      </c>
      <c r="B65" s="113" t="s">
        <v>579</v>
      </c>
      <c r="C65" s="148">
        <v>0</v>
      </c>
      <c r="D65" s="148">
        <v>0</v>
      </c>
      <c r="E65" s="148"/>
      <c r="F65" s="148">
        <v>0</v>
      </c>
      <c r="G65" s="113"/>
    </row>
    <row r="66" spans="1:7" x14ac:dyDescent="0.25">
      <c r="A66" s="113" t="s">
        <v>580</v>
      </c>
      <c r="B66" s="113" t="s">
        <v>581</v>
      </c>
      <c r="C66" s="148">
        <v>0</v>
      </c>
      <c r="D66" s="148">
        <v>0</v>
      </c>
      <c r="E66" s="148"/>
      <c r="F66" s="148">
        <v>0</v>
      </c>
      <c r="G66" s="113"/>
    </row>
    <row r="67" spans="1:7" x14ac:dyDescent="0.25">
      <c r="A67" s="113" t="s">
        <v>582</v>
      </c>
      <c r="B67" s="113" t="s">
        <v>583</v>
      </c>
      <c r="C67" s="148">
        <v>0</v>
      </c>
      <c r="D67" s="148">
        <v>0</v>
      </c>
      <c r="E67" s="148"/>
      <c r="F67" s="148">
        <v>0</v>
      </c>
      <c r="G67" s="113"/>
    </row>
    <row r="68" spans="1:7" x14ac:dyDescent="0.25">
      <c r="A68" s="113" t="s">
        <v>584</v>
      </c>
      <c r="B68" s="113" t="s">
        <v>585</v>
      </c>
      <c r="C68" s="148">
        <v>0</v>
      </c>
      <c r="D68" s="148">
        <v>0</v>
      </c>
      <c r="E68" s="148"/>
      <c r="F68" s="148">
        <v>0</v>
      </c>
      <c r="G68" s="113"/>
    </row>
    <row r="69" spans="1:7" x14ac:dyDescent="0.25">
      <c r="A69" s="113" t="s">
        <v>586</v>
      </c>
      <c r="B69" s="113" t="s">
        <v>587</v>
      </c>
      <c r="C69" s="148">
        <v>0</v>
      </c>
      <c r="D69" s="148">
        <v>0</v>
      </c>
      <c r="E69" s="148"/>
      <c r="F69" s="148">
        <v>0</v>
      </c>
      <c r="G69" s="113"/>
    </row>
    <row r="70" spans="1:7" x14ac:dyDescent="0.25">
      <c r="A70" s="113" t="s">
        <v>588</v>
      </c>
      <c r="B70" s="113" t="s">
        <v>589</v>
      </c>
      <c r="C70" s="148">
        <v>0</v>
      </c>
      <c r="D70" s="148">
        <v>0</v>
      </c>
      <c r="E70" s="148"/>
      <c r="F70" s="148">
        <v>0</v>
      </c>
      <c r="G70" s="113"/>
    </row>
    <row r="71" spans="1:7" x14ac:dyDescent="0.25">
      <c r="A71" s="113" t="s">
        <v>590</v>
      </c>
      <c r="B71" s="113" t="s">
        <v>6</v>
      </c>
      <c r="C71" s="148">
        <v>0</v>
      </c>
      <c r="D71" s="148">
        <v>0</v>
      </c>
      <c r="E71" s="148"/>
      <c r="F71" s="148">
        <v>0</v>
      </c>
      <c r="G71" s="113"/>
    </row>
    <row r="72" spans="1:7" x14ac:dyDescent="0.25">
      <c r="A72" s="113" t="s">
        <v>591</v>
      </c>
      <c r="B72" s="113" t="s">
        <v>592</v>
      </c>
      <c r="C72" s="148">
        <v>0</v>
      </c>
      <c r="D72" s="148">
        <v>0</v>
      </c>
      <c r="E72" s="148"/>
      <c r="F72" s="148">
        <v>0</v>
      </c>
      <c r="G72" s="113"/>
    </row>
    <row r="73" spans="1:7" x14ac:dyDescent="0.25">
      <c r="A73" s="113" t="s">
        <v>593</v>
      </c>
      <c r="B73" s="133" t="s">
        <v>279</v>
      </c>
      <c r="C73" s="147">
        <f>SUM(C74:C76)</f>
        <v>0</v>
      </c>
      <c r="D73" s="147">
        <f>SUM(D74:D76)</f>
        <v>0</v>
      </c>
      <c r="E73" s="148"/>
      <c r="F73" s="147">
        <f>SUM(F74:F76)</f>
        <v>0</v>
      </c>
      <c r="G73" s="113"/>
    </row>
    <row r="74" spans="1:7" x14ac:dyDescent="0.25">
      <c r="A74" s="113" t="s">
        <v>594</v>
      </c>
      <c r="B74" s="113" t="s">
        <v>595</v>
      </c>
      <c r="C74" s="148">
        <v>0</v>
      </c>
      <c r="D74" s="148">
        <v>0</v>
      </c>
      <c r="E74" s="148"/>
      <c r="F74" s="148">
        <v>0</v>
      </c>
      <c r="G74" s="113"/>
    </row>
    <row r="75" spans="1:7" x14ac:dyDescent="0.25">
      <c r="A75" s="113" t="s">
        <v>596</v>
      </c>
      <c r="B75" s="113" t="s">
        <v>597</v>
      </c>
      <c r="C75" s="148">
        <v>0</v>
      </c>
      <c r="D75" s="148">
        <v>0</v>
      </c>
      <c r="E75" s="148"/>
      <c r="F75" s="148">
        <v>0</v>
      </c>
      <c r="G75" s="113"/>
    </row>
    <row r="76" spans="1:7" x14ac:dyDescent="0.25">
      <c r="A76" s="113" t="s">
        <v>1689</v>
      </c>
      <c r="B76" s="113" t="s">
        <v>2</v>
      </c>
      <c r="C76" s="148">
        <v>0</v>
      </c>
      <c r="D76" s="148">
        <v>0</v>
      </c>
      <c r="E76" s="148"/>
      <c r="F76" s="148">
        <v>0</v>
      </c>
      <c r="G76" s="113"/>
    </row>
    <row r="77" spans="1:7" x14ac:dyDescent="0.25">
      <c r="A77" s="113" t="s">
        <v>598</v>
      </c>
      <c r="B77" s="133" t="s">
        <v>97</v>
      </c>
      <c r="C77" s="147">
        <f>SUM(C78:C87)</f>
        <v>0</v>
      </c>
      <c r="D77" s="147">
        <f>SUM(D78:D87)</f>
        <v>0</v>
      </c>
      <c r="E77" s="148"/>
      <c r="F77" s="147">
        <f>SUM(F78:F87)</f>
        <v>0</v>
      </c>
      <c r="G77" s="113"/>
    </row>
    <row r="78" spans="1:7" x14ac:dyDescent="0.25">
      <c r="A78" s="113" t="s">
        <v>599</v>
      </c>
      <c r="B78" s="134" t="s">
        <v>281</v>
      </c>
      <c r="C78" s="148">
        <v>0</v>
      </c>
      <c r="D78" s="148">
        <v>0</v>
      </c>
      <c r="E78" s="148"/>
      <c r="F78" s="148">
        <v>0</v>
      </c>
      <c r="G78" s="113"/>
    </row>
    <row r="79" spans="1:7" x14ac:dyDescent="0.25">
      <c r="A79" s="113" t="s">
        <v>600</v>
      </c>
      <c r="B79" s="134" t="s">
        <v>283</v>
      </c>
      <c r="C79" s="148">
        <v>0</v>
      </c>
      <c r="D79" s="148">
        <v>0</v>
      </c>
      <c r="E79" s="148"/>
      <c r="F79" s="148">
        <v>0</v>
      </c>
      <c r="G79" s="113"/>
    </row>
    <row r="80" spans="1:7" x14ac:dyDescent="0.25">
      <c r="A80" s="113" t="s">
        <v>601</v>
      </c>
      <c r="B80" s="134" t="s">
        <v>285</v>
      </c>
      <c r="C80" s="148">
        <v>0</v>
      </c>
      <c r="D80" s="148">
        <v>0</v>
      </c>
      <c r="E80" s="148"/>
      <c r="F80" s="148">
        <v>0</v>
      </c>
      <c r="G80" s="113"/>
    </row>
    <row r="81" spans="1:7" x14ac:dyDescent="0.25">
      <c r="A81" s="113" t="s">
        <v>602</v>
      </c>
      <c r="B81" s="134" t="s">
        <v>12</v>
      </c>
      <c r="C81" s="148">
        <v>0</v>
      </c>
      <c r="D81" s="148">
        <v>0</v>
      </c>
      <c r="E81" s="148"/>
      <c r="F81" s="148">
        <v>0</v>
      </c>
      <c r="G81" s="113"/>
    </row>
    <row r="82" spans="1:7" x14ac:dyDescent="0.25">
      <c r="A82" s="113" t="s">
        <v>603</v>
      </c>
      <c r="B82" s="134" t="s">
        <v>288</v>
      </c>
      <c r="C82" s="148">
        <v>0</v>
      </c>
      <c r="D82" s="148">
        <v>0</v>
      </c>
      <c r="E82" s="148"/>
      <c r="F82" s="148">
        <v>0</v>
      </c>
      <c r="G82" s="113"/>
    </row>
    <row r="83" spans="1:7" x14ac:dyDescent="0.25">
      <c r="A83" s="113" t="s">
        <v>604</v>
      </c>
      <c r="B83" s="134" t="s">
        <v>290</v>
      </c>
      <c r="C83" s="148">
        <v>0</v>
      </c>
      <c r="D83" s="148">
        <v>0</v>
      </c>
      <c r="E83" s="148"/>
      <c r="F83" s="148">
        <v>0</v>
      </c>
      <c r="G83" s="113"/>
    </row>
    <row r="84" spans="1:7" x14ac:dyDescent="0.25">
      <c r="A84" s="113" t="s">
        <v>605</v>
      </c>
      <c r="B84" s="134" t="s">
        <v>292</v>
      </c>
      <c r="C84" s="148">
        <v>0</v>
      </c>
      <c r="D84" s="148">
        <v>0</v>
      </c>
      <c r="E84" s="148"/>
      <c r="F84" s="148">
        <v>0</v>
      </c>
      <c r="G84" s="113"/>
    </row>
    <row r="85" spans="1:7" x14ac:dyDescent="0.25">
      <c r="A85" s="113" t="s">
        <v>606</v>
      </c>
      <c r="B85" s="134" t="s">
        <v>294</v>
      </c>
      <c r="C85" s="148">
        <v>0</v>
      </c>
      <c r="D85" s="148">
        <v>0</v>
      </c>
      <c r="E85" s="148"/>
      <c r="F85" s="148">
        <v>0</v>
      </c>
      <c r="G85" s="113"/>
    </row>
    <row r="86" spans="1:7" x14ac:dyDescent="0.25">
      <c r="A86" s="113" t="s">
        <v>607</v>
      </c>
      <c r="B86" s="134" t="s">
        <v>296</v>
      </c>
      <c r="C86" s="148">
        <v>0</v>
      </c>
      <c r="D86" s="148">
        <v>0</v>
      </c>
      <c r="E86" s="148"/>
      <c r="F86" s="148">
        <v>0</v>
      </c>
      <c r="G86" s="113"/>
    </row>
    <row r="87" spans="1:7" x14ac:dyDescent="0.25">
      <c r="A87" s="113" t="s">
        <v>608</v>
      </c>
      <c r="B87" s="134" t="s">
        <v>97</v>
      </c>
      <c r="C87" s="148">
        <v>6.0499999999999998E-2</v>
      </c>
      <c r="D87" s="148">
        <v>1.8E-3</v>
      </c>
      <c r="E87" s="148"/>
      <c r="F87" s="148">
        <v>1.41E-2</v>
      </c>
      <c r="G87" s="113"/>
    </row>
    <row r="88" spans="1:7" x14ac:dyDescent="0.25">
      <c r="A88" s="113" t="s">
        <v>609</v>
      </c>
      <c r="B88" s="178" t="s">
        <v>1717</v>
      </c>
      <c r="C88" s="148">
        <v>2.52E-2</v>
      </c>
      <c r="D88" s="148">
        <v>1.8E-3</v>
      </c>
      <c r="E88" s="148"/>
      <c r="F88" s="148">
        <v>6.7000000000000002E-3</v>
      </c>
      <c r="G88" s="113"/>
    </row>
    <row r="89" spans="1:7" x14ac:dyDescent="0.25">
      <c r="A89" s="113" t="s">
        <v>610</v>
      </c>
      <c r="B89" s="178" t="s">
        <v>1718</v>
      </c>
      <c r="C89" s="148">
        <v>3.5299999999999998E-2</v>
      </c>
      <c r="D89" s="148">
        <v>0</v>
      </c>
      <c r="E89" s="148"/>
      <c r="F89" s="148">
        <v>7.4000000000000003E-3</v>
      </c>
      <c r="G89" s="113"/>
    </row>
    <row r="90" spans="1:7" x14ac:dyDescent="0.25">
      <c r="A90" s="113" t="s">
        <v>611</v>
      </c>
      <c r="B90" s="130" t="s">
        <v>101</v>
      </c>
      <c r="C90" s="148"/>
      <c r="D90" s="148"/>
      <c r="E90" s="148"/>
      <c r="F90" s="148"/>
      <c r="G90" s="113"/>
    </row>
    <row r="91" spans="1:7" x14ac:dyDescent="0.25">
      <c r="A91" s="113" t="s">
        <v>612</v>
      </c>
      <c r="B91" s="130" t="s">
        <v>101</v>
      </c>
      <c r="C91" s="148"/>
      <c r="D91" s="148"/>
      <c r="E91" s="148"/>
      <c r="F91" s="148"/>
      <c r="G91" s="113"/>
    </row>
    <row r="92" spans="1:7" x14ac:dyDescent="0.25">
      <c r="A92" s="113" t="s">
        <v>613</v>
      </c>
      <c r="B92" s="130" t="s">
        <v>101</v>
      </c>
      <c r="C92" s="148"/>
      <c r="D92" s="148"/>
      <c r="E92" s="148"/>
      <c r="F92" s="148"/>
      <c r="G92" s="113"/>
    </row>
    <row r="93" spans="1:7" x14ac:dyDescent="0.25">
      <c r="A93" s="113" t="s">
        <v>614</v>
      </c>
      <c r="B93" s="130" t="s">
        <v>101</v>
      </c>
      <c r="C93" s="148"/>
      <c r="D93" s="148"/>
      <c r="E93" s="148"/>
      <c r="F93" s="148"/>
      <c r="G93" s="113"/>
    </row>
    <row r="94" spans="1:7" x14ac:dyDescent="0.25">
      <c r="A94" s="113" t="s">
        <v>615</v>
      </c>
      <c r="B94" s="130" t="s">
        <v>101</v>
      </c>
      <c r="C94" s="148"/>
      <c r="D94" s="148"/>
      <c r="E94" s="148"/>
      <c r="F94" s="148"/>
      <c r="G94" s="113"/>
    </row>
    <row r="95" spans="1:7" x14ac:dyDescent="0.25">
      <c r="A95" s="113" t="s">
        <v>616</v>
      </c>
      <c r="B95" s="130" t="s">
        <v>101</v>
      </c>
      <c r="C95" s="148"/>
      <c r="D95" s="148"/>
      <c r="E95" s="148"/>
      <c r="F95" s="148"/>
      <c r="G95" s="113"/>
    </row>
    <row r="96" spans="1:7" x14ac:dyDescent="0.25">
      <c r="A96" s="113" t="s">
        <v>617</v>
      </c>
      <c r="B96" s="130" t="s">
        <v>101</v>
      </c>
      <c r="C96" s="148"/>
      <c r="D96" s="148"/>
      <c r="E96" s="148"/>
      <c r="F96" s="148"/>
      <c r="G96" s="113"/>
    </row>
    <row r="97" spans="1:7" x14ac:dyDescent="0.25">
      <c r="A97" s="113" t="s">
        <v>618</v>
      </c>
      <c r="B97" s="130" t="s">
        <v>101</v>
      </c>
      <c r="C97" s="148"/>
      <c r="D97" s="148"/>
      <c r="E97" s="148"/>
      <c r="F97" s="148"/>
      <c r="G97" s="113"/>
    </row>
    <row r="98" spans="1:7" ht="15" customHeight="1" x14ac:dyDescent="0.25">
      <c r="A98" s="124"/>
      <c r="B98" s="125" t="s">
        <v>619</v>
      </c>
      <c r="C98" s="124" t="s">
        <v>526</v>
      </c>
      <c r="D98" s="124" t="s">
        <v>527</v>
      </c>
      <c r="E98" s="131"/>
      <c r="F98" s="126" t="s">
        <v>492</v>
      </c>
      <c r="G98" s="126"/>
    </row>
    <row r="99" spans="1:7" x14ac:dyDescent="0.25">
      <c r="A99" s="113" t="s">
        <v>620</v>
      </c>
      <c r="B99" s="134" t="s">
        <v>1700</v>
      </c>
      <c r="C99" s="148">
        <v>8.9800000000000005E-2</v>
      </c>
      <c r="D99" s="148">
        <v>4.41E-2</v>
      </c>
      <c r="E99" s="148"/>
      <c r="F99" s="148">
        <v>5.33E-2</v>
      </c>
      <c r="G99" s="113"/>
    </row>
    <row r="100" spans="1:7" x14ac:dyDescent="0.25">
      <c r="A100" s="113" t="s">
        <v>622</v>
      </c>
      <c r="B100" s="134" t="s">
        <v>1701</v>
      </c>
      <c r="C100" s="148">
        <v>0.1318</v>
      </c>
      <c r="D100" s="148">
        <v>0.14119999999999999</v>
      </c>
      <c r="E100" s="148"/>
      <c r="F100" s="148">
        <v>0.13930000000000001</v>
      </c>
      <c r="G100" s="113"/>
    </row>
    <row r="101" spans="1:7" x14ac:dyDescent="0.25">
      <c r="A101" s="113" t="s">
        <v>623</v>
      </c>
      <c r="B101" s="134" t="s">
        <v>1702</v>
      </c>
      <c r="C101" s="148">
        <v>0.2145</v>
      </c>
      <c r="D101" s="148">
        <v>0.22520000000000001</v>
      </c>
      <c r="E101" s="148"/>
      <c r="F101" s="148">
        <v>0.223</v>
      </c>
      <c r="G101" s="113"/>
    </row>
    <row r="102" spans="1:7" x14ac:dyDescent="0.25">
      <c r="A102" s="113" t="s">
        <v>624</v>
      </c>
      <c r="B102" s="134" t="s">
        <v>1703</v>
      </c>
      <c r="C102" s="148">
        <v>0.29649999999999999</v>
      </c>
      <c r="D102" s="148">
        <v>0.30869999999999997</v>
      </c>
      <c r="E102" s="148"/>
      <c r="F102" s="148">
        <v>0.30620000000000003</v>
      </c>
      <c r="G102" s="113"/>
    </row>
    <row r="103" spans="1:7" x14ac:dyDescent="0.25">
      <c r="A103" s="113" t="s">
        <v>625</v>
      </c>
      <c r="B103" s="134" t="s">
        <v>1704</v>
      </c>
      <c r="C103" s="148">
        <v>0.26740000000000003</v>
      </c>
      <c r="D103" s="148">
        <v>0.28089999999999998</v>
      </c>
      <c r="E103" s="148"/>
      <c r="F103" s="148">
        <v>0.2782</v>
      </c>
      <c r="G103" s="113"/>
    </row>
    <row r="104" spans="1:7" x14ac:dyDescent="0.25">
      <c r="A104" s="113" t="s">
        <v>626</v>
      </c>
      <c r="B104" s="134" t="s">
        <v>621</v>
      </c>
      <c r="C104" s="148">
        <v>0</v>
      </c>
      <c r="D104" s="148">
        <v>0</v>
      </c>
      <c r="E104" s="148"/>
      <c r="F104" s="148">
        <v>0</v>
      </c>
      <c r="G104" s="113"/>
    </row>
    <row r="105" spans="1:7" x14ac:dyDescent="0.25">
      <c r="A105" s="113" t="s">
        <v>627</v>
      </c>
      <c r="B105" s="134" t="s">
        <v>621</v>
      </c>
      <c r="C105" s="148">
        <v>0</v>
      </c>
      <c r="D105" s="148">
        <v>0</v>
      </c>
      <c r="E105" s="148"/>
      <c r="F105" s="148">
        <v>0</v>
      </c>
      <c r="G105" s="113"/>
    </row>
    <row r="106" spans="1:7" x14ac:dyDescent="0.25">
      <c r="A106" s="113" t="s">
        <v>628</v>
      </c>
      <c r="B106" s="134" t="s">
        <v>621</v>
      </c>
      <c r="C106" s="148">
        <v>0</v>
      </c>
      <c r="D106" s="148">
        <v>0</v>
      </c>
      <c r="E106" s="148"/>
      <c r="F106" s="148">
        <v>0</v>
      </c>
      <c r="G106" s="113"/>
    </row>
    <row r="107" spans="1:7" x14ac:dyDescent="0.25">
      <c r="A107" s="113" t="s">
        <v>629</v>
      </c>
      <c r="B107" s="134" t="s">
        <v>621</v>
      </c>
      <c r="C107" s="148">
        <v>0</v>
      </c>
      <c r="D107" s="148">
        <v>0</v>
      </c>
      <c r="E107" s="148"/>
      <c r="F107" s="148">
        <v>0</v>
      </c>
      <c r="G107" s="113"/>
    </row>
    <row r="108" spans="1:7" x14ac:dyDescent="0.25">
      <c r="A108" s="113" t="s">
        <v>630</v>
      </c>
      <c r="B108" s="134" t="s">
        <v>621</v>
      </c>
      <c r="C108" s="148">
        <v>0</v>
      </c>
      <c r="D108" s="148">
        <v>0</v>
      </c>
      <c r="E108" s="148"/>
      <c r="F108" s="148">
        <v>0</v>
      </c>
      <c r="G108" s="113"/>
    </row>
    <row r="109" spans="1:7" x14ac:dyDescent="0.25">
      <c r="A109" s="113" t="s">
        <v>631</v>
      </c>
      <c r="B109" s="134" t="s">
        <v>621</v>
      </c>
      <c r="C109" s="148">
        <v>0</v>
      </c>
      <c r="D109" s="148">
        <v>0</v>
      </c>
      <c r="E109" s="148"/>
      <c r="F109" s="148">
        <v>0</v>
      </c>
      <c r="G109" s="113"/>
    </row>
    <row r="110" spans="1:7" x14ac:dyDescent="0.25">
      <c r="A110" s="113" t="s">
        <v>632</v>
      </c>
      <c r="B110" s="134" t="s">
        <v>621</v>
      </c>
      <c r="C110" s="148">
        <v>0</v>
      </c>
      <c r="D110" s="148">
        <v>0</v>
      </c>
      <c r="E110" s="148"/>
      <c r="F110" s="148">
        <v>0</v>
      </c>
      <c r="G110" s="113"/>
    </row>
    <row r="111" spans="1:7" x14ac:dyDescent="0.25">
      <c r="A111" s="113" t="s">
        <v>633</v>
      </c>
      <c r="B111" s="134" t="s">
        <v>621</v>
      </c>
      <c r="C111" s="148">
        <v>0</v>
      </c>
      <c r="D111" s="148">
        <v>0</v>
      </c>
      <c r="E111" s="148"/>
      <c r="F111" s="148">
        <v>0</v>
      </c>
      <c r="G111" s="113"/>
    </row>
    <row r="112" spans="1:7" x14ac:dyDescent="0.25">
      <c r="A112" s="113" t="s">
        <v>634</v>
      </c>
      <c r="B112" s="134" t="s">
        <v>621</v>
      </c>
      <c r="C112" s="148">
        <v>0</v>
      </c>
      <c r="D112" s="148">
        <v>0</v>
      </c>
      <c r="E112" s="148"/>
      <c r="F112" s="148">
        <v>0</v>
      </c>
      <c r="G112" s="113"/>
    </row>
    <row r="113" spans="1:7" x14ac:dyDescent="0.25">
      <c r="A113" s="113" t="s">
        <v>635</v>
      </c>
      <c r="B113" s="134" t="s">
        <v>621</v>
      </c>
      <c r="C113" s="148">
        <v>0</v>
      </c>
      <c r="D113" s="148">
        <v>0</v>
      </c>
      <c r="E113" s="148"/>
      <c r="F113" s="148">
        <v>0</v>
      </c>
      <c r="G113" s="113"/>
    </row>
    <row r="114" spans="1:7" x14ac:dyDescent="0.25">
      <c r="A114" s="113" t="s">
        <v>636</v>
      </c>
      <c r="B114" s="134" t="s">
        <v>621</v>
      </c>
      <c r="C114" s="148">
        <v>0</v>
      </c>
      <c r="D114" s="148">
        <v>0</v>
      </c>
      <c r="E114" s="148"/>
      <c r="F114" s="148">
        <v>0</v>
      </c>
      <c r="G114" s="113"/>
    </row>
    <row r="115" spans="1:7" x14ac:dyDescent="0.25">
      <c r="A115" s="113" t="s">
        <v>637</v>
      </c>
      <c r="B115" s="134" t="s">
        <v>621</v>
      </c>
      <c r="C115" s="148">
        <v>0</v>
      </c>
      <c r="D115" s="148">
        <v>0</v>
      </c>
      <c r="E115" s="148"/>
      <c r="F115" s="148">
        <v>0</v>
      </c>
      <c r="G115" s="113"/>
    </row>
    <row r="116" spans="1:7" x14ac:dyDescent="0.25">
      <c r="A116" s="113" t="s">
        <v>638</v>
      </c>
      <c r="B116" s="134" t="s">
        <v>621</v>
      </c>
      <c r="C116" s="148">
        <v>0</v>
      </c>
      <c r="D116" s="148">
        <v>0</v>
      </c>
      <c r="E116" s="148"/>
      <c r="F116" s="148">
        <v>0</v>
      </c>
      <c r="G116" s="113"/>
    </row>
    <row r="117" spans="1:7" x14ac:dyDescent="0.25">
      <c r="A117" s="113" t="s">
        <v>639</v>
      </c>
      <c r="B117" s="134" t="s">
        <v>621</v>
      </c>
      <c r="C117" s="148">
        <v>0</v>
      </c>
      <c r="D117" s="148">
        <v>0</v>
      </c>
      <c r="E117" s="148"/>
      <c r="F117" s="148">
        <v>0</v>
      </c>
      <c r="G117" s="113"/>
    </row>
    <row r="118" spans="1:7" x14ac:dyDescent="0.25">
      <c r="A118" s="113" t="s">
        <v>640</v>
      </c>
      <c r="B118" s="134" t="s">
        <v>621</v>
      </c>
      <c r="C118" s="148">
        <v>0</v>
      </c>
      <c r="D118" s="148">
        <v>0</v>
      </c>
      <c r="E118" s="148"/>
      <c r="F118" s="148">
        <v>0</v>
      </c>
      <c r="G118" s="113"/>
    </row>
    <row r="119" spans="1:7" x14ac:dyDescent="0.25">
      <c r="A119" s="113" t="s">
        <v>641</v>
      </c>
      <c r="B119" s="134" t="s">
        <v>621</v>
      </c>
      <c r="C119" s="148">
        <v>0</v>
      </c>
      <c r="D119" s="148">
        <v>0</v>
      </c>
      <c r="E119" s="148"/>
      <c r="F119" s="148">
        <v>0</v>
      </c>
      <c r="G119" s="113"/>
    </row>
    <row r="120" spans="1:7" x14ac:dyDescent="0.25">
      <c r="A120" s="113" t="s">
        <v>642</v>
      </c>
      <c r="B120" s="134" t="s">
        <v>621</v>
      </c>
      <c r="C120" s="148">
        <v>0</v>
      </c>
      <c r="D120" s="148">
        <v>0</v>
      </c>
      <c r="E120" s="148"/>
      <c r="F120" s="148">
        <v>0</v>
      </c>
      <c r="G120" s="113"/>
    </row>
    <row r="121" spans="1:7" x14ac:dyDescent="0.25">
      <c r="A121" s="113" t="s">
        <v>643</v>
      </c>
      <c r="B121" s="134" t="s">
        <v>621</v>
      </c>
      <c r="C121" s="148">
        <v>0</v>
      </c>
      <c r="D121" s="148">
        <v>0</v>
      </c>
      <c r="E121" s="148"/>
      <c r="F121" s="148">
        <v>0</v>
      </c>
      <c r="G121" s="113"/>
    </row>
    <row r="122" spans="1:7" x14ac:dyDescent="0.25">
      <c r="A122" s="113" t="s">
        <v>644</v>
      </c>
      <c r="B122" s="134" t="s">
        <v>621</v>
      </c>
      <c r="C122" s="148">
        <v>0</v>
      </c>
      <c r="D122" s="148">
        <v>0</v>
      </c>
      <c r="E122" s="148"/>
      <c r="F122" s="148">
        <v>0</v>
      </c>
      <c r="G122" s="113"/>
    </row>
    <row r="123" spans="1:7" x14ac:dyDescent="0.25">
      <c r="A123" s="113" t="s">
        <v>645</v>
      </c>
      <c r="B123" s="134" t="s">
        <v>621</v>
      </c>
      <c r="C123" s="148">
        <v>0</v>
      </c>
      <c r="D123" s="148">
        <v>0</v>
      </c>
      <c r="E123" s="148"/>
      <c r="F123" s="148">
        <v>0</v>
      </c>
      <c r="G123" s="113"/>
    </row>
    <row r="124" spans="1:7" x14ac:dyDescent="0.25">
      <c r="A124" s="113" t="s">
        <v>646</v>
      </c>
      <c r="B124" s="134" t="s">
        <v>621</v>
      </c>
      <c r="C124" s="148">
        <v>0</v>
      </c>
      <c r="D124" s="148">
        <v>0</v>
      </c>
      <c r="E124" s="148"/>
      <c r="F124" s="148">
        <v>0</v>
      </c>
      <c r="G124" s="113"/>
    </row>
    <row r="125" spans="1:7" x14ac:dyDescent="0.25">
      <c r="A125" s="113" t="s">
        <v>647</v>
      </c>
      <c r="B125" s="134" t="s">
        <v>621</v>
      </c>
      <c r="C125" s="148">
        <v>0</v>
      </c>
      <c r="D125" s="148">
        <v>0</v>
      </c>
      <c r="E125" s="148"/>
      <c r="F125" s="148">
        <v>0</v>
      </c>
      <c r="G125" s="113"/>
    </row>
    <row r="126" spans="1:7" x14ac:dyDescent="0.25">
      <c r="A126" s="113" t="s">
        <v>648</v>
      </c>
      <c r="B126" s="134" t="s">
        <v>621</v>
      </c>
      <c r="C126" s="148">
        <v>0</v>
      </c>
      <c r="D126" s="148">
        <v>0</v>
      </c>
      <c r="E126" s="148"/>
      <c r="F126" s="148">
        <v>0</v>
      </c>
      <c r="G126" s="113"/>
    </row>
    <row r="127" spans="1:7" x14ac:dyDescent="0.25">
      <c r="A127" s="113" t="s">
        <v>649</v>
      </c>
      <c r="B127" s="134" t="s">
        <v>621</v>
      </c>
      <c r="C127" s="148">
        <v>0</v>
      </c>
      <c r="D127" s="148">
        <v>0</v>
      </c>
      <c r="E127" s="148"/>
      <c r="F127" s="148">
        <v>0</v>
      </c>
      <c r="G127" s="113"/>
    </row>
    <row r="128" spans="1:7" x14ac:dyDescent="0.25">
      <c r="A128" s="113" t="s">
        <v>650</v>
      </c>
      <c r="B128" s="134" t="s">
        <v>621</v>
      </c>
      <c r="C128" s="148">
        <v>0</v>
      </c>
      <c r="D128" s="148">
        <v>0</v>
      </c>
      <c r="E128" s="148"/>
      <c r="F128" s="148">
        <v>0</v>
      </c>
      <c r="G128" s="113"/>
    </row>
    <row r="129" spans="1:7" x14ac:dyDescent="0.25">
      <c r="A129" s="113" t="s">
        <v>651</v>
      </c>
      <c r="B129" s="134" t="s">
        <v>621</v>
      </c>
      <c r="C129" s="148">
        <v>0</v>
      </c>
      <c r="D129" s="148">
        <v>0</v>
      </c>
      <c r="E129" s="148"/>
      <c r="F129" s="148">
        <v>0</v>
      </c>
      <c r="G129" s="113"/>
    </row>
    <row r="130" spans="1:7" x14ac:dyDescent="0.25">
      <c r="A130" s="113" t="s">
        <v>1662</v>
      </c>
      <c r="B130" s="134" t="s">
        <v>621</v>
      </c>
      <c r="C130" s="148">
        <v>0</v>
      </c>
      <c r="D130" s="148">
        <v>0</v>
      </c>
      <c r="E130" s="148"/>
      <c r="F130" s="148">
        <v>0</v>
      </c>
      <c r="G130" s="113"/>
    </row>
    <row r="131" spans="1:7" x14ac:dyDescent="0.25">
      <c r="A131" s="113" t="s">
        <v>1663</v>
      </c>
      <c r="B131" s="134" t="s">
        <v>621</v>
      </c>
      <c r="C131" s="148">
        <v>0</v>
      </c>
      <c r="D131" s="148">
        <v>0</v>
      </c>
      <c r="E131" s="148"/>
      <c r="F131" s="148">
        <v>0</v>
      </c>
      <c r="G131" s="113"/>
    </row>
    <row r="132" spans="1:7" x14ac:dyDescent="0.25">
      <c r="A132" s="113" t="s">
        <v>1664</v>
      </c>
      <c r="B132" s="134" t="s">
        <v>621</v>
      </c>
      <c r="C132" s="148">
        <v>0</v>
      </c>
      <c r="D132" s="148">
        <v>0</v>
      </c>
      <c r="E132" s="148"/>
      <c r="F132" s="148">
        <v>0</v>
      </c>
      <c r="G132" s="113"/>
    </row>
    <row r="133" spans="1:7" x14ac:dyDescent="0.25">
      <c r="A133" s="113" t="s">
        <v>1665</v>
      </c>
      <c r="B133" s="134" t="s">
        <v>621</v>
      </c>
      <c r="C133" s="148">
        <v>0</v>
      </c>
      <c r="D133" s="148">
        <v>0</v>
      </c>
      <c r="E133" s="148"/>
      <c r="F133" s="148">
        <v>0</v>
      </c>
      <c r="G133" s="113"/>
    </row>
    <row r="134" spans="1:7" x14ac:dyDescent="0.25">
      <c r="A134" s="113" t="s">
        <v>1666</v>
      </c>
      <c r="B134" s="134" t="s">
        <v>621</v>
      </c>
      <c r="C134" s="148">
        <v>0</v>
      </c>
      <c r="D134" s="148">
        <v>0</v>
      </c>
      <c r="E134" s="148"/>
      <c r="F134" s="148">
        <v>0</v>
      </c>
      <c r="G134" s="113"/>
    </row>
    <row r="135" spans="1:7" x14ac:dyDescent="0.25">
      <c r="A135" s="113" t="s">
        <v>1667</v>
      </c>
      <c r="B135" s="134" t="s">
        <v>621</v>
      </c>
      <c r="C135" s="148">
        <v>0</v>
      </c>
      <c r="D135" s="148">
        <v>0</v>
      </c>
      <c r="E135" s="148"/>
      <c r="F135" s="148">
        <v>0</v>
      </c>
      <c r="G135" s="113"/>
    </row>
    <row r="136" spans="1:7" x14ac:dyDescent="0.25">
      <c r="A136" s="113" t="s">
        <v>1668</v>
      </c>
      <c r="B136" s="134" t="s">
        <v>621</v>
      </c>
      <c r="C136" s="148">
        <v>0</v>
      </c>
      <c r="D136" s="148">
        <v>0</v>
      </c>
      <c r="E136" s="148"/>
      <c r="F136" s="148">
        <v>0</v>
      </c>
      <c r="G136" s="113"/>
    </row>
    <row r="137" spans="1:7" x14ac:dyDescent="0.25">
      <c r="A137" s="113" t="s">
        <v>1669</v>
      </c>
      <c r="B137" s="134" t="s">
        <v>621</v>
      </c>
      <c r="C137" s="148">
        <v>0</v>
      </c>
      <c r="D137" s="148">
        <v>0</v>
      </c>
      <c r="E137" s="148"/>
      <c r="F137" s="148">
        <v>0</v>
      </c>
      <c r="G137" s="113"/>
    </row>
    <row r="138" spans="1:7" x14ac:dyDescent="0.25">
      <c r="A138" s="113" t="s">
        <v>1670</v>
      </c>
      <c r="B138" s="134" t="s">
        <v>621</v>
      </c>
      <c r="C138" s="148">
        <v>0</v>
      </c>
      <c r="D138" s="148">
        <v>0</v>
      </c>
      <c r="E138" s="148"/>
      <c r="F138" s="148">
        <v>0</v>
      </c>
      <c r="G138" s="113"/>
    </row>
    <row r="139" spans="1:7" x14ac:dyDescent="0.25">
      <c r="A139" s="113" t="s">
        <v>1671</v>
      </c>
      <c r="B139" s="134" t="s">
        <v>621</v>
      </c>
      <c r="C139" s="148">
        <v>0</v>
      </c>
      <c r="D139" s="148">
        <v>0</v>
      </c>
      <c r="E139" s="148"/>
      <c r="F139" s="148">
        <v>0</v>
      </c>
      <c r="G139" s="113"/>
    </row>
    <row r="140" spans="1:7" x14ac:dyDescent="0.25">
      <c r="A140" s="113" t="s">
        <v>1672</v>
      </c>
      <c r="B140" s="134" t="s">
        <v>621</v>
      </c>
      <c r="C140" s="148">
        <v>0</v>
      </c>
      <c r="D140" s="148">
        <v>0</v>
      </c>
      <c r="E140" s="148"/>
      <c r="F140" s="148">
        <v>0</v>
      </c>
      <c r="G140" s="113"/>
    </row>
    <row r="141" spans="1:7" x14ac:dyDescent="0.25">
      <c r="A141" s="113" t="s">
        <v>1673</v>
      </c>
      <c r="B141" s="134" t="s">
        <v>621</v>
      </c>
      <c r="C141" s="148">
        <v>0</v>
      </c>
      <c r="D141" s="148">
        <v>0</v>
      </c>
      <c r="E141" s="148"/>
      <c r="F141" s="148">
        <v>0</v>
      </c>
      <c r="G141" s="113"/>
    </row>
    <row r="142" spans="1:7" x14ac:dyDescent="0.25">
      <c r="A142" s="113" t="s">
        <v>1674</v>
      </c>
      <c r="B142" s="134" t="s">
        <v>621</v>
      </c>
      <c r="C142" s="148">
        <v>0</v>
      </c>
      <c r="D142" s="148">
        <v>0</v>
      </c>
      <c r="E142" s="148"/>
      <c r="F142" s="148">
        <v>0</v>
      </c>
      <c r="G142" s="113"/>
    </row>
    <row r="143" spans="1:7" x14ac:dyDescent="0.25">
      <c r="A143" s="113" t="s">
        <v>1675</v>
      </c>
      <c r="B143" s="134" t="s">
        <v>621</v>
      </c>
      <c r="C143" s="148">
        <v>0</v>
      </c>
      <c r="D143" s="148">
        <v>0</v>
      </c>
      <c r="E143" s="148"/>
      <c r="F143" s="148">
        <v>0</v>
      </c>
      <c r="G143" s="113"/>
    </row>
    <row r="144" spans="1:7" x14ac:dyDescent="0.25">
      <c r="A144" s="113" t="s">
        <v>1676</v>
      </c>
      <c r="B144" s="134" t="s">
        <v>621</v>
      </c>
      <c r="C144" s="148">
        <v>0</v>
      </c>
      <c r="D144" s="148">
        <v>0</v>
      </c>
      <c r="E144" s="148"/>
      <c r="F144" s="148">
        <v>0</v>
      </c>
      <c r="G144" s="113"/>
    </row>
    <row r="145" spans="1:7" x14ac:dyDescent="0.25">
      <c r="A145" s="113" t="s">
        <v>1677</v>
      </c>
      <c r="B145" s="134" t="s">
        <v>621</v>
      </c>
      <c r="C145" s="148">
        <v>0</v>
      </c>
      <c r="D145" s="148">
        <v>0</v>
      </c>
      <c r="E145" s="148"/>
      <c r="F145" s="148">
        <v>0</v>
      </c>
      <c r="G145" s="113"/>
    </row>
    <row r="146" spans="1:7" x14ac:dyDescent="0.25">
      <c r="A146" s="113" t="s">
        <v>1678</v>
      </c>
      <c r="B146" s="134" t="s">
        <v>621</v>
      </c>
      <c r="C146" s="148">
        <v>0</v>
      </c>
      <c r="D146" s="148">
        <v>0</v>
      </c>
      <c r="E146" s="148"/>
      <c r="F146" s="148">
        <v>0</v>
      </c>
      <c r="G146" s="113"/>
    </row>
    <row r="147" spans="1:7" x14ac:dyDescent="0.25">
      <c r="A147" s="113" t="s">
        <v>1679</v>
      </c>
      <c r="B147" s="134" t="s">
        <v>621</v>
      </c>
      <c r="C147" s="148">
        <v>0</v>
      </c>
      <c r="D147" s="148">
        <v>0</v>
      </c>
      <c r="E147" s="148"/>
      <c r="F147" s="148">
        <v>0</v>
      </c>
      <c r="G147" s="113"/>
    </row>
    <row r="148" spans="1:7" x14ac:dyDescent="0.25">
      <c r="A148" s="113" t="s">
        <v>1680</v>
      </c>
      <c r="B148" s="134" t="s">
        <v>621</v>
      </c>
      <c r="C148" s="148">
        <v>0</v>
      </c>
      <c r="D148" s="148">
        <v>0</v>
      </c>
      <c r="E148" s="148"/>
      <c r="F148" s="148">
        <v>0</v>
      </c>
      <c r="G148" s="113"/>
    </row>
    <row r="149" spans="1:7" ht="15" customHeight="1" x14ac:dyDescent="0.25">
      <c r="A149" s="124"/>
      <c r="B149" s="125" t="s">
        <v>652</v>
      </c>
      <c r="C149" s="124" t="s">
        <v>526</v>
      </c>
      <c r="D149" s="124" t="s">
        <v>527</v>
      </c>
      <c r="E149" s="131"/>
      <c r="F149" s="126" t="s">
        <v>492</v>
      </c>
      <c r="G149" s="126"/>
    </row>
    <row r="150" spans="1:7" x14ac:dyDescent="0.25">
      <c r="A150" s="113" t="s">
        <v>653</v>
      </c>
      <c r="B150" s="113" t="s">
        <v>654</v>
      </c>
      <c r="C150" s="148">
        <v>0.30199999999999999</v>
      </c>
      <c r="D150" s="148">
        <v>0.1993</v>
      </c>
      <c r="E150" s="149"/>
      <c r="F150" s="148">
        <v>0.221</v>
      </c>
    </row>
    <row r="151" spans="1:7" x14ac:dyDescent="0.25">
      <c r="A151" s="113" t="s">
        <v>655</v>
      </c>
      <c r="B151" s="113" t="s">
        <v>656</v>
      </c>
      <c r="C151" s="148">
        <v>0.20979999999999999</v>
      </c>
      <c r="D151" s="148">
        <v>0.42570000000000002</v>
      </c>
      <c r="E151" s="149"/>
      <c r="F151" s="148">
        <v>0.38019999999999998</v>
      </c>
    </row>
    <row r="152" spans="1:7" x14ac:dyDescent="0.25">
      <c r="A152" s="113" t="s">
        <v>657</v>
      </c>
      <c r="B152" s="113" t="s">
        <v>97</v>
      </c>
      <c r="C152" s="148">
        <v>0.48830000000000001</v>
      </c>
      <c r="D152" s="148">
        <v>0.37490000000000001</v>
      </c>
      <c r="E152" s="149"/>
      <c r="F152" s="148">
        <v>0.39879999999999999</v>
      </c>
    </row>
    <row r="153" spans="1:7" x14ac:dyDescent="0.25">
      <c r="A153" s="113" t="s">
        <v>658</v>
      </c>
      <c r="C153" s="148"/>
      <c r="D153" s="148"/>
      <c r="E153" s="149"/>
      <c r="F153" s="148"/>
    </row>
    <row r="154" spans="1:7" x14ac:dyDescent="0.25">
      <c r="A154" s="113" t="s">
        <v>659</v>
      </c>
      <c r="B154" s="178" t="s">
        <v>1716</v>
      </c>
      <c r="C154" s="148">
        <v>0.48830000000000001</v>
      </c>
      <c r="D154" s="148">
        <v>0.37490000000000001</v>
      </c>
      <c r="E154" s="149"/>
      <c r="F154" s="148">
        <v>0.39879999999999999</v>
      </c>
    </row>
    <row r="155" spans="1:7" x14ac:dyDescent="0.25">
      <c r="A155" s="113" t="s">
        <v>660</v>
      </c>
      <c r="C155" s="148"/>
      <c r="D155" s="148"/>
      <c r="E155" s="149"/>
      <c r="F155" s="148"/>
    </row>
    <row r="156" spans="1:7" x14ac:dyDescent="0.25">
      <c r="A156" s="113" t="s">
        <v>661</v>
      </c>
      <c r="C156" s="148"/>
      <c r="D156" s="148"/>
      <c r="E156" s="149"/>
      <c r="F156" s="148"/>
    </row>
    <row r="157" spans="1:7" x14ac:dyDescent="0.25">
      <c r="A157" s="113" t="s">
        <v>662</v>
      </c>
      <c r="C157" s="148"/>
      <c r="D157" s="148"/>
      <c r="E157" s="149"/>
      <c r="F157" s="148"/>
    </row>
    <row r="158" spans="1:7" x14ac:dyDescent="0.25">
      <c r="A158" s="113" t="s">
        <v>663</v>
      </c>
      <c r="C158" s="148"/>
      <c r="D158" s="148"/>
      <c r="E158" s="149"/>
      <c r="F158" s="148"/>
    </row>
    <row r="159" spans="1:7" ht="15" customHeight="1" x14ac:dyDescent="0.25">
      <c r="A159" s="124"/>
      <c r="B159" s="125" t="s">
        <v>664</v>
      </c>
      <c r="C159" s="124" t="s">
        <v>526</v>
      </c>
      <c r="D159" s="124" t="s">
        <v>527</v>
      </c>
      <c r="E159" s="131"/>
      <c r="F159" s="126" t="s">
        <v>492</v>
      </c>
      <c r="G159" s="126"/>
    </row>
    <row r="160" spans="1:7" x14ac:dyDescent="0.25">
      <c r="A160" s="113" t="s">
        <v>665</v>
      </c>
      <c r="B160" s="113" t="s">
        <v>666</v>
      </c>
      <c r="C160" s="148">
        <v>0.30170000000000002</v>
      </c>
      <c r="D160" s="148">
        <v>0.41049999999999998</v>
      </c>
      <c r="E160" s="149"/>
      <c r="F160" s="148">
        <v>0.38750000000000001</v>
      </c>
    </row>
    <row r="161" spans="1:7" x14ac:dyDescent="0.25">
      <c r="A161" s="113" t="s">
        <v>667</v>
      </c>
      <c r="B161" s="113" t="s">
        <v>668</v>
      </c>
      <c r="C161" s="148">
        <v>0.69830000000000003</v>
      </c>
      <c r="D161" s="148">
        <v>0.58950000000000002</v>
      </c>
      <c r="E161" s="149"/>
      <c r="F161" s="148">
        <v>0.61250000000000004</v>
      </c>
    </row>
    <row r="162" spans="1:7" x14ac:dyDescent="0.25">
      <c r="A162" s="113" t="s">
        <v>669</v>
      </c>
      <c r="B162" s="113" t="s">
        <v>97</v>
      </c>
      <c r="C162" s="148">
        <v>0</v>
      </c>
      <c r="D162" s="148">
        <v>0</v>
      </c>
      <c r="E162" s="149"/>
      <c r="F162" s="148">
        <v>0</v>
      </c>
    </row>
    <row r="163" spans="1:7" x14ac:dyDescent="0.25">
      <c r="A163" s="113" t="s">
        <v>670</v>
      </c>
      <c r="E163" s="108"/>
    </row>
    <row r="164" spans="1:7" x14ac:dyDescent="0.25">
      <c r="A164" s="113" t="s">
        <v>671</v>
      </c>
      <c r="E164" s="108"/>
    </row>
    <row r="165" spans="1:7" x14ac:dyDescent="0.25">
      <c r="A165" s="113" t="s">
        <v>672</v>
      </c>
      <c r="E165" s="108"/>
    </row>
    <row r="166" spans="1:7" x14ac:dyDescent="0.25">
      <c r="A166" s="113" t="s">
        <v>673</v>
      </c>
      <c r="E166" s="108"/>
    </row>
    <row r="167" spans="1:7" x14ac:dyDescent="0.25">
      <c r="A167" s="113" t="s">
        <v>674</v>
      </c>
      <c r="E167" s="108"/>
    </row>
    <row r="168" spans="1:7" x14ac:dyDescent="0.25">
      <c r="A168" s="113" t="s">
        <v>675</v>
      </c>
      <c r="E168" s="108"/>
    </row>
    <row r="169" spans="1:7" ht="15" customHeight="1" x14ac:dyDescent="0.25">
      <c r="A169" s="124"/>
      <c r="B169" s="125" t="s">
        <v>676</v>
      </c>
      <c r="C169" s="124" t="s">
        <v>526</v>
      </c>
      <c r="D169" s="124" t="s">
        <v>527</v>
      </c>
      <c r="E169" s="131"/>
      <c r="F169" s="126" t="s">
        <v>492</v>
      </c>
      <c r="G169" s="126"/>
    </row>
    <row r="170" spans="1:7" x14ac:dyDescent="0.25">
      <c r="A170" s="113" t="s">
        <v>677</v>
      </c>
      <c r="B170" s="135" t="s">
        <v>678</v>
      </c>
      <c r="C170" s="148">
        <v>0.1767</v>
      </c>
      <c r="D170" s="148">
        <v>4.6600000000000003E-2</v>
      </c>
      <c r="E170" s="149"/>
      <c r="F170" s="148">
        <v>7.3999999999999996E-2</v>
      </c>
    </row>
    <row r="171" spans="1:7" x14ac:dyDescent="0.25">
      <c r="A171" s="113" t="s">
        <v>679</v>
      </c>
      <c r="B171" s="135" t="s">
        <v>680</v>
      </c>
      <c r="C171" s="148">
        <v>0.1003</v>
      </c>
      <c r="D171" s="148">
        <v>2.7799999999999998E-2</v>
      </c>
      <c r="E171" s="149"/>
      <c r="F171" s="148">
        <v>4.3099999999999999E-2</v>
      </c>
    </row>
    <row r="172" spans="1:7" x14ac:dyDescent="0.25">
      <c r="A172" s="113" t="s">
        <v>681</v>
      </c>
      <c r="B172" s="135" t="s">
        <v>682</v>
      </c>
      <c r="C172" s="148">
        <v>0.1019</v>
      </c>
      <c r="D172" s="148">
        <v>3.5299999999999998E-2</v>
      </c>
      <c r="E172" s="148"/>
      <c r="F172" s="148">
        <v>4.9399999999999999E-2</v>
      </c>
    </row>
    <row r="173" spans="1:7" x14ac:dyDescent="0.25">
      <c r="A173" s="113" t="s">
        <v>683</v>
      </c>
      <c r="B173" s="135" t="s">
        <v>684</v>
      </c>
      <c r="C173" s="148">
        <v>7.8600000000000003E-2</v>
      </c>
      <c r="D173" s="148">
        <v>3.7699999999999997E-2</v>
      </c>
      <c r="E173" s="148"/>
      <c r="F173" s="148">
        <v>4.6399999999999997E-2</v>
      </c>
    </row>
    <row r="174" spans="1:7" x14ac:dyDescent="0.25">
      <c r="A174" s="113" t="s">
        <v>685</v>
      </c>
      <c r="B174" s="135" t="s">
        <v>686</v>
      </c>
      <c r="C174" s="148">
        <v>0.54239999999999999</v>
      </c>
      <c r="D174" s="148">
        <v>0.85250000000000004</v>
      </c>
      <c r="E174" s="148"/>
      <c r="F174" s="148">
        <v>0.78710000000000002</v>
      </c>
    </row>
    <row r="175" spans="1:7" x14ac:dyDescent="0.25">
      <c r="A175" s="113" t="s">
        <v>687</v>
      </c>
      <c r="B175" s="132"/>
      <c r="C175" s="148"/>
      <c r="D175" s="148"/>
      <c r="E175" s="148"/>
      <c r="F175" s="148"/>
    </row>
    <row r="176" spans="1:7" x14ac:dyDescent="0.25">
      <c r="A176" s="113" t="s">
        <v>688</v>
      </c>
      <c r="B176" s="132"/>
      <c r="C176" s="148"/>
      <c r="D176" s="148"/>
      <c r="E176" s="148"/>
      <c r="F176" s="148"/>
    </row>
    <row r="177" spans="1:7" x14ac:dyDescent="0.25">
      <c r="A177" s="113" t="s">
        <v>689</v>
      </c>
      <c r="B177" s="135"/>
      <c r="C177" s="148"/>
      <c r="D177" s="148"/>
      <c r="E177" s="148"/>
      <c r="F177" s="148"/>
    </row>
    <row r="178" spans="1:7" x14ac:dyDescent="0.25">
      <c r="A178" s="113" t="s">
        <v>690</v>
      </c>
      <c r="B178" s="135"/>
      <c r="C178" s="148"/>
      <c r="D178" s="148"/>
      <c r="E178" s="148"/>
      <c r="F178" s="148"/>
    </row>
    <row r="179" spans="1:7" ht="15" customHeight="1" x14ac:dyDescent="0.25">
      <c r="A179" s="124"/>
      <c r="B179" s="125" t="s">
        <v>691</v>
      </c>
      <c r="C179" s="124" t="s">
        <v>526</v>
      </c>
      <c r="D179" s="124" t="s">
        <v>527</v>
      </c>
      <c r="E179" s="131"/>
      <c r="F179" s="126" t="s">
        <v>492</v>
      </c>
      <c r="G179" s="126"/>
    </row>
    <row r="180" spans="1:7" x14ac:dyDescent="0.25">
      <c r="A180" s="113" t="s">
        <v>692</v>
      </c>
      <c r="B180" s="113" t="s">
        <v>693</v>
      </c>
      <c r="C180" s="148">
        <v>3.3999999999999998E-3</v>
      </c>
      <c r="D180" s="148">
        <v>1.06E-2</v>
      </c>
      <c r="E180" s="149"/>
      <c r="F180" s="148">
        <v>9.1000000000000004E-3</v>
      </c>
    </row>
    <row r="181" spans="1:7" x14ac:dyDescent="0.25">
      <c r="A181" s="113" t="s">
        <v>694</v>
      </c>
      <c r="B181" s="136"/>
      <c r="C181" s="148"/>
      <c r="D181" s="148"/>
      <c r="E181" s="149"/>
      <c r="F181" s="148"/>
    </row>
    <row r="182" spans="1:7" x14ac:dyDescent="0.25">
      <c r="A182" s="113" t="s">
        <v>695</v>
      </c>
      <c r="B182" s="136"/>
      <c r="C182" s="148"/>
      <c r="D182" s="148"/>
      <c r="E182" s="149"/>
      <c r="F182" s="148"/>
    </row>
    <row r="183" spans="1:7" x14ac:dyDescent="0.25">
      <c r="A183" s="113" t="s">
        <v>696</v>
      </c>
      <c r="B183" s="136"/>
      <c r="C183" s="148"/>
      <c r="D183" s="148"/>
      <c r="E183" s="149"/>
      <c r="F183" s="148"/>
    </row>
    <row r="184" spans="1:7" x14ac:dyDescent="0.25">
      <c r="A184" s="113" t="s">
        <v>697</v>
      </c>
      <c r="B184" s="136"/>
      <c r="C184" s="148"/>
      <c r="D184" s="148"/>
      <c r="E184" s="149"/>
      <c r="F184" s="148"/>
    </row>
    <row r="185" spans="1:7" ht="18.75" x14ac:dyDescent="0.25">
      <c r="A185" s="137"/>
      <c r="B185" s="138" t="s">
        <v>489</v>
      </c>
      <c r="C185" s="137"/>
      <c r="D185" s="137"/>
      <c r="E185" s="137"/>
      <c r="F185" s="139"/>
      <c r="G185" s="139"/>
    </row>
    <row r="186" spans="1:7" ht="15" customHeight="1" x14ac:dyDescent="0.25">
      <c r="A186" s="124"/>
      <c r="B186" s="125" t="s">
        <v>698</v>
      </c>
      <c r="C186" s="124" t="s">
        <v>699</v>
      </c>
      <c r="D186" s="124" t="s">
        <v>700</v>
      </c>
      <c r="E186" s="131"/>
      <c r="F186" s="124" t="s">
        <v>526</v>
      </c>
      <c r="G186" s="124" t="s">
        <v>701</v>
      </c>
    </row>
    <row r="187" spans="1:7" x14ac:dyDescent="0.25">
      <c r="A187" s="113" t="s">
        <v>702</v>
      </c>
      <c r="B187" s="134" t="s">
        <v>703</v>
      </c>
      <c r="C187" s="171">
        <v>1.84</v>
      </c>
      <c r="D187" s="171"/>
      <c r="E187" s="140"/>
      <c r="F187" s="141"/>
      <c r="G187" s="141"/>
    </row>
    <row r="188" spans="1:7" x14ac:dyDescent="0.25">
      <c r="A188" s="140"/>
      <c r="B188" s="142"/>
      <c r="C188" s="174"/>
      <c r="D188" s="174"/>
      <c r="E188" s="140"/>
      <c r="F188" s="141"/>
      <c r="G188" s="141"/>
    </row>
    <row r="189" spans="1:7" x14ac:dyDescent="0.25">
      <c r="B189" s="134" t="s">
        <v>704</v>
      </c>
      <c r="C189" s="174"/>
      <c r="D189" s="174"/>
      <c r="E189" s="140"/>
      <c r="F189" s="141"/>
      <c r="G189" s="141"/>
    </row>
    <row r="190" spans="1:7" x14ac:dyDescent="0.25">
      <c r="A190" s="113" t="s">
        <v>705</v>
      </c>
      <c r="B190" s="134" t="s">
        <v>621</v>
      </c>
      <c r="C190" s="171">
        <v>11959.03</v>
      </c>
      <c r="D190" s="171">
        <v>13082</v>
      </c>
      <c r="E190" s="140"/>
      <c r="F190" s="127">
        <f>IF($C$214=0,"",IF(C190="[for completion]","",IF(C190="","",C190/$C$214)))</f>
        <v>0.39209972993416059</v>
      </c>
      <c r="G190" s="127" t="str">
        <f>IF($D$214=0,"",IF(D190="[for completion]","",IF(D190="","",D190/$D$214)))</f>
        <v/>
      </c>
    </row>
    <row r="191" spans="1:7" x14ac:dyDescent="0.25">
      <c r="A191" s="113" t="s">
        <v>706</v>
      </c>
      <c r="B191" s="134" t="s">
        <v>621</v>
      </c>
      <c r="C191" s="171">
        <v>7569.94</v>
      </c>
      <c r="D191" s="171">
        <v>2541</v>
      </c>
      <c r="E191" s="140"/>
      <c r="F191" s="127">
        <f t="shared" ref="F191:F213" si="1">IF($C$214=0,"",IF(C191="[for completion]","",IF(C191="","",C191/$C$214)))</f>
        <v>0.2481949982245884</v>
      </c>
      <c r="G191" s="127" t="str">
        <f t="shared" ref="G191:G213" si="2">IF($D$214=0,"",IF(D191="[for completion]","",IF(D191="","",D191/$D$214)))</f>
        <v/>
      </c>
    </row>
    <row r="192" spans="1:7" x14ac:dyDescent="0.25">
      <c r="A192" s="113" t="s">
        <v>707</v>
      </c>
      <c r="B192" s="134" t="s">
        <v>621</v>
      </c>
      <c r="C192" s="171">
        <v>7017.9</v>
      </c>
      <c r="D192" s="171">
        <v>799</v>
      </c>
      <c r="E192" s="140"/>
      <c r="F192" s="127">
        <f t="shared" si="1"/>
        <v>0.23009530829046715</v>
      </c>
      <c r="G192" s="127" t="str">
        <f t="shared" si="2"/>
        <v/>
      </c>
    </row>
    <row r="193" spans="1:7" x14ac:dyDescent="0.25">
      <c r="A193" s="113" t="s">
        <v>708</v>
      </c>
      <c r="B193" s="134" t="s">
        <v>621</v>
      </c>
      <c r="C193" s="171">
        <v>2828.6</v>
      </c>
      <c r="D193" s="171">
        <v>100</v>
      </c>
      <c r="E193" s="140"/>
      <c r="F193" s="127">
        <f t="shared" si="1"/>
        <v>9.2741074827286704E-2</v>
      </c>
      <c r="G193" s="127" t="str">
        <f t="shared" si="2"/>
        <v/>
      </c>
    </row>
    <row r="194" spans="1:7" x14ac:dyDescent="0.25">
      <c r="A194" s="113" t="s">
        <v>709</v>
      </c>
      <c r="B194" s="134" t="s">
        <v>621</v>
      </c>
      <c r="C194" s="171">
        <v>747.27</v>
      </c>
      <c r="D194" s="171">
        <v>11</v>
      </c>
      <c r="E194" s="140"/>
      <c r="F194" s="127">
        <f t="shared" si="1"/>
        <v>2.4500679836734263E-2</v>
      </c>
      <c r="G194" s="127" t="str">
        <f t="shared" si="2"/>
        <v/>
      </c>
    </row>
    <row r="195" spans="1:7" x14ac:dyDescent="0.25">
      <c r="A195" s="113" t="s">
        <v>710</v>
      </c>
      <c r="B195" s="134" t="s">
        <v>621</v>
      </c>
      <c r="C195" s="171">
        <v>377.23</v>
      </c>
      <c r="D195" s="171">
        <v>3</v>
      </c>
      <c r="E195" s="140"/>
      <c r="F195" s="127">
        <f t="shared" si="1"/>
        <v>1.2368208886762839E-2</v>
      </c>
      <c r="G195" s="127" t="str">
        <f t="shared" si="2"/>
        <v/>
      </c>
    </row>
    <row r="196" spans="1:7" x14ac:dyDescent="0.25">
      <c r="A196" s="113" t="s">
        <v>711</v>
      </c>
      <c r="B196" s="134" t="s">
        <v>621</v>
      </c>
      <c r="C196" s="171">
        <v>0</v>
      </c>
      <c r="D196" s="171">
        <v>0</v>
      </c>
      <c r="E196" s="140"/>
      <c r="F196" s="127">
        <f t="shared" si="1"/>
        <v>0</v>
      </c>
      <c r="G196" s="127" t="str">
        <f t="shared" si="2"/>
        <v/>
      </c>
    </row>
    <row r="197" spans="1:7" x14ac:dyDescent="0.25">
      <c r="A197" s="113" t="s">
        <v>712</v>
      </c>
      <c r="B197" s="134" t="s">
        <v>621</v>
      </c>
      <c r="C197" s="171">
        <v>0</v>
      </c>
      <c r="D197" s="171">
        <v>0</v>
      </c>
      <c r="E197" s="140"/>
      <c r="F197" s="127">
        <f t="shared" si="1"/>
        <v>0</v>
      </c>
      <c r="G197" s="127" t="str">
        <f t="shared" si="2"/>
        <v/>
      </c>
    </row>
    <row r="198" spans="1:7" x14ac:dyDescent="0.25">
      <c r="A198" s="113" t="s">
        <v>713</v>
      </c>
      <c r="B198" s="134" t="s">
        <v>621</v>
      </c>
      <c r="C198" s="171">
        <v>0</v>
      </c>
      <c r="D198" s="171">
        <v>0</v>
      </c>
      <c r="E198" s="140"/>
      <c r="F198" s="127">
        <f t="shared" si="1"/>
        <v>0</v>
      </c>
      <c r="G198" s="127" t="str">
        <f t="shared" si="2"/>
        <v/>
      </c>
    </row>
    <row r="199" spans="1:7" x14ac:dyDescent="0.25">
      <c r="A199" s="113" t="s">
        <v>714</v>
      </c>
      <c r="B199" s="134" t="s">
        <v>621</v>
      </c>
      <c r="C199" s="171">
        <v>0</v>
      </c>
      <c r="D199" s="171">
        <v>0</v>
      </c>
      <c r="E199" s="134"/>
      <c r="F199" s="127">
        <f t="shared" si="1"/>
        <v>0</v>
      </c>
      <c r="G199" s="127" t="str">
        <f t="shared" si="2"/>
        <v/>
      </c>
    </row>
    <row r="200" spans="1:7" x14ac:dyDescent="0.25">
      <c r="A200" s="113" t="s">
        <v>715</v>
      </c>
      <c r="B200" s="134" t="s">
        <v>621</v>
      </c>
      <c r="C200" s="171">
        <v>0</v>
      </c>
      <c r="D200" s="171">
        <v>0</v>
      </c>
      <c r="E200" s="134"/>
      <c r="F200" s="127">
        <f t="shared" si="1"/>
        <v>0</v>
      </c>
      <c r="G200" s="127" t="str">
        <f t="shared" si="2"/>
        <v/>
      </c>
    </row>
    <row r="201" spans="1:7" x14ac:dyDescent="0.25">
      <c r="A201" s="113" t="s">
        <v>716</v>
      </c>
      <c r="B201" s="134" t="s">
        <v>621</v>
      </c>
      <c r="C201" s="171">
        <v>0</v>
      </c>
      <c r="D201" s="171">
        <v>0</v>
      </c>
      <c r="E201" s="134"/>
      <c r="F201" s="127">
        <f t="shared" si="1"/>
        <v>0</v>
      </c>
      <c r="G201" s="127" t="str">
        <f t="shared" si="2"/>
        <v/>
      </c>
    </row>
    <row r="202" spans="1:7" x14ac:dyDescent="0.25">
      <c r="A202" s="113" t="s">
        <v>717</v>
      </c>
      <c r="B202" s="134" t="s">
        <v>621</v>
      </c>
      <c r="C202" s="171">
        <v>0</v>
      </c>
      <c r="D202" s="171">
        <v>0</v>
      </c>
      <c r="E202" s="134"/>
      <c r="F202" s="127">
        <f t="shared" si="1"/>
        <v>0</v>
      </c>
      <c r="G202" s="127" t="str">
        <f t="shared" si="2"/>
        <v/>
      </c>
    </row>
    <row r="203" spans="1:7" x14ac:dyDescent="0.25">
      <c r="A203" s="113" t="s">
        <v>718</v>
      </c>
      <c r="B203" s="134" t="s">
        <v>621</v>
      </c>
      <c r="C203" s="171">
        <v>0</v>
      </c>
      <c r="D203" s="171">
        <v>0</v>
      </c>
      <c r="E203" s="134"/>
      <c r="F203" s="127">
        <f t="shared" si="1"/>
        <v>0</v>
      </c>
      <c r="G203" s="127" t="str">
        <f t="shared" si="2"/>
        <v/>
      </c>
    </row>
    <row r="204" spans="1:7" x14ac:dyDescent="0.25">
      <c r="A204" s="113" t="s">
        <v>719</v>
      </c>
      <c r="B204" s="134" t="s">
        <v>621</v>
      </c>
      <c r="C204" s="171">
        <v>0</v>
      </c>
      <c r="D204" s="171">
        <v>0</v>
      </c>
      <c r="E204" s="134"/>
      <c r="F204" s="127">
        <f t="shared" si="1"/>
        <v>0</v>
      </c>
      <c r="G204" s="127" t="str">
        <f t="shared" si="2"/>
        <v/>
      </c>
    </row>
    <row r="205" spans="1:7" x14ac:dyDescent="0.25">
      <c r="A205" s="113" t="s">
        <v>720</v>
      </c>
      <c r="B205" s="134" t="s">
        <v>621</v>
      </c>
      <c r="C205" s="171">
        <v>0</v>
      </c>
      <c r="D205" s="171">
        <v>0</v>
      </c>
      <c r="F205" s="127">
        <f t="shared" si="1"/>
        <v>0</v>
      </c>
      <c r="G205" s="127" t="str">
        <f t="shared" si="2"/>
        <v/>
      </c>
    </row>
    <row r="206" spans="1:7" x14ac:dyDescent="0.25">
      <c r="A206" s="113" t="s">
        <v>721</v>
      </c>
      <c r="B206" s="134" t="s">
        <v>621</v>
      </c>
      <c r="C206" s="171">
        <v>0</v>
      </c>
      <c r="D206" s="171">
        <v>0</v>
      </c>
      <c r="E206" s="129"/>
      <c r="F206" s="127">
        <f t="shared" si="1"/>
        <v>0</v>
      </c>
      <c r="G206" s="127" t="str">
        <f t="shared" si="2"/>
        <v/>
      </c>
    </row>
    <row r="207" spans="1:7" x14ac:dyDescent="0.25">
      <c r="A207" s="113" t="s">
        <v>722</v>
      </c>
      <c r="B207" s="134" t="s">
        <v>621</v>
      </c>
      <c r="C207" s="171">
        <v>0</v>
      </c>
      <c r="D207" s="171">
        <v>0</v>
      </c>
      <c r="E207" s="129"/>
      <c r="F207" s="127">
        <f t="shared" si="1"/>
        <v>0</v>
      </c>
      <c r="G207" s="127" t="str">
        <f t="shared" si="2"/>
        <v/>
      </c>
    </row>
    <row r="208" spans="1:7" x14ac:dyDescent="0.25">
      <c r="A208" s="113" t="s">
        <v>723</v>
      </c>
      <c r="B208" s="134" t="s">
        <v>621</v>
      </c>
      <c r="C208" s="171">
        <v>0</v>
      </c>
      <c r="D208" s="171">
        <v>0</v>
      </c>
      <c r="E208" s="129"/>
      <c r="F208" s="127">
        <f t="shared" si="1"/>
        <v>0</v>
      </c>
      <c r="G208" s="127" t="str">
        <f t="shared" si="2"/>
        <v/>
      </c>
    </row>
    <row r="209" spans="1:7" x14ac:dyDescent="0.25">
      <c r="A209" s="113" t="s">
        <v>724</v>
      </c>
      <c r="B209" s="134" t="s">
        <v>621</v>
      </c>
      <c r="C209" s="171">
        <v>0</v>
      </c>
      <c r="D209" s="171">
        <v>0</v>
      </c>
      <c r="E209" s="129"/>
      <c r="F209" s="127">
        <f t="shared" si="1"/>
        <v>0</v>
      </c>
      <c r="G209" s="127" t="str">
        <f t="shared" si="2"/>
        <v/>
      </c>
    </row>
    <row r="210" spans="1:7" x14ac:dyDescent="0.25">
      <c r="A210" s="113" t="s">
        <v>725</v>
      </c>
      <c r="B210" s="134" t="s">
        <v>621</v>
      </c>
      <c r="C210" s="171">
        <v>0</v>
      </c>
      <c r="D210" s="171">
        <v>0</v>
      </c>
      <c r="E210" s="129"/>
      <c r="F210" s="127">
        <f t="shared" si="1"/>
        <v>0</v>
      </c>
      <c r="G210" s="127" t="str">
        <f t="shared" si="2"/>
        <v/>
      </c>
    </row>
    <row r="211" spans="1:7" x14ac:dyDescent="0.25">
      <c r="A211" s="113" t="s">
        <v>726</v>
      </c>
      <c r="B211" s="134" t="s">
        <v>621</v>
      </c>
      <c r="C211" s="171">
        <v>0</v>
      </c>
      <c r="D211" s="171">
        <v>0</v>
      </c>
      <c r="E211" s="129"/>
      <c r="F211" s="127">
        <f t="shared" si="1"/>
        <v>0</v>
      </c>
      <c r="G211" s="127" t="str">
        <f t="shared" si="2"/>
        <v/>
      </c>
    </row>
    <row r="212" spans="1:7" x14ac:dyDescent="0.25">
      <c r="A212" s="113" t="s">
        <v>727</v>
      </c>
      <c r="B212" s="134" t="s">
        <v>621</v>
      </c>
      <c r="C212" s="171">
        <v>0</v>
      </c>
      <c r="D212" s="171">
        <v>0</v>
      </c>
      <c r="E212" s="129"/>
      <c r="F212" s="127">
        <f t="shared" si="1"/>
        <v>0</v>
      </c>
      <c r="G212" s="127" t="str">
        <f t="shared" si="2"/>
        <v/>
      </c>
    </row>
    <row r="213" spans="1:7" x14ac:dyDescent="0.25">
      <c r="A213" s="113" t="s">
        <v>728</v>
      </c>
      <c r="B213" s="134" t="s">
        <v>621</v>
      </c>
      <c r="C213" s="171">
        <v>0</v>
      </c>
      <c r="D213" s="171">
        <v>0</v>
      </c>
      <c r="E213" s="129"/>
      <c r="F213" s="127">
        <f t="shared" si="1"/>
        <v>0</v>
      </c>
      <c r="G213" s="127" t="str">
        <f t="shared" si="2"/>
        <v/>
      </c>
    </row>
    <row r="214" spans="1:7" x14ac:dyDescent="0.25">
      <c r="A214" s="113" t="s">
        <v>729</v>
      </c>
      <c r="B214" s="143" t="s">
        <v>99</v>
      </c>
      <c r="C214" s="160">
        <f>SUM(C190:C213)</f>
        <v>30499.97</v>
      </c>
      <c r="D214" s="160">
        <f>SUM(D190:D213)</f>
        <v>0</v>
      </c>
      <c r="E214" s="129"/>
      <c r="F214" s="144">
        <f>SUM(F190:F213)</f>
        <v>0.99999999999999989</v>
      </c>
      <c r="G214" s="144">
        <f>SUM(G190:G213)</f>
        <v>0</v>
      </c>
    </row>
    <row r="215" spans="1:7" ht="15" customHeight="1" x14ac:dyDescent="0.25">
      <c r="A215" s="124"/>
      <c r="B215" s="125" t="s">
        <v>730</v>
      </c>
      <c r="C215" s="124" t="s">
        <v>699</v>
      </c>
      <c r="D215" s="124" t="s">
        <v>700</v>
      </c>
      <c r="E215" s="131"/>
      <c r="F215" s="124" t="s">
        <v>526</v>
      </c>
      <c r="G215" s="124" t="s">
        <v>701</v>
      </c>
    </row>
    <row r="216" spans="1:7" x14ac:dyDescent="0.25">
      <c r="A216" s="113" t="s">
        <v>731</v>
      </c>
      <c r="B216" s="113" t="s">
        <v>732</v>
      </c>
      <c r="C216" s="161" t="s">
        <v>1355</v>
      </c>
      <c r="D216" s="161" t="s">
        <v>1355</v>
      </c>
      <c r="G216" s="113"/>
    </row>
    <row r="217" spans="1:7" x14ac:dyDescent="0.25">
      <c r="G217" s="113"/>
    </row>
    <row r="218" spans="1:7" x14ac:dyDescent="0.25">
      <c r="B218" s="134" t="s">
        <v>733</v>
      </c>
      <c r="G218" s="113"/>
    </row>
    <row r="219" spans="1:7" x14ac:dyDescent="0.25">
      <c r="A219" s="113" t="s">
        <v>734</v>
      </c>
      <c r="B219" s="113" t="s">
        <v>735</v>
      </c>
      <c r="C219" s="161" t="s">
        <v>1355</v>
      </c>
      <c r="D219" s="161" t="s">
        <v>1355</v>
      </c>
      <c r="F219" s="127" t="str">
        <f t="shared" ref="F219:F233" si="3">IF($C$227=0,"",IF(C219="[for completion]","",C219/$C$227))</f>
        <v/>
      </c>
      <c r="G219" s="127" t="str">
        <f t="shared" ref="G219:G233" si="4">IF($D$227=0,"",IF(D219="[for completion]","",D219/$D$227))</f>
        <v/>
      </c>
    </row>
    <row r="220" spans="1:7" x14ac:dyDescent="0.25">
      <c r="A220" s="113" t="s">
        <v>736</v>
      </c>
      <c r="B220" s="113" t="s">
        <v>737</v>
      </c>
      <c r="C220" s="161" t="s">
        <v>1355</v>
      </c>
      <c r="D220" s="161" t="s">
        <v>1355</v>
      </c>
      <c r="F220" s="127" t="str">
        <f t="shared" si="3"/>
        <v/>
      </c>
      <c r="G220" s="127" t="str">
        <f t="shared" si="4"/>
        <v/>
      </c>
    </row>
    <row r="221" spans="1:7" x14ac:dyDescent="0.25">
      <c r="A221" s="113" t="s">
        <v>738</v>
      </c>
      <c r="B221" s="113" t="s">
        <v>739</v>
      </c>
      <c r="C221" s="161" t="s">
        <v>1355</v>
      </c>
      <c r="D221" s="161" t="s">
        <v>1355</v>
      </c>
      <c r="F221" s="127" t="str">
        <f t="shared" si="3"/>
        <v/>
      </c>
      <c r="G221" s="127" t="str">
        <f t="shared" si="4"/>
        <v/>
      </c>
    </row>
    <row r="222" spans="1:7" x14ac:dyDescent="0.25">
      <c r="A222" s="113" t="s">
        <v>740</v>
      </c>
      <c r="B222" s="113" t="s">
        <v>741</v>
      </c>
      <c r="C222" s="161" t="s">
        <v>1355</v>
      </c>
      <c r="D222" s="161" t="s">
        <v>1355</v>
      </c>
      <c r="F222" s="127" t="str">
        <f t="shared" si="3"/>
        <v/>
      </c>
      <c r="G222" s="127" t="str">
        <f t="shared" si="4"/>
        <v/>
      </c>
    </row>
    <row r="223" spans="1:7" x14ac:dyDescent="0.25">
      <c r="A223" s="113" t="s">
        <v>742</v>
      </c>
      <c r="B223" s="113" t="s">
        <v>743</v>
      </c>
      <c r="C223" s="161" t="s">
        <v>1355</v>
      </c>
      <c r="D223" s="161" t="s">
        <v>1355</v>
      </c>
      <c r="F223" s="127" t="str">
        <f t="shared" si="3"/>
        <v/>
      </c>
      <c r="G223" s="127" t="str">
        <f t="shared" si="4"/>
        <v/>
      </c>
    </row>
    <row r="224" spans="1:7" x14ac:dyDescent="0.25">
      <c r="A224" s="113" t="s">
        <v>744</v>
      </c>
      <c r="B224" s="113" t="s">
        <v>745</v>
      </c>
      <c r="C224" s="161" t="s">
        <v>1355</v>
      </c>
      <c r="D224" s="161" t="s">
        <v>1355</v>
      </c>
      <c r="F224" s="127" t="str">
        <f t="shared" si="3"/>
        <v/>
      </c>
      <c r="G224" s="127" t="str">
        <f t="shared" si="4"/>
        <v/>
      </c>
    </row>
    <row r="225" spans="1:7" x14ac:dyDescent="0.25">
      <c r="A225" s="113" t="s">
        <v>746</v>
      </c>
      <c r="B225" s="113" t="s">
        <v>747</v>
      </c>
      <c r="C225" s="161" t="s">
        <v>1355</v>
      </c>
      <c r="D225" s="161" t="s">
        <v>1355</v>
      </c>
      <c r="F225" s="127" t="str">
        <f t="shared" si="3"/>
        <v/>
      </c>
      <c r="G225" s="127" t="str">
        <f t="shared" si="4"/>
        <v/>
      </c>
    </row>
    <row r="226" spans="1:7" x14ac:dyDescent="0.25">
      <c r="A226" s="113" t="s">
        <v>748</v>
      </c>
      <c r="B226" s="113" t="s">
        <v>749</v>
      </c>
      <c r="C226" s="161" t="s">
        <v>1355</v>
      </c>
      <c r="D226" s="161" t="s">
        <v>1355</v>
      </c>
      <c r="F226" s="127" t="str">
        <f t="shared" si="3"/>
        <v/>
      </c>
      <c r="G226" s="127" t="str">
        <f t="shared" si="4"/>
        <v/>
      </c>
    </row>
    <row r="227" spans="1:7" x14ac:dyDescent="0.25">
      <c r="A227" s="113" t="s">
        <v>750</v>
      </c>
      <c r="B227" s="143" t="s">
        <v>99</v>
      </c>
      <c r="C227" s="160">
        <f>SUM(C219:C226)</f>
        <v>0</v>
      </c>
      <c r="D227" s="160">
        <f>SUM(D219:D226)</f>
        <v>0</v>
      </c>
      <c r="F227" s="129">
        <f>SUM(F219:F226)</f>
        <v>0</v>
      </c>
      <c r="G227" s="129">
        <f>SUM(G219:G226)</f>
        <v>0</v>
      </c>
    </row>
    <row r="228" spans="1:7" x14ac:dyDescent="0.25">
      <c r="A228" s="113" t="s">
        <v>751</v>
      </c>
      <c r="B228" s="130" t="s">
        <v>752</v>
      </c>
      <c r="F228" s="127" t="str">
        <f t="shared" si="3"/>
        <v/>
      </c>
      <c r="G228" s="127" t="str">
        <f t="shared" si="4"/>
        <v/>
      </c>
    </row>
    <row r="229" spans="1:7" x14ac:dyDescent="0.25">
      <c r="A229" s="113" t="s">
        <v>753</v>
      </c>
      <c r="B229" s="130" t="s">
        <v>754</v>
      </c>
      <c r="F229" s="127" t="str">
        <f t="shared" si="3"/>
        <v/>
      </c>
      <c r="G229" s="127" t="str">
        <f t="shared" si="4"/>
        <v/>
      </c>
    </row>
    <row r="230" spans="1:7" x14ac:dyDescent="0.25">
      <c r="A230" s="113" t="s">
        <v>755</v>
      </c>
      <c r="B230" s="130" t="s">
        <v>756</v>
      </c>
      <c r="F230" s="127" t="str">
        <f t="shared" si="3"/>
        <v/>
      </c>
      <c r="G230" s="127" t="str">
        <f t="shared" si="4"/>
        <v/>
      </c>
    </row>
    <row r="231" spans="1:7" x14ac:dyDescent="0.25">
      <c r="A231" s="113" t="s">
        <v>757</v>
      </c>
      <c r="B231" s="130" t="s">
        <v>758</v>
      </c>
      <c r="F231" s="127" t="str">
        <f t="shared" si="3"/>
        <v/>
      </c>
      <c r="G231" s="127" t="str">
        <f t="shared" si="4"/>
        <v/>
      </c>
    </row>
    <row r="232" spans="1:7" x14ac:dyDescent="0.25">
      <c r="A232" s="113" t="s">
        <v>759</v>
      </c>
      <c r="B232" s="130" t="s">
        <v>760</v>
      </c>
      <c r="F232" s="127" t="str">
        <f t="shared" si="3"/>
        <v/>
      </c>
      <c r="G232" s="127" t="str">
        <f t="shared" si="4"/>
        <v/>
      </c>
    </row>
    <row r="233" spans="1:7" x14ac:dyDescent="0.25">
      <c r="A233" s="113" t="s">
        <v>761</v>
      </c>
      <c r="B233" s="130" t="s">
        <v>762</v>
      </c>
      <c r="F233" s="127" t="str">
        <f t="shared" si="3"/>
        <v/>
      </c>
      <c r="G233" s="127" t="str">
        <f t="shared" si="4"/>
        <v/>
      </c>
    </row>
    <row r="234" spans="1:7" x14ac:dyDescent="0.25">
      <c r="A234" s="113" t="s">
        <v>763</v>
      </c>
      <c r="B234" s="130"/>
      <c r="F234" s="127"/>
      <c r="G234" s="127"/>
    </row>
    <row r="235" spans="1:7" x14ac:dyDescent="0.25">
      <c r="A235" s="113" t="s">
        <v>764</v>
      </c>
      <c r="B235" s="130"/>
      <c r="F235" s="127"/>
      <c r="G235" s="127"/>
    </row>
    <row r="236" spans="1:7" x14ac:dyDescent="0.25">
      <c r="A236" s="113" t="s">
        <v>765</v>
      </c>
      <c r="B236" s="130"/>
      <c r="F236" s="127"/>
      <c r="G236" s="127"/>
    </row>
    <row r="237" spans="1:7" ht="15" customHeight="1" x14ac:dyDescent="0.25">
      <c r="A237" s="124"/>
      <c r="B237" s="125" t="s">
        <v>766</v>
      </c>
      <c r="C237" s="124" t="s">
        <v>699</v>
      </c>
      <c r="D237" s="124" t="s">
        <v>700</v>
      </c>
      <c r="E237" s="131"/>
      <c r="F237" s="124" t="s">
        <v>526</v>
      </c>
      <c r="G237" s="124" t="s">
        <v>701</v>
      </c>
    </row>
    <row r="238" spans="1:7" x14ac:dyDescent="0.25">
      <c r="A238" s="113" t="s">
        <v>767</v>
      </c>
      <c r="B238" s="113" t="s">
        <v>732</v>
      </c>
      <c r="C238" s="148">
        <v>0.72070000000000001</v>
      </c>
      <c r="G238" s="113"/>
    </row>
    <row r="239" spans="1:7" x14ac:dyDescent="0.25">
      <c r="G239" s="113"/>
    </row>
    <row r="240" spans="1:7" x14ac:dyDescent="0.25">
      <c r="B240" s="134" t="s">
        <v>733</v>
      </c>
      <c r="G240" s="113"/>
    </row>
    <row r="241" spans="1:7" x14ac:dyDescent="0.25">
      <c r="A241" s="113" t="s">
        <v>768</v>
      </c>
      <c r="B241" s="113" t="s">
        <v>735</v>
      </c>
      <c r="C241" s="171">
        <v>17734.838261800302</v>
      </c>
      <c r="D241" s="171" t="s">
        <v>1355</v>
      </c>
      <c r="F241" s="127">
        <f>IF($C$249=0,"",IF(C241="[Mark as ND1 if not relevant]","",C241/$C$249))</f>
        <v>0.58146717961505123</v>
      </c>
      <c r="G241" s="127" t="str">
        <f>IF($D$249=0,"",IF(D241="[Mark as ND1 if not relevant]","",D241/$D$249))</f>
        <v/>
      </c>
    </row>
    <row r="242" spans="1:7" x14ac:dyDescent="0.25">
      <c r="A242" s="113" t="s">
        <v>769</v>
      </c>
      <c r="B242" s="113" t="s">
        <v>737</v>
      </c>
      <c r="C242" s="171">
        <v>4059.3352781185799</v>
      </c>
      <c r="D242" s="171" t="s">
        <v>1355</v>
      </c>
      <c r="F242" s="127">
        <f t="shared" ref="F242:F248" si="5">IF($C$249=0,"",IF(C242="[Mark as ND1 if not relevant]","",C242/$C$249))</f>
        <v>0.13309228990058375</v>
      </c>
      <c r="G242" s="127" t="str">
        <f t="shared" ref="G242:G248" si="6">IF($D$249=0,"",IF(D242="[Mark as ND1 if not relevant]","",D242/$D$249))</f>
        <v/>
      </c>
    </row>
    <row r="243" spans="1:7" x14ac:dyDescent="0.25">
      <c r="A243" s="113" t="s">
        <v>770</v>
      </c>
      <c r="B243" s="113" t="s">
        <v>739</v>
      </c>
      <c r="C243" s="171">
        <v>3629.85965345462</v>
      </c>
      <c r="D243" s="171" t="s">
        <v>1355</v>
      </c>
      <c r="F243" s="127">
        <f t="shared" si="5"/>
        <v>0.11901119276846843</v>
      </c>
      <c r="G243" s="127" t="str">
        <f t="shared" si="6"/>
        <v/>
      </c>
    </row>
    <row r="244" spans="1:7" x14ac:dyDescent="0.25">
      <c r="A244" s="113" t="s">
        <v>771</v>
      </c>
      <c r="B244" s="113" t="s">
        <v>741</v>
      </c>
      <c r="C244" s="171">
        <v>2845.61391055583</v>
      </c>
      <c r="D244" s="171" t="s">
        <v>1355</v>
      </c>
      <c r="F244" s="127">
        <f t="shared" si="5"/>
        <v>9.3298347039804927E-2</v>
      </c>
      <c r="G244" s="127" t="str">
        <f t="shared" si="6"/>
        <v/>
      </c>
    </row>
    <row r="245" spans="1:7" x14ac:dyDescent="0.25">
      <c r="A245" s="113" t="s">
        <v>772</v>
      </c>
      <c r="B245" s="113" t="s">
        <v>743</v>
      </c>
      <c r="C245" s="171">
        <v>1537.4848567271599</v>
      </c>
      <c r="D245" s="171" t="s">
        <v>1355</v>
      </c>
      <c r="F245" s="127">
        <f t="shared" si="5"/>
        <v>5.0409085786116511E-2</v>
      </c>
      <c r="G245" s="127" t="str">
        <f t="shared" si="6"/>
        <v/>
      </c>
    </row>
    <row r="246" spans="1:7" x14ac:dyDescent="0.25">
      <c r="A246" s="113" t="s">
        <v>773</v>
      </c>
      <c r="B246" s="113" t="s">
        <v>745</v>
      </c>
      <c r="C246" s="171">
        <v>285.50325996332998</v>
      </c>
      <c r="D246" s="171" t="s">
        <v>1355</v>
      </c>
      <c r="F246" s="127">
        <f t="shared" si="5"/>
        <v>9.3607154963097003E-3</v>
      </c>
      <c r="G246" s="127" t="str">
        <f t="shared" si="6"/>
        <v/>
      </c>
    </row>
    <row r="247" spans="1:7" x14ac:dyDescent="0.25">
      <c r="A247" s="113" t="s">
        <v>774</v>
      </c>
      <c r="B247" s="113" t="s">
        <v>747</v>
      </c>
      <c r="C247" s="171">
        <v>123.480705567313</v>
      </c>
      <c r="D247" s="171" t="s">
        <v>1355</v>
      </c>
      <c r="F247" s="127">
        <f t="shared" si="5"/>
        <v>4.0485273416761046E-3</v>
      </c>
      <c r="G247" s="127" t="str">
        <f t="shared" si="6"/>
        <v/>
      </c>
    </row>
    <row r="248" spans="1:7" x14ac:dyDescent="0.25">
      <c r="A248" s="113" t="s">
        <v>775</v>
      </c>
      <c r="B248" s="113" t="s">
        <v>749</v>
      </c>
      <c r="C248" s="171">
        <v>284.03762253301699</v>
      </c>
      <c r="D248" s="171" t="s">
        <v>1355</v>
      </c>
      <c r="F248" s="127">
        <f t="shared" si="5"/>
        <v>9.3126620519894347E-3</v>
      </c>
      <c r="G248" s="127" t="str">
        <f t="shared" si="6"/>
        <v/>
      </c>
    </row>
    <row r="249" spans="1:7" x14ac:dyDescent="0.25">
      <c r="A249" s="113" t="s">
        <v>776</v>
      </c>
      <c r="B249" s="143" t="s">
        <v>99</v>
      </c>
      <c r="C249" s="171">
        <f>SUM(C241:C248)</f>
        <v>30500.153548720147</v>
      </c>
      <c r="D249" s="171">
        <f>SUM(D241:D248)</f>
        <v>0</v>
      </c>
      <c r="F249" s="129">
        <f>SUM(F241:F248)</f>
        <v>1</v>
      </c>
      <c r="G249" s="129">
        <f>SUM(G241:G248)</f>
        <v>0</v>
      </c>
    </row>
    <row r="250" spans="1:7" x14ac:dyDescent="0.25">
      <c r="A250" s="113" t="s">
        <v>777</v>
      </c>
      <c r="B250" s="130" t="s">
        <v>752</v>
      </c>
      <c r="C250" s="171">
        <v>71.016416414693794</v>
      </c>
      <c r="D250" s="171" t="s">
        <v>1355</v>
      </c>
      <c r="F250" s="127">
        <f t="shared" ref="F250:F255" si="7">IF($C$249=0,"",IF(C250="[for completion]","",C250/$C$249))</f>
        <v>2.3283953735266948E-3</v>
      </c>
      <c r="G250" s="127" t="str">
        <f t="shared" ref="G250:G255" si="8">IF($D$249=0,"",IF(D250="[for completion]","",D250/$D$249))</f>
        <v/>
      </c>
    </row>
    <row r="251" spans="1:7" x14ac:dyDescent="0.25">
      <c r="A251" s="113" t="s">
        <v>778</v>
      </c>
      <c r="B251" s="130" t="s">
        <v>754</v>
      </c>
      <c r="C251" s="171">
        <v>38.208740355396799</v>
      </c>
      <c r="D251" s="171" t="s">
        <v>1355</v>
      </c>
      <c r="F251" s="127">
        <f t="shared" si="7"/>
        <v>1.2527392786519306E-3</v>
      </c>
      <c r="G251" s="127" t="str">
        <f t="shared" si="8"/>
        <v/>
      </c>
    </row>
    <row r="252" spans="1:7" x14ac:dyDescent="0.25">
      <c r="A252" s="113" t="s">
        <v>779</v>
      </c>
      <c r="B252" s="130" t="s">
        <v>756</v>
      </c>
      <c r="C252" s="171">
        <v>20.433103542638801</v>
      </c>
      <c r="D252" s="171" t="s">
        <v>1355</v>
      </c>
      <c r="F252" s="127">
        <f t="shared" si="7"/>
        <v>6.6993444836267778E-4</v>
      </c>
      <c r="G252" s="127" t="str">
        <f t="shared" si="8"/>
        <v/>
      </c>
    </row>
    <row r="253" spans="1:7" x14ac:dyDescent="0.25">
      <c r="A253" s="113" t="s">
        <v>780</v>
      </c>
      <c r="B253" s="130" t="s">
        <v>758</v>
      </c>
      <c r="C253" s="171">
        <v>14.8603907136398</v>
      </c>
      <c r="D253" s="171" t="s">
        <v>1355</v>
      </c>
      <c r="F253" s="127">
        <f t="shared" si="7"/>
        <v>4.8722347216718763E-4</v>
      </c>
      <c r="G253" s="127" t="str">
        <f t="shared" si="8"/>
        <v/>
      </c>
    </row>
    <row r="254" spans="1:7" x14ac:dyDescent="0.25">
      <c r="A254" s="113" t="s">
        <v>781</v>
      </c>
      <c r="B254" s="130" t="s">
        <v>760</v>
      </c>
      <c r="C254" s="171">
        <v>12.0638473439345</v>
      </c>
      <c r="D254" s="171" t="s">
        <v>1355</v>
      </c>
      <c r="F254" s="127">
        <f t="shared" si="7"/>
        <v>3.9553398721957334E-4</v>
      </c>
      <c r="G254" s="127" t="str">
        <f t="shared" si="8"/>
        <v/>
      </c>
    </row>
    <row r="255" spans="1:7" x14ac:dyDescent="0.25">
      <c r="A255" s="113" t="s">
        <v>782</v>
      </c>
      <c r="B255" s="130" t="s">
        <v>762</v>
      </c>
      <c r="C255" s="171">
        <v>127.455124162714</v>
      </c>
      <c r="D255" s="171" t="s">
        <v>1355</v>
      </c>
      <c r="F255" s="127">
        <f t="shared" si="7"/>
        <v>4.178835492061393E-3</v>
      </c>
      <c r="G255" s="127" t="str">
        <f t="shared" si="8"/>
        <v/>
      </c>
    </row>
    <row r="256" spans="1:7" x14ac:dyDescent="0.25">
      <c r="A256" s="113" t="s">
        <v>783</v>
      </c>
      <c r="B256" s="130"/>
      <c r="F256" s="127"/>
      <c r="G256" s="127"/>
    </row>
    <row r="257" spans="1:14" x14ac:dyDescent="0.25">
      <c r="A257" s="113" t="s">
        <v>784</v>
      </c>
      <c r="B257" s="130"/>
      <c r="F257" s="127"/>
      <c r="G257" s="127"/>
    </row>
    <row r="258" spans="1:14" x14ac:dyDescent="0.25">
      <c r="A258" s="113" t="s">
        <v>785</v>
      </c>
      <c r="B258" s="130"/>
      <c r="F258" s="127"/>
      <c r="G258" s="127"/>
    </row>
    <row r="259" spans="1:14" ht="15" customHeight="1" x14ac:dyDescent="0.25">
      <c r="A259" s="124"/>
      <c r="B259" s="125" t="s">
        <v>786</v>
      </c>
      <c r="C259" s="124" t="s">
        <v>526</v>
      </c>
      <c r="D259" s="124"/>
      <c r="E259" s="131"/>
      <c r="F259" s="124"/>
      <c r="G259" s="124"/>
    </row>
    <row r="260" spans="1:14" x14ac:dyDescent="0.25">
      <c r="A260" s="113" t="s">
        <v>787</v>
      </c>
      <c r="B260" s="113" t="s">
        <v>788</v>
      </c>
      <c r="C260" s="129">
        <v>0.21018800000000001</v>
      </c>
      <c r="E260" s="129"/>
      <c r="F260" s="129"/>
      <c r="G260" s="129"/>
    </row>
    <row r="261" spans="1:14" x14ac:dyDescent="0.25">
      <c r="A261" s="113" t="s">
        <v>789</v>
      </c>
      <c r="B261" s="113" t="s">
        <v>790</v>
      </c>
      <c r="C261" s="129">
        <v>1.951E-3</v>
      </c>
      <c r="E261" s="129"/>
      <c r="F261" s="129"/>
    </row>
    <row r="262" spans="1:14" x14ac:dyDescent="0.25">
      <c r="A262" s="113" t="s">
        <v>791</v>
      </c>
      <c r="B262" s="113" t="s">
        <v>792</v>
      </c>
      <c r="C262" s="129">
        <v>0</v>
      </c>
      <c r="E262" s="129"/>
      <c r="F262" s="129"/>
    </row>
    <row r="263" spans="1:14" x14ac:dyDescent="0.25">
      <c r="A263" s="113" t="s">
        <v>793</v>
      </c>
      <c r="B263" s="134" t="s">
        <v>1534</v>
      </c>
      <c r="C263" s="129">
        <v>0</v>
      </c>
      <c r="D263" s="140"/>
      <c r="E263" s="140"/>
      <c r="F263" s="141"/>
      <c r="G263" s="141"/>
      <c r="H263" s="108"/>
      <c r="I263" s="113"/>
      <c r="J263" s="113"/>
      <c r="K263" s="113"/>
      <c r="L263" s="108"/>
      <c r="M263" s="108"/>
      <c r="N263" s="108"/>
    </row>
    <row r="264" spans="1:14" x14ac:dyDescent="0.25">
      <c r="A264" s="113" t="s">
        <v>1542</v>
      </c>
      <c r="B264" s="113" t="s">
        <v>97</v>
      </c>
      <c r="C264" s="129">
        <v>0.78786100000000003</v>
      </c>
      <c r="E264" s="129"/>
      <c r="F264" s="129"/>
    </row>
    <row r="265" spans="1:14" x14ac:dyDescent="0.25">
      <c r="A265" s="113" t="s">
        <v>794</v>
      </c>
      <c r="B265" s="130" t="s">
        <v>795</v>
      </c>
      <c r="C265" s="129">
        <v>1.9417E-2</v>
      </c>
      <c r="E265" s="129"/>
      <c r="F265" s="129"/>
    </row>
    <row r="266" spans="1:14" x14ac:dyDescent="0.25">
      <c r="A266" s="113" t="s">
        <v>796</v>
      </c>
      <c r="B266" s="130" t="s">
        <v>797</v>
      </c>
      <c r="C266" s="150">
        <v>0.67457599999999995</v>
      </c>
      <c r="E266" s="129"/>
      <c r="F266" s="129"/>
    </row>
    <row r="267" spans="1:14" x14ac:dyDescent="0.25">
      <c r="A267" s="113" t="s">
        <v>798</v>
      </c>
      <c r="B267" s="130" t="s">
        <v>799</v>
      </c>
      <c r="C267" s="129">
        <v>9.3867999999999993E-2</v>
      </c>
      <c r="E267" s="129"/>
      <c r="F267" s="129"/>
    </row>
    <row r="268" spans="1:14" x14ac:dyDescent="0.25">
      <c r="A268" s="113" t="s">
        <v>800</v>
      </c>
      <c r="B268" s="130" t="s">
        <v>801</v>
      </c>
      <c r="C268" s="129">
        <v>0</v>
      </c>
      <c r="E268" s="129"/>
      <c r="F268" s="129"/>
    </row>
    <row r="269" spans="1:14" x14ac:dyDescent="0.25">
      <c r="A269" s="113" t="s">
        <v>802</v>
      </c>
      <c r="B269" s="130" t="s">
        <v>803</v>
      </c>
      <c r="C269" s="129">
        <v>0</v>
      </c>
      <c r="E269" s="129"/>
      <c r="F269" s="129"/>
    </row>
    <row r="270" spans="1:14" x14ac:dyDescent="0.25">
      <c r="A270" s="113" t="s">
        <v>804</v>
      </c>
      <c r="B270" s="130" t="s">
        <v>101</v>
      </c>
      <c r="C270" s="129"/>
      <c r="E270" s="129"/>
      <c r="F270" s="129"/>
    </row>
    <row r="271" spans="1:14" x14ac:dyDescent="0.25">
      <c r="A271" s="113" t="s">
        <v>805</v>
      </c>
      <c r="B271" s="130" t="s">
        <v>101</v>
      </c>
      <c r="C271" s="129"/>
      <c r="E271" s="129"/>
      <c r="F271" s="129"/>
    </row>
    <row r="272" spans="1:14" x14ac:dyDescent="0.25">
      <c r="A272" s="113" t="s">
        <v>806</v>
      </c>
      <c r="B272" s="130" t="s">
        <v>101</v>
      </c>
      <c r="C272" s="129"/>
      <c r="E272" s="129"/>
      <c r="F272" s="129"/>
    </row>
    <row r="273" spans="1:7" x14ac:dyDescent="0.25">
      <c r="A273" s="113" t="s">
        <v>807</v>
      </c>
      <c r="B273" s="130" t="s">
        <v>101</v>
      </c>
      <c r="C273" s="129"/>
      <c r="E273" s="129"/>
      <c r="F273" s="129"/>
    </row>
    <row r="274" spans="1:7" x14ac:dyDescent="0.25">
      <c r="A274" s="113" t="s">
        <v>808</v>
      </c>
      <c r="B274" s="130" t="s">
        <v>101</v>
      </c>
      <c r="C274" s="129"/>
      <c r="E274" s="129"/>
      <c r="F274" s="129"/>
    </row>
    <row r="275" spans="1:7" x14ac:dyDescent="0.25">
      <c r="A275" s="113" t="s">
        <v>809</v>
      </c>
      <c r="B275" s="130" t="s">
        <v>101</v>
      </c>
      <c r="C275" s="129"/>
      <c r="E275" s="129"/>
      <c r="F275" s="129"/>
    </row>
    <row r="276" spans="1:7" ht="15" customHeight="1" x14ac:dyDescent="0.25">
      <c r="A276" s="124"/>
      <c r="B276" s="125" t="s">
        <v>810</v>
      </c>
      <c r="C276" s="124" t="s">
        <v>526</v>
      </c>
      <c r="D276" s="124"/>
      <c r="E276" s="131"/>
      <c r="F276" s="124"/>
      <c r="G276" s="126"/>
    </row>
    <row r="277" spans="1:7" x14ac:dyDescent="0.25">
      <c r="A277" s="113" t="s">
        <v>7</v>
      </c>
      <c r="B277" s="113" t="s">
        <v>1535</v>
      </c>
      <c r="C277" s="148">
        <v>0.99001344159910798</v>
      </c>
      <c r="E277" s="108"/>
      <c r="F277" s="108"/>
    </row>
    <row r="278" spans="1:7" x14ac:dyDescent="0.25">
      <c r="A278" s="113" t="s">
        <v>811</v>
      </c>
      <c r="B278" s="113" t="s">
        <v>812</v>
      </c>
      <c r="C278" s="148">
        <v>0</v>
      </c>
      <c r="E278" s="108"/>
      <c r="F278" s="108"/>
    </row>
    <row r="279" spans="1:7" x14ac:dyDescent="0.25">
      <c r="A279" s="113" t="s">
        <v>813</v>
      </c>
      <c r="B279" s="113" t="s">
        <v>97</v>
      </c>
      <c r="C279" s="148">
        <v>9.9865584008924299E-3</v>
      </c>
      <c r="E279" s="108"/>
      <c r="F279" s="108"/>
    </row>
    <row r="280" spans="1:7" x14ac:dyDescent="0.25">
      <c r="A280" s="113" t="s">
        <v>814</v>
      </c>
      <c r="C280" s="148"/>
      <c r="E280" s="108"/>
      <c r="F280" s="108"/>
    </row>
    <row r="281" spans="1:7" x14ac:dyDescent="0.25">
      <c r="A281" s="113" t="s">
        <v>815</v>
      </c>
      <c r="C281" s="148"/>
      <c r="E281" s="108"/>
      <c r="F281" s="108"/>
    </row>
    <row r="282" spans="1:7" x14ac:dyDescent="0.25">
      <c r="A282" s="113" t="s">
        <v>816</v>
      </c>
      <c r="C282" s="148"/>
      <c r="E282" s="108"/>
      <c r="F282" s="108"/>
    </row>
    <row r="283" spans="1:7" x14ac:dyDescent="0.25">
      <c r="A283" s="113" t="s">
        <v>817</v>
      </c>
      <c r="C283" s="148"/>
      <c r="E283" s="108"/>
      <c r="F283" s="108"/>
    </row>
    <row r="284" spans="1:7" x14ac:dyDescent="0.25">
      <c r="A284" s="113" t="s">
        <v>818</v>
      </c>
      <c r="C284" s="148"/>
      <c r="E284" s="108"/>
      <c r="F284" s="108"/>
    </row>
    <row r="285" spans="1:7" x14ac:dyDescent="0.25">
      <c r="A285" s="113" t="s">
        <v>819</v>
      </c>
      <c r="C285" s="148"/>
      <c r="E285" s="108"/>
      <c r="F285" s="108"/>
    </row>
    <row r="286" spans="1:7" ht="18.75" x14ac:dyDescent="0.25">
      <c r="A286" s="137"/>
      <c r="B286" s="138" t="s">
        <v>820</v>
      </c>
      <c r="C286" s="137"/>
      <c r="D286" s="137"/>
      <c r="E286" s="137"/>
      <c r="F286" s="139"/>
      <c r="G286" s="139"/>
    </row>
    <row r="287" spans="1:7" ht="15" customHeight="1" x14ac:dyDescent="0.25">
      <c r="A287" s="124"/>
      <c r="B287" s="125" t="s">
        <v>821</v>
      </c>
      <c r="C287" s="124" t="s">
        <v>699</v>
      </c>
      <c r="D287" s="124" t="s">
        <v>700</v>
      </c>
      <c r="E287" s="124"/>
      <c r="F287" s="124" t="s">
        <v>527</v>
      </c>
      <c r="G287" s="124" t="s">
        <v>701</v>
      </c>
    </row>
    <row r="288" spans="1:7" x14ac:dyDescent="0.25">
      <c r="A288" s="113" t="s">
        <v>822</v>
      </c>
      <c r="B288" s="113" t="s">
        <v>703</v>
      </c>
      <c r="C288" s="171">
        <v>2.68</v>
      </c>
      <c r="D288" s="174"/>
      <c r="E288" s="140"/>
      <c r="F288" s="141"/>
      <c r="G288" s="141"/>
    </row>
    <row r="289" spans="1:7" x14ac:dyDescent="0.25">
      <c r="A289" s="140"/>
      <c r="C289" s="171"/>
      <c r="D289" s="174"/>
      <c r="E289" s="140"/>
      <c r="F289" s="141"/>
      <c r="G289" s="141"/>
    </row>
    <row r="290" spans="1:7" x14ac:dyDescent="0.25">
      <c r="B290" s="113" t="s">
        <v>704</v>
      </c>
      <c r="C290" s="171"/>
      <c r="D290" s="174"/>
      <c r="E290" s="140"/>
      <c r="F290" s="141"/>
      <c r="G290" s="141"/>
    </row>
    <row r="291" spans="1:7" x14ac:dyDescent="0.25">
      <c r="A291" s="113" t="s">
        <v>823</v>
      </c>
      <c r="B291" s="134" t="s">
        <v>1705</v>
      </c>
      <c r="C291" s="171">
        <v>25285.67</v>
      </c>
      <c r="D291" s="171">
        <v>25173</v>
      </c>
      <c r="E291" s="140"/>
      <c r="F291" s="127">
        <f t="shared" ref="F291:F314" si="9">IF($C$315=0,"",IF(C291="[for completion]","",C291/$C$315))</f>
        <v>0.22159788127015115</v>
      </c>
      <c r="G291" s="127" t="str">
        <f t="shared" ref="G291:G314" si="10">IF($D$315=0,"",IF(D291="[for completion]","",D291/$D$315))</f>
        <v/>
      </c>
    </row>
    <row r="292" spans="1:7" x14ac:dyDescent="0.25">
      <c r="A292" s="113" t="s">
        <v>824</v>
      </c>
      <c r="B292" s="134" t="s">
        <v>1706</v>
      </c>
      <c r="C292" s="171">
        <v>36601.120000000003</v>
      </c>
      <c r="D292" s="171">
        <v>11679</v>
      </c>
      <c r="E292" s="140"/>
      <c r="F292" s="127">
        <f t="shared" si="9"/>
        <v>0.32076392059670777</v>
      </c>
      <c r="G292" s="127" t="str">
        <f t="shared" si="10"/>
        <v/>
      </c>
    </row>
    <row r="293" spans="1:7" x14ac:dyDescent="0.25">
      <c r="A293" s="113" t="s">
        <v>825</v>
      </c>
      <c r="B293" s="134" t="s">
        <v>1707</v>
      </c>
      <c r="C293" s="171">
        <v>45039.34</v>
      </c>
      <c r="D293" s="171">
        <v>5472</v>
      </c>
      <c r="E293" s="140"/>
      <c r="F293" s="127">
        <f t="shared" si="9"/>
        <v>0.39471456828337825</v>
      </c>
      <c r="G293" s="127" t="str">
        <f t="shared" si="10"/>
        <v/>
      </c>
    </row>
    <row r="294" spans="1:7" x14ac:dyDescent="0.25">
      <c r="A294" s="113" t="s">
        <v>826</v>
      </c>
      <c r="B294" s="134" t="s">
        <v>1708</v>
      </c>
      <c r="C294" s="171">
        <v>5461.3</v>
      </c>
      <c r="D294" s="171">
        <v>200</v>
      </c>
      <c r="E294" s="140"/>
      <c r="F294" s="127">
        <f t="shared" si="9"/>
        <v>4.7861595479996244E-2</v>
      </c>
      <c r="G294" s="127" t="str">
        <f t="shared" si="10"/>
        <v/>
      </c>
    </row>
    <row r="295" spans="1:7" x14ac:dyDescent="0.25">
      <c r="A295" s="113" t="s">
        <v>827</v>
      </c>
      <c r="B295" s="134" t="s">
        <v>1708</v>
      </c>
      <c r="C295" s="171">
        <v>1112.46</v>
      </c>
      <c r="D295" s="171">
        <v>17</v>
      </c>
      <c r="E295" s="140"/>
      <c r="F295" s="127">
        <f t="shared" si="9"/>
        <v>9.7493473179786159E-3</v>
      </c>
      <c r="G295" s="127" t="str">
        <f t="shared" si="10"/>
        <v/>
      </c>
    </row>
    <row r="296" spans="1:7" x14ac:dyDescent="0.25">
      <c r="A296" s="113" t="s">
        <v>828</v>
      </c>
      <c r="B296" s="134" t="s">
        <v>1709</v>
      </c>
      <c r="C296" s="171">
        <v>606.21</v>
      </c>
      <c r="D296" s="171">
        <v>3</v>
      </c>
      <c r="E296" s="140"/>
      <c r="F296" s="127">
        <f t="shared" si="9"/>
        <v>5.312687051787765E-3</v>
      </c>
      <c r="G296" s="127" t="str">
        <f t="shared" si="10"/>
        <v/>
      </c>
    </row>
    <row r="297" spans="1:7" x14ac:dyDescent="0.25">
      <c r="A297" s="113" t="s">
        <v>829</v>
      </c>
      <c r="B297" s="134" t="s">
        <v>621</v>
      </c>
      <c r="C297" s="171">
        <v>0</v>
      </c>
      <c r="D297" s="171">
        <v>0</v>
      </c>
      <c r="E297" s="140"/>
      <c r="F297" s="127">
        <f t="shared" si="9"/>
        <v>0</v>
      </c>
      <c r="G297" s="127" t="str">
        <f t="shared" si="10"/>
        <v/>
      </c>
    </row>
    <row r="298" spans="1:7" x14ac:dyDescent="0.25">
      <c r="A298" s="113" t="s">
        <v>830</v>
      </c>
      <c r="B298" s="134" t="s">
        <v>621</v>
      </c>
      <c r="C298" s="171">
        <v>0</v>
      </c>
      <c r="D298" s="171">
        <v>0</v>
      </c>
      <c r="E298" s="140"/>
      <c r="F298" s="127">
        <f t="shared" si="9"/>
        <v>0</v>
      </c>
      <c r="G298" s="127" t="str">
        <f t="shared" si="10"/>
        <v/>
      </c>
    </row>
    <row r="299" spans="1:7" x14ac:dyDescent="0.25">
      <c r="A299" s="113" t="s">
        <v>831</v>
      </c>
      <c r="B299" s="134" t="s">
        <v>621</v>
      </c>
      <c r="C299" s="171">
        <v>0</v>
      </c>
      <c r="D299" s="171">
        <v>0</v>
      </c>
      <c r="E299" s="140"/>
      <c r="F299" s="127">
        <f t="shared" si="9"/>
        <v>0</v>
      </c>
      <c r="G299" s="127" t="str">
        <f t="shared" si="10"/>
        <v/>
      </c>
    </row>
    <row r="300" spans="1:7" x14ac:dyDescent="0.25">
      <c r="A300" s="113" t="s">
        <v>832</v>
      </c>
      <c r="B300" s="134" t="s">
        <v>621</v>
      </c>
      <c r="C300" s="171">
        <v>0</v>
      </c>
      <c r="D300" s="171">
        <v>0</v>
      </c>
      <c r="E300" s="134"/>
      <c r="F300" s="127">
        <f t="shared" si="9"/>
        <v>0</v>
      </c>
      <c r="G300" s="127" t="str">
        <f t="shared" si="10"/>
        <v/>
      </c>
    </row>
    <row r="301" spans="1:7" x14ac:dyDescent="0.25">
      <c r="A301" s="113" t="s">
        <v>833</v>
      </c>
      <c r="B301" s="134" t="s">
        <v>621</v>
      </c>
      <c r="C301" s="171">
        <v>0</v>
      </c>
      <c r="D301" s="171">
        <v>0</v>
      </c>
      <c r="E301" s="134"/>
      <c r="F301" s="127">
        <f t="shared" si="9"/>
        <v>0</v>
      </c>
      <c r="G301" s="127" t="str">
        <f t="shared" si="10"/>
        <v/>
      </c>
    </row>
    <row r="302" spans="1:7" x14ac:dyDescent="0.25">
      <c r="A302" s="113" t="s">
        <v>834</v>
      </c>
      <c r="B302" s="134" t="s">
        <v>621</v>
      </c>
      <c r="C302" s="171">
        <v>0</v>
      </c>
      <c r="D302" s="171">
        <v>0</v>
      </c>
      <c r="E302" s="134"/>
      <c r="F302" s="127">
        <f t="shared" si="9"/>
        <v>0</v>
      </c>
      <c r="G302" s="127" t="str">
        <f t="shared" si="10"/>
        <v/>
      </c>
    </row>
    <row r="303" spans="1:7" x14ac:dyDescent="0.25">
      <c r="A303" s="113" t="s">
        <v>835</v>
      </c>
      <c r="B303" s="134" t="s">
        <v>621</v>
      </c>
      <c r="C303" s="171">
        <v>0</v>
      </c>
      <c r="D303" s="171">
        <v>0</v>
      </c>
      <c r="E303" s="134"/>
      <c r="F303" s="127">
        <f t="shared" si="9"/>
        <v>0</v>
      </c>
      <c r="G303" s="127" t="str">
        <f t="shared" si="10"/>
        <v/>
      </c>
    </row>
    <row r="304" spans="1:7" x14ac:dyDescent="0.25">
      <c r="A304" s="113" t="s">
        <v>836</v>
      </c>
      <c r="B304" s="134" t="s">
        <v>621</v>
      </c>
      <c r="C304" s="171">
        <v>0</v>
      </c>
      <c r="D304" s="171">
        <v>0</v>
      </c>
      <c r="E304" s="134"/>
      <c r="F304" s="127">
        <f t="shared" si="9"/>
        <v>0</v>
      </c>
      <c r="G304" s="127" t="str">
        <f t="shared" si="10"/>
        <v/>
      </c>
    </row>
    <row r="305" spans="1:7" x14ac:dyDescent="0.25">
      <c r="A305" s="113" t="s">
        <v>837</v>
      </c>
      <c r="B305" s="134" t="s">
        <v>621</v>
      </c>
      <c r="C305" s="171">
        <v>0</v>
      </c>
      <c r="D305" s="171">
        <v>0</v>
      </c>
      <c r="E305" s="134"/>
      <c r="F305" s="127">
        <f t="shared" si="9"/>
        <v>0</v>
      </c>
      <c r="G305" s="127" t="str">
        <f t="shared" si="10"/>
        <v/>
      </c>
    </row>
    <row r="306" spans="1:7" x14ac:dyDescent="0.25">
      <c r="A306" s="113" t="s">
        <v>838</v>
      </c>
      <c r="B306" s="134" t="s">
        <v>621</v>
      </c>
      <c r="C306" s="171">
        <v>0</v>
      </c>
      <c r="D306" s="171">
        <v>0</v>
      </c>
      <c r="F306" s="127">
        <f t="shared" si="9"/>
        <v>0</v>
      </c>
      <c r="G306" s="127" t="str">
        <f t="shared" si="10"/>
        <v/>
      </c>
    </row>
    <row r="307" spans="1:7" x14ac:dyDescent="0.25">
      <c r="A307" s="113" t="s">
        <v>839</v>
      </c>
      <c r="B307" s="134" t="s">
        <v>621</v>
      </c>
      <c r="C307" s="171">
        <v>0</v>
      </c>
      <c r="D307" s="171">
        <v>0</v>
      </c>
      <c r="E307" s="129"/>
      <c r="F307" s="127">
        <f t="shared" si="9"/>
        <v>0</v>
      </c>
      <c r="G307" s="127" t="str">
        <f t="shared" si="10"/>
        <v/>
      </c>
    </row>
    <row r="308" spans="1:7" x14ac:dyDescent="0.25">
      <c r="A308" s="113" t="s">
        <v>840</v>
      </c>
      <c r="B308" s="134" t="s">
        <v>621</v>
      </c>
      <c r="C308" s="171">
        <v>0</v>
      </c>
      <c r="D308" s="171">
        <v>0</v>
      </c>
      <c r="E308" s="129"/>
      <c r="F308" s="127">
        <f t="shared" si="9"/>
        <v>0</v>
      </c>
      <c r="G308" s="127" t="str">
        <f t="shared" si="10"/>
        <v/>
      </c>
    </row>
    <row r="309" spans="1:7" x14ac:dyDescent="0.25">
      <c r="A309" s="113" t="s">
        <v>841</v>
      </c>
      <c r="B309" s="134" t="s">
        <v>621</v>
      </c>
      <c r="C309" s="171">
        <v>0</v>
      </c>
      <c r="D309" s="171">
        <v>0</v>
      </c>
      <c r="E309" s="129"/>
      <c r="F309" s="127">
        <f t="shared" si="9"/>
        <v>0</v>
      </c>
      <c r="G309" s="127" t="str">
        <f t="shared" si="10"/>
        <v/>
      </c>
    </row>
    <row r="310" spans="1:7" x14ac:dyDescent="0.25">
      <c r="A310" s="113" t="s">
        <v>842</v>
      </c>
      <c r="B310" s="134" t="s">
        <v>621</v>
      </c>
      <c r="C310" s="171">
        <v>0</v>
      </c>
      <c r="D310" s="171">
        <v>0</v>
      </c>
      <c r="E310" s="129"/>
      <c r="F310" s="127">
        <f t="shared" si="9"/>
        <v>0</v>
      </c>
      <c r="G310" s="127" t="str">
        <f t="shared" si="10"/>
        <v/>
      </c>
    </row>
    <row r="311" spans="1:7" x14ac:dyDescent="0.25">
      <c r="A311" s="113" t="s">
        <v>843</v>
      </c>
      <c r="B311" s="134" t="s">
        <v>621</v>
      </c>
      <c r="C311" s="171">
        <v>0</v>
      </c>
      <c r="D311" s="171">
        <v>0</v>
      </c>
      <c r="E311" s="129"/>
      <c r="F311" s="127">
        <f t="shared" si="9"/>
        <v>0</v>
      </c>
      <c r="G311" s="127" t="str">
        <f t="shared" si="10"/>
        <v/>
      </c>
    </row>
    <row r="312" spans="1:7" x14ac:dyDescent="0.25">
      <c r="A312" s="113" t="s">
        <v>844</v>
      </c>
      <c r="B312" s="134" t="s">
        <v>621</v>
      </c>
      <c r="C312" s="171">
        <v>0</v>
      </c>
      <c r="D312" s="171">
        <v>0</v>
      </c>
      <c r="E312" s="129"/>
      <c r="F312" s="127">
        <f t="shared" si="9"/>
        <v>0</v>
      </c>
      <c r="G312" s="127" t="str">
        <f t="shared" si="10"/>
        <v/>
      </c>
    </row>
    <row r="313" spans="1:7" x14ac:dyDescent="0.25">
      <c r="A313" s="113" t="s">
        <v>845</v>
      </c>
      <c r="B313" s="134" t="s">
        <v>621</v>
      </c>
      <c r="C313" s="171">
        <v>0</v>
      </c>
      <c r="D313" s="171">
        <v>0</v>
      </c>
      <c r="E313" s="129"/>
      <c r="F313" s="127">
        <f t="shared" si="9"/>
        <v>0</v>
      </c>
      <c r="G313" s="127" t="str">
        <f t="shared" si="10"/>
        <v/>
      </c>
    </row>
    <row r="314" spans="1:7" x14ac:dyDescent="0.25">
      <c r="A314" s="113" t="s">
        <v>846</v>
      </c>
      <c r="B314" s="134" t="s">
        <v>621</v>
      </c>
      <c r="C314" s="171">
        <v>0</v>
      </c>
      <c r="D314" s="171">
        <v>0</v>
      </c>
      <c r="E314" s="129"/>
      <c r="F314" s="127">
        <f t="shared" si="9"/>
        <v>0</v>
      </c>
      <c r="G314" s="127" t="str">
        <f t="shared" si="10"/>
        <v/>
      </c>
    </row>
    <row r="315" spans="1:7" x14ac:dyDescent="0.25">
      <c r="A315" s="113" t="s">
        <v>847</v>
      </c>
      <c r="B315" s="143" t="s">
        <v>99</v>
      </c>
      <c r="C315" s="160">
        <f>SUM(C291:C314)</f>
        <v>114106.10000000002</v>
      </c>
      <c r="D315" s="160">
        <f>SUM(D291:D314)</f>
        <v>0</v>
      </c>
      <c r="E315" s="129"/>
      <c r="F315" s="144">
        <f>SUM(F291:F314)</f>
        <v>0.99999999999999978</v>
      </c>
      <c r="G315" s="144">
        <f>SUM(G291:G314)</f>
        <v>0</v>
      </c>
    </row>
    <row r="316" spans="1:7" ht="15" customHeight="1" x14ac:dyDescent="0.25">
      <c r="A316" s="124"/>
      <c r="B316" s="125" t="s">
        <v>848</v>
      </c>
      <c r="C316" s="124" t="s">
        <v>699</v>
      </c>
      <c r="D316" s="124" t="s">
        <v>700</v>
      </c>
      <c r="E316" s="124"/>
      <c r="F316" s="124" t="s">
        <v>527</v>
      </c>
      <c r="G316" s="124" t="s">
        <v>701</v>
      </c>
    </row>
    <row r="317" spans="1:7" x14ac:dyDescent="0.25">
      <c r="A317" s="113" t="s">
        <v>849</v>
      </c>
      <c r="B317" s="113" t="s">
        <v>732</v>
      </c>
      <c r="C317" s="148" t="s">
        <v>1355</v>
      </c>
      <c r="G317" s="113"/>
    </row>
    <row r="318" spans="1:7" x14ac:dyDescent="0.25">
      <c r="G318" s="113"/>
    </row>
    <row r="319" spans="1:7" x14ac:dyDescent="0.25">
      <c r="B319" s="134" t="s">
        <v>733</v>
      </c>
      <c r="G319" s="113"/>
    </row>
    <row r="320" spans="1:7" x14ac:dyDescent="0.25">
      <c r="A320" s="113" t="s">
        <v>850</v>
      </c>
      <c r="B320" s="113" t="s">
        <v>735</v>
      </c>
      <c r="C320" s="148" t="s">
        <v>1355</v>
      </c>
      <c r="D320" s="148" t="s">
        <v>1355</v>
      </c>
      <c r="F320" s="127" t="str">
        <f>IF($C$328=0,"",IF(C320="[for completion]","",C320/$C$328))</f>
        <v/>
      </c>
      <c r="G320" s="127" t="str">
        <f>IF($D$328=0,"",IF(D320="[for completion]","",D320/$D$328))</f>
        <v/>
      </c>
    </row>
    <row r="321" spans="1:7" x14ac:dyDescent="0.25">
      <c r="A321" s="113" t="s">
        <v>851</v>
      </c>
      <c r="B321" s="113" t="s">
        <v>737</v>
      </c>
      <c r="C321" s="148" t="s">
        <v>1355</v>
      </c>
      <c r="D321" s="148" t="s">
        <v>1355</v>
      </c>
      <c r="F321" s="127" t="str">
        <f t="shared" ref="F321:F334" si="11">IF($C$328=0,"",IF(C321="[for completion]","",C321/$C$328))</f>
        <v/>
      </c>
      <c r="G321" s="127" t="str">
        <f t="shared" ref="G321:G334" si="12">IF($D$328=0,"",IF(D321="[for completion]","",D321/$D$328))</f>
        <v/>
      </c>
    </row>
    <row r="322" spans="1:7" x14ac:dyDescent="0.25">
      <c r="A322" s="113" t="s">
        <v>852</v>
      </c>
      <c r="B322" s="113" t="s">
        <v>739</v>
      </c>
      <c r="C322" s="148" t="s">
        <v>1355</v>
      </c>
      <c r="D322" s="148" t="s">
        <v>1355</v>
      </c>
      <c r="F322" s="127" t="str">
        <f t="shared" si="11"/>
        <v/>
      </c>
      <c r="G322" s="127" t="str">
        <f t="shared" si="12"/>
        <v/>
      </c>
    </row>
    <row r="323" spans="1:7" x14ac:dyDescent="0.25">
      <c r="A323" s="113" t="s">
        <v>853</v>
      </c>
      <c r="B323" s="113" t="s">
        <v>741</v>
      </c>
      <c r="C323" s="148" t="s">
        <v>1355</v>
      </c>
      <c r="D323" s="148" t="s">
        <v>1355</v>
      </c>
      <c r="F323" s="127" t="str">
        <f t="shared" si="11"/>
        <v/>
      </c>
      <c r="G323" s="127" t="str">
        <f t="shared" si="12"/>
        <v/>
      </c>
    </row>
    <row r="324" spans="1:7" x14ac:dyDescent="0.25">
      <c r="A324" s="113" t="s">
        <v>854</v>
      </c>
      <c r="B324" s="113" t="s">
        <v>743</v>
      </c>
      <c r="C324" s="148" t="s">
        <v>1355</v>
      </c>
      <c r="D324" s="148" t="s">
        <v>1355</v>
      </c>
      <c r="F324" s="127" t="str">
        <f t="shared" si="11"/>
        <v/>
      </c>
      <c r="G324" s="127" t="str">
        <f t="shared" si="12"/>
        <v/>
      </c>
    </row>
    <row r="325" spans="1:7" x14ac:dyDescent="0.25">
      <c r="A325" s="113" t="s">
        <v>855</v>
      </c>
      <c r="B325" s="113" t="s">
        <v>745</v>
      </c>
      <c r="C325" s="148" t="s">
        <v>1355</v>
      </c>
      <c r="D325" s="148" t="s">
        <v>1355</v>
      </c>
      <c r="F325" s="127" t="str">
        <f t="shared" si="11"/>
        <v/>
      </c>
      <c r="G325" s="127" t="str">
        <f t="shared" si="12"/>
        <v/>
      </c>
    </row>
    <row r="326" spans="1:7" x14ac:dyDescent="0.25">
      <c r="A326" s="113" t="s">
        <v>856</v>
      </c>
      <c r="B326" s="113" t="s">
        <v>747</v>
      </c>
      <c r="C326" s="148" t="s">
        <v>1355</v>
      </c>
      <c r="D326" s="148" t="s">
        <v>1355</v>
      </c>
      <c r="F326" s="127" t="str">
        <f t="shared" si="11"/>
        <v/>
      </c>
      <c r="G326" s="127" t="str">
        <f t="shared" si="12"/>
        <v/>
      </c>
    </row>
    <row r="327" spans="1:7" x14ac:dyDescent="0.25">
      <c r="A327" s="113" t="s">
        <v>857</v>
      </c>
      <c r="B327" s="113" t="s">
        <v>749</v>
      </c>
      <c r="C327" s="148" t="s">
        <v>1355</v>
      </c>
      <c r="D327" s="148" t="s">
        <v>1355</v>
      </c>
      <c r="F327" s="127" t="str">
        <f t="shared" si="11"/>
        <v/>
      </c>
      <c r="G327" s="127" t="str">
        <f t="shared" si="12"/>
        <v/>
      </c>
    </row>
    <row r="328" spans="1:7" x14ac:dyDescent="0.25">
      <c r="A328" s="113" t="s">
        <v>858</v>
      </c>
      <c r="B328" s="143" t="s">
        <v>99</v>
      </c>
      <c r="C328" s="113">
        <f>SUM(C320:C327)</f>
        <v>0</v>
      </c>
      <c r="D328" s="113">
        <f>SUM(D320:D327)</f>
        <v>0</v>
      </c>
      <c r="F328" s="129">
        <f>SUM(F320:F327)</f>
        <v>0</v>
      </c>
      <c r="G328" s="129">
        <f>SUM(G320:G327)</f>
        <v>0</v>
      </c>
    </row>
    <row r="329" spans="1:7" x14ac:dyDescent="0.25">
      <c r="A329" s="113" t="s">
        <v>859</v>
      </c>
      <c r="B329" s="130" t="s">
        <v>752</v>
      </c>
      <c r="F329" s="127" t="str">
        <f t="shared" si="11"/>
        <v/>
      </c>
      <c r="G329" s="127" t="str">
        <f t="shared" si="12"/>
        <v/>
      </c>
    </row>
    <row r="330" spans="1:7" x14ac:dyDescent="0.25">
      <c r="A330" s="113" t="s">
        <v>860</v>
      </c>
      <c r="B330" s="130" t="s">
        <v>754</v>
      </c>
      <c r="F330" s="127" t="str">
        <f t="shared" si="11"/>
        <v/>
      </c>
      <c r="G330" s="127" t="str">
        <f t="shared" si="12"/>
        <v/>
      </c>
    </row>
    <row r="331" spans="1:7" x14ac:dyDescent="0.25">
      <c r="A331" s="113" t="s">
        <v>861</v>
      </c>
      <c r="B331" s="130" t="s">
        <v>756</v>
      </c>
      <c r="F331" s="127" t="str">
        <f t="shared" si="11"/>
        <v/>
      </c>
      <c r="G331" s="127" t="str">
        <f t="shared" si="12"/>
        <v/>
      </c>
    </row>
    <row r="332" spans="1:7" x14ac:dyDescent="0.25">
      <c r="A332" s="113" t="s">
        <v>862</v>
      </c>
      <c r="B332" s="130" t="s">
        <v>758</v>
      </c>
      <c r="F332" s="127" t="str">
        <f t="shared" si="11"/>
        <v/>
      </c>
      <c r="G332" s="127" t="str">
        <f t="shared" si="12"/>
        <v/>
      </c>
    </row>
    <row r="333" spans="1:7" x14ac:dyDescent="0.25">
      <c r="A333" s="113" t="s">
        <v>863</v>
      </c>
      <c r="B333" s="130" t="s">
        <v>760</v>
      </c>
      <c r="F333" s="127" t="str">
        <f t="shared" si="11"/>
        <v/>
      </c>
      <c r="G333" s="127" t="str">
        <f t="shared" si="12"/>
        <v/>
      </c>
    </row>
    <row r="334" spans="1:7" x14ac:dyDescent="0.25">
      <c r="A334" s="113" t="s">
        <v>864</v>
      </c>
      <c r="B334" s="130" t="s">
        <v>762</v>
      </c>
      <c r="F334" s="127" t="str">
        <f t="shared" si="11"/>
        <v/>
      </c>
      <c r="G334" s="127" t="str">
        <f t="shared" si="12"/>
        <v/>
      </c>
    </row>
    <row r="335" spans="1:7" x14ac:dyDescent="0.25">
      <c r="A335" s="113" t="s">
        <v>865</v>
      </c>
      <c r="B335" s="130"/>
      <c r="F335" s="127"/>
      <c r="G335" s="127"/>
    </row>
    <row r="336" spans="1:7" x14ac:dyDescent="0.25">
      <c r="A336" s="113" t="s">
        <v>866</v>
      </c>
      <c r="B336" s="130"/>
      <c r="F336" s="127"/>
      <c r="G336" s="127"/>
    </row>
    <row r="337" spans="1:7" x14ac:dyDescent="0.25">
      <c r="A337" s="113" t="s">
        <v>867</v>
      </c>
      <c r="B337" s="130"/>
      <c r="F337" s="129"/>
      <c r="G337" s="129"/>
    </row>
    <row r="338" spans="1:7" ht="15" customHeight="1" x14ac:dyDescent="0.25">
      <c r="A338" s="124"/>
      <c r="B338" s="125" t="s">
        <v>868</v>
      </c>
      <c r="C338" s="124" t="s">
        <v>699</v>
      </c>
      <c r="D338" s="124" t="s">
        <v>700</v>
      </c>
      <c r="E338" s="124"/>
      <c r="F338" s="124" t="s">
        <v>527</v>
      </c>
      <c r="G338" s="124" t="s">
        <v>701</v>
      </c>
    </row>
    <row r="339" spans="1:7" x14ac:dyDescent="0.25">
      <c r="A339" s="113" t="s">
        <v>869</v>
      </c>
      <c r="B339" s="113" t="s">
        <v>732</v>
      </c>
      <c r="C339" s="148">
        <v>0.53149999999999997</v>
      </c>
      <c r="G339" s="113"/>
    </row>
    <row r="340" spans="1:7" x14ac:dyDescent="0.25">
      <c r="G340" s="113"/>
    </row>
    <row r="341" spans="1:7" x14ac:dyDescent="0.25">
      <c r="B341" s="134" t="s">
        <v>733</v>
      </c>
      <c r="G341" s="113"/>
    </row>
    <row r="342" spans="1:7" x14ac:dyDescent="0.25">
      <c r="A342" s="113" t="s">
        <v>870</v>
      </c>
      <c r="B342" s="113" t="s">
        <v>735</v>
      </c>
      <c r="C342" s="171">
        <v>67193.381407042703</v>
      </c>
      <c r="D342" s="171" t="s">
        <v>1355</v>
      </c>
      <c r="F342" s="127">
        <f>IF($C$350=0,"",IF(C342="[Mark as ND1 if not relevant]","",C342/$C$350))</f>
        <v>0.58886853092645064</v>
      </c>
      <c r="G342" s="127" t="str">
        <f>IF($D$350=0,"",IF(D342="[Mark as ND1 if not relevant]","",D342/$D$350))</f>
        <v/>
      </c>
    </row>
    <row r="343" spans="1:7" x14ac:dyDescent="0.25">
      <c r="A343" s="113" t="s">
        <v>871</v>
      </c>
      <c r="B343" s="113" t="s">
        <v>737</v>
      </c>
      <c r="C343" s="171">
        <v>16782.455705018601</v>
      </c>
      <c r="D343" s="171" t="s">
        <v>1355</v>
      </c>
      <c r="F343" s="127">
        <f t="shared" ref="F343:F349" si="13">IF($C$350=0,"",IF(C343="[Mark as ND1 if not relevant]","",C343/$C$350))</f>
        <v>0.14707787924059895</v>
      </c>
      <c r="G343" s="127" t="str">
        <f t="shared" ref="G343:G349" si="14">IF($D$350=0,"",IF(D343="[Mark as ND1 if not relevant]","",D343/$D$350))</f>
        <v/>
      </c>
    </row>
    <row r="344" spans="1:7" x14ac:dyDescent="0.25">
      <c r="A344" s="113" t="s">
        <v>872</v>
      </c>
      <c r="B344" s="113" t="s">
        <v>739</v>
      </c>
      <c r="C344" s="171">
        <v>14752.0558458215</v>
      </c>
      <c r="D344" s="171" t="s">
        <v>1355</v>
      </c>
      <c r="F344" s="127">
        <f t="shared" si="13"/>
        <v>0.12928388588527495</v>
      </c>
      <c r="G344" s="127" t="str">
        <f t="shared" si="14"/>
        <v/>
      </c>
    </row>
    <row r="345" spans="1:7" x14ac:dyDescent="0.25">
      <c r="A345" s="113" t="s">
        <v>873</v>
      </c>
      <c r="B345" s="113" t="s">
        <v>741</v>
      </c>
      <c r="C345" s="171">
        <v>9856.1389853040491</v>
      </c>
      <c r="D345" s="171" t="s">
        <v>1355</v>
      </c>
      <c r="F345" s="127">
        <f t="shared" si="13"/>
        <v>8.6377109818655221E-2</v>
      </c>
      <c r="G345" s="127" t="str">
        <f t="shared" si="14"/>
        <v/>
      </c>
    </row>
    <row r="346" spans="1:7" x14ac:dyDescent="0.25">
      <c r="A346" s="113" t="s">
        <v>874</v>
      </c>
      <c r="B346" s="113" t="s">
        <v>743</v>
      </c>
      <c r="C346" s="171">
        <v>3294.0644720976302</v>
      </c>
      <c r="D346" s="171" t="s">
        <v>1355</v>
      </c>
      <c r="F346" s="127">
        <f t="shared" si="13"/>
        <v>2.8868481773680073E-2</v>
      </c>
      <c r="G346" s="127" t="str">
        <f t="shared" si="14"/>
        <v/>
      </c>
    </row>
    <row r="347" spans="1:7" x14ac:dyDescent="0.25">
      <c r="A347" s="113" t="s">
        <v>875</v>
      </c>
      <c r="B347" s="113" t="s">
        <v>745</v>
      </c>
      <c r="C347" s="171">
        <v>1260.77027334996</v>
      </c>
      <c r="D347" s="171" t="s">
        <v>1355</v>
      </c>
      <c r="F347" s="127">
        <f t="shared" si="13"/>
        <v>1.1049123040941572E-2</v>
      </c>
      <c r="G347" s="127" t="str">
        <f t="shared" si="14"/>
        <v/>
      </c>
    </row>
    <row r="348" spans="1:7" x14ac:dyDescent="0.25">
      <c r="A348" s="113" t="s">
        <v>876</v>
      </c>
      <c r="B348" s="113" t="s">
        <v>747</v>
      </c>
      <c r="C348" s="171">
        <v>494.901265383821</v>
      </c>
      <c r="D348" s="171" t="s">
        <v>1355</v>
      </c>
      <c r="F348" s="127">
        <f t="shared" si="13"/>
        <v>4.3372096328175933E-3</v>
      </c>
      <c r="G348" s="127" t="str">
        <f t="shared" si="14"/>
        <v/>
      </c>
    </row>
    <row r="349" spans="1:7" x14ac:dyDescent="0.25">
      <c r="A349" s="113" t="s">
        <v>877</v>
      </c>
      <c r="B349" s="113" t="s">
        <v>749</v>
      </c>
      <c r="C349" s="171">
        <v>472.14512870195102</v>
      </c>
      <c r="D349" s="171" t="s">
        <v>1355</v>
      </c>
      <c r="F349" s="127">
        <f t="shared" si="13"/>
        <v>4.1377796815812084E-3</v>
      </c>
      <c r="G349" s="127" t="str">
        <f t="shared" si="14"/>
        <v/>
      </c>
    </row>
    <row r="350" spans="1:7" x14ac:dyDescent="0.25">
      <c r="A350" s="113" t="s">
        <v>878</v>
      </c>
      <c r="B350" s="143" t="s">
        <v>99</v>
      </c>
      <c r="C350" s="171">
        <f>SUM(C342:C349)</f>
        <v>114105.91308272019</v>
      </c>
      <c r="D350" s="171">
        <f>SUM(D342:D349)</f>
        <v>0</v>
      </c>
      <c r="F350" s="129">
        <f>SUM(F342:F349)</f>
        <v>1.0000000000000002</v>
      </c>
      <c r="G350" s="129">
        <f>SUM(G342:G349)</f>
        <v>0</v>
      </c>
    </row>
    <row r="351" spans="1:7" x14ac:dyDescent="0.25">
      <c r="A351" s="113" t="s">
        <v>879</v>
      </c>
      <c r="B351" s="130" t="s">
        <v>752</v>
      </c>
      <c r="C351" s="171">
        <v>179.12862459951501</v>
      </c>
      <c r="D351" s="171" t="s">
        <v>1355</v>
      </c>
      <c r="F351" s="127">
        <f t="shared" ref="F351:F356" si="15">IF($C$350=0,"",IF(C351="[for completion]","",C351/$C$350))</f>
        <v>1.5698452407953399E-3</v>
      </c>
      <c r="G351" s="127" t="str">
        <f t="shared" ref="G351:G356" si="16">IF($D$350=0,"",IF(D351="[for completion]","",D351/$D$350))</f>
        <v/>
      </c>
    </row>
    <row r="352" spans="1:7" x14ac:dyDescent="0.25">
      <c r="A352" s="113" t="s">
        <v>880</v>
      </c>
      <c r="B352" s="130" t="s">
        <v>754</v>
      </c>
      <c r="C352" s="171">
        <v>80.906523273129196</v>
      </c>
      <c r="D352" s="171" t="s">
        <v>1355</v>
      </c>
      <c r="F352" s="127">
        <f t="shared" si="15"/>
        <v>7.0904759523265589E-4</v>
      </c>
      <c r="G352" s="127" t="str">
        <f t="shared" si="16"/>
        <v/>
      </c>
    </row>
    <row r="353" spans="1:7" x14ac:dyDescent="0.25">
      <c r="A353" s="113" t="s">
        <v>881</v>
      </c>
      <c r="B353" s="130" t="s">
        <v>756</v>
      </c>
      <c r="C353" s="171">
        <v>40.871020566227998</v>
      </c>
      <c r="D353" s="171" t="s">
        <v>1355</v>
      </c>
      <c r="F353" s="127">
        <f t="shared" si="15"/>
        <v>3.5818494819456789E-4</v>
      </c>
      <c r="G353" s="127" t="str">
        <f t="shared" si="16"/>
        <v/>
      </c>
    </row>
    <row r="354" spans="1:7" x14ac:dyDescent="0.25">
      <c r="A354" s="113" t="s">
        <v>882</v>
      </c>
      <c r="B354" s="130" t="s">
        <v>758</v>
      </c>
      <c r="C354" s="171">
        <v>21.464117617138001</v>
      </c>
      <c r="D354" s="171" t="s">
        <v>1355</v>
      </c>
      <c r="F354" s="127">
        <f t="shared" si="15"/>
        <v>1.8810697042122399E-4</v>
      </c>
      <c r="G354" s="127" t="str">
        <f t="shared" si="16"/>
        <v/>
      </c>
    </row>
    <row r="355" spans="1:7" x14ac:dyDescent="0.25">
      <c r="A355" s="113" t="s">
        <v>883</v>
      </c>
      <c r="B355" s="130" t="s">
        <v>760</v>
      </c>
      <c r="C355" s="171">
        <v>13.754962717555999</v>
      </c>
      <c r="D355" s="171" t="s">
        <v>1355</v>
      </c>
      <c r="F355" s="127">
        <f t="shared" si="15"/>
        <v>1.2054557337080723E-4</v>
      </c>
      <c r="G355" s="127" t="str">
        <f t="shared" si="16"/>
        <v/>
      </c>
    </row>
    <row r="356" spans="1:7" x14ac:dyDescent="0.25">
      <c r="A356" s="113" t="s">
        <v>884</v>
      </c>
      <c r="B356" s="130" t="s">
        <v>762</v>
      </c>
      <c r="C356" s="171">
        <v>136.019879928384</v>
      </c>
      <c r="D356" s="171" t="s">
        <v>1355</v>
      </c>
      <c r="F356" s="127">
        <f t="shared" si="15"/>
        <v>1.1920493535666067E-3</v>
      </c>
      <c r="G356" s="127" t="str">
        <f t="shared" si="16"/>
        <v/>
      </c>
    </row>
    <row r="357" spans="1:7" x14ac:dyDescent="0.25">
      <c r="A357" s="113" t="s">
        <v>885</v>
      </c>
      <c r="B357" s="130"/>
      <c r="F357" s="127"/>
      <c r="G357" s="127"/>
    </row>
    <row r="358" spans="1:7" x14ac:dyDescent="0.25">
      <c r="A358" s="113" t="s">
        <v>886</v>
      </c>
      <c r="B358" s="130"/>
      <c r="F358" s="127"/>
      <c r="G358" s="127"/>
    </row>
    <row r="359" spans="1:7" x14ac:dyDescent="0.25">
      <c r="A359" s="113" t="s">
        <v>887</v>
      </c>
      <c r="B359" s="130"/>
      <c r="F359" s="127"/>
      <c r="G359" s="170"/>
    </row>
    <row r="360" spans="1:7" ht="15" customHeight="1" x14ac:dyDescent="0.25">
      <c r="A360" s="124"/>
      <c r="B360" s="125" t="s">
        <v>888</v>
      </c>
      <c r="C360" s="124" t="s">
        <v>889</v>
      </c>
      <c r="D360" s="124"/>
      <c r="E360" s="124"/>
      <c r="F360" s="124"/>
      <c r="G360" s="126"/>
    </row>
    <row r="361" spans="1:7" x14ac:dyDescent="0.25">
      <c r="A361" s="113" t="s">
        <v>890</v>
      </c>
      <c r="B361" s="134" t="s">
        <v>891</v>
      </c>
      <c r="C361" s="148">
        <v>0</v>
      </c>
      <c r="G361" s="113"/>
    </row>
    <row r="362" spans="1:7" x14ac:dyDescent="0.25">
      <c r="A362" s="113" t="s">
        <v>892</v>
      </c>
      <c r="B362" s="134" t="s">
        <v>893</v>
      </c>
      <c r="C362" s="148">
        <v>0</v>
      </c>
      <c r="G362" s="113"/>
    </row>
    <row r="363" spans="1:7" x14ac:dyDescent="0.25">
      <c r="A363" s="113" t="s">
        <v>894</v>
      </c>
      <c r="B363" s="134" t="s">
        <v>895</v>
      </c>
      <c r="C363" s="148">
        <v>0</v>
      </c>
      <c r="G363" s="113"/>
    </row>
    <row r="364" spans="1:7" x14ac:dyDescent="0.25">
      <c r="A364" s="113" t="s">
        <v>896</v>
      </c>
      <c r="B364" s="134" t="s">
        <v>897</v>
      </c>
      <c r="C364" s="148">
        <v>0</v>
      </c>
      <c r="G364" s="113"/>
    </row>
    <row r="365" spans="1:7" x14ac:dyDescent="0.25">
      <c r="A365" s="113" t="s">
        <v>898</v>
      </c>
      <c r="B365" s="134" t="s">
        <v>899</v>
      </c>
      <c r="C365" s="148">
        <v>0</v>
      </c>
      <c r="G365" s="113"/>
    </row>
    <row r="366" spans="1:7" x14ac:dyDescent="0.25">
      <c r="A366" s="113" t="s">
        <v>900</v>
      </c>
      <c r="B366" s="134" t="s">
        <v>901</v>
      </c>
      <c r="C366" s="148">
        <v>0.76229100000000005</v>
      </c>
      <c r="G366" s="113"/>
    </row>
    <row r="367" spans="1:7" x14ac:dyDescent="0.25">
      <c r="A367" s="113" t="s">
        <v>902</v>
      </c>
      <c r="B367" s="134" t="s">
        <v>903</v>
      </c>
      <c r="C367" s="148">
        <v>0</v>
      </c>
      <c r="G367" s="113"/>
    </row>
    <row r="368" spans="1:7" x14ac:dyDescent="0.25">
      <c r="A368" s="113" t="s">
        <v>904</v>
      </c>
      <c r="B368" s="134" t="s">
        <v>905</v>
      </c>
      <c r="C368" s="148">
        <v>0</v>
      </c>
      <c r="G368" s="113"/>
    </row>
    <row r="369" spans="1:7" x14ac:dyDescent="0.25">
      <c r="A369" s="113" t="s">
        <v>906</v>
      </c>
      <c r="B369" s="134" t="s">
        <v>907</v>
      </c>
      <c r="C369" s="148">
        <v>0</v>
      </c>
      <c r="G369" s="113"/>
    </row>
    <row r="370" spans="1:7" x14ac:dyDescent="0.25">
      <c r="A370" s="113" t="s">
        <v>908</v>
      </c>
      <c r="B370" s="134" t="s">
        <v>97</v>
      </c>
      <c r="C370" s="148">
        <v>0.237709</v>
      </c>
      <c r="G370" s="113"/>
    </row>
    <row r="371" spans="1:7" x14ac:dyDescent="0.25">
      <c r="A371" s="113" t="s">
        <v>909</v>
      </c>
      <c r="B371" s="130" t="s">
        <v>910</v>
      </c>
      <c r="C371" s="148">
        <v>1.22E-4</v>
      </c>
      <c r="G371" s="113"/>
    </row>
    <row r="372" spans="1:7" x14ac:dyDescent="0.25">
      <c r="A372" s="113" t="s">
        <v>911</v>
      </c>
      <c r="B372" s="130" t="s">
        <v>1710</v>
      </c>
      <c r="C372" s="148">
        <v>0</v>
      </c>
      <c r="G372" s="113"/>
    </row>
    <row r="373" spans="1:7" x14ac:dyDescent="0.25">
      <c r="A373" s="113" t="s">
        <v>912</v>
      </c>
      <c r="B373" s="130" t="s">
        <v>797</v>
      </c>
      <c r="C373" s="148">
        <v>0</v>
      </c>
      <c r="G373" s="113"/>
    </row>
    <row r="374" spans="1:7" x14ac:dyDescent="0.25">
      <c r="A374" s="113" t="s">
        <v>913</v>
      </c>
      <c r="B374" s="130" t="s">
        <v>1711</v>
      </c>
      <c r="C374" s="148">
        <v>1.6076E-2</v>
      </c>
      <c r="G374" s="113"/>
    </row>
    <row r="375" spans="1:7" x14ac:dyDescent="0.25">
      <c r="A375" s="113" t="s">
        <v>914</v>
      </c>
      <c r="B375" s="130" t="s">
        <v>1712</v>
      </c>
      <c r="C375" s="148">
        <v>0.22100900000000001</v>
      </c>
      <c r="G375" s="113"/>
    </row>
    <row r="376" spans="1:7" x14ac:dyDescent="0.25">
      <c r="A376" s="113" t="s">
        <v>915</v>
      </c>
      <c r="B376" s="130" t="s">
        <v>1713</v>
      </c>
      <c r="C376" s="148">
        <v>0</v>
      </c>
      <c r="G376" s="113"/>
    </row>
    <row r="377" spans="1:7" x14ac:dyDescent="0.25">
      <c r="A377" s="113" t="s">
        <v>916</v>
      </c>
      <c r="B377" s="130" t="s">
        <v>101</v>
      </c>
      <c r="C377" s="148"/>
      <c r="G377" s="113"/>
    </row>
    <row r="378" spans="1:7" x14ac:dyDescent="0.25">
      <c r="A378" s="113" t="s">
        <v>917</v>
      </c>
      <c r="B378" s="130" t="s">
        <v>101</v>
      </c>
      <c r="C378" s="148"/>
      <c r="G378" s="113"/>
    </row>
    <row r="379" spans="1:7" x14ac:dyDescent="0.25">
      <c r="A379" s="113" t="s">
        <v>918</v>
      </c>
      <c r="B379" s="130" t="s">
        <v>101</v>
      </c>
      <c r="C379" s="148"/>
      <c r="G379" s="113"/>
    </row>
    <row r="380" spans="1:7" x14ac:dyDescent="0.25">
      <c r="A380" s="113" t="s">
        <v>919</v>
      </c>
      <c r="B380" s="130" t="s">
        <v>101</v>
      </c>
      <c r="C380" s="148"/>
      <c r="G380" s="113"/>
    </row>
    <row r="381" spans="1:7" x14ac:dyDescent="0.25">
      <c r="A381" s="113" t="s">
        <v>920</v>
      </c>
      <c r="B381" s="130" t="s">
        <v>101</v>
      </c>
      <c r="C381" s="148"/>
      <c r="G381" s="113"/>
    </row>
    <row r="382" spans="1:7" x14ac:dyDescent="0.25">
      <c r="A382" s="113" t="s">
        <v>921</v>
      </c>
      <c r="B382" s="130" t="s">
        <v>101</v>
      </c>
      <c r="C382" s="148"/>
    </row>
    <row r="383" spans="1:7" x14ac:dyDescent="0.25">
      <c r="A383" s="113" t="s">
        <v>922</v>
      </c>
      <c r="B383" s="130" t="s">
        <v>101</v>
      </c>
      <c r="C383" s="148"/>
    </row>
    <row r="384" spans="1:7" x14ac:dyDescent="0.25">
      <c r="A384" s="113" t="s">
        <v>923</v>
      </c>
      <c r="B384" s="130" t="s">
        <v>101</v>
      </c>
      <c r="C384" s="148"/>
    </row>
    <row r="385" spans="1:3" x14ac:dyDescent="0.25">
      <c r="A385" s="113" t="s">
        <v>924</v>
      </c>
      <c r="B385" s="130" t="s">
        <v>101</v>
      </c>
      <c r="C385" s="148"/>
    </row>
    <row r="386" spans="1:3" x14ac:dyDescent="0.25">
      <c r="A386" s="113" t="s">
        <v>925</v>
      </c>
      <c r="B386" s="130" t="s">
        <v>101</v>
      </c>
      <c r="C386" s="148"/>
    </row>
    <row r="387" spans="1:3" x14ac:dyDescent="0.25">
      <c r="A387" s="113" t="s">
        <v>926</v>
      </c>
      <c r="B387" s="130" t="s">
        <v>101</v>
      </c>
      <c r="C387" s="148"/>
    </row>
    <row r="388" spans="1:3" x14ac:dyDescent="0.25">
      <c r="C388" s="148"/>
    </row>
    <row r="389" spans="1:3" x14ac:dyDescent="0.25">
      <c r="C389" s="148"/>
    </row>
    <row r="390" spans="1:3" x14ac:dyDescent="0.25">
      <c r="C390" s="148"/>
    </row>
    <row r="391" spans="1:3" x14ac:dyDescent="0.25">
      <c r="C391" s="148"/>
    </row>
    <row r="392" spans="1:3" x14ac:dyDescent="0.25">
      <c r="C392" s="148"/>
    </row>
    <row r="393" spans="1:3" x14ac:dyDescent="0.25">
      <c r="C393" s="148"/>
    </row>
  </sheetData>
  <sheetProtection algorithmName="SHA-512" hashValue="z6IJ7pUz07h1rguEB7XvZe8rUi67wHdlrgfEyMgPZgO2DcWxoOh4ABHZ3u7YOlrbrYE0EacL72Ahv3Zm4mb9zQ==" saltValue="SO0f4Bp7dOl3dymMBK5y1A==" spinCount="100000" sheet="1" formatCells="0" formatColumn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B190:D213 C216:D216" name="Mortgage Assets II"/>
    <protectedRange sqref="C216:D216 C219:D226 B228:D236 F228:G236 C238:D238 F238:G238 C241:D248 B250:D258 F250:G258 C260:C264 B265:C275 B280:C285 C277:C279 F277:G285 F260:G275 D260:D275 D277:D285 C288:D288" name="Mortgage Asset IV"/>
    <protectedRange sqref="C3 C12:C14 B16:D26 F16:F26 B29:D34 C28:D28 F28:F34 B37:B42 C36:D42 F36:F42 C45:D72 F45:F72 C74:D76 F74:F76 C78:D87 B88:D97 F78:F97 B99:D148 F99:F148 B163:B168" name="Mortgage Asset I"/>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179"/>
  <sheetViews>
    <sheetView topLeftCell="A143" zoomScale="80" zoomScaleNormal="80" workbookViewId="0">
      <selection activeCell="E195" sqref="E195"/>
    </sheetView>
  </sheetViews>
  <sheetFormatPr defaultColWidth="8.85546875" defaultRowHeight="15" outlineLevelRow="1" x14ac:dyDescent="0.25"/>
  <cols>
    <col min="1" max="1" width="12.140625" style="28" customWidth="1"/>
    <col min="2" max="2" width="60.7109375" style="28" customWidth="1"/>
    <col min="3" max="4" width="40.7109375" style="28" customWidth="1"/>
    <col min="5" max="5" width="7.28515625" style="28" customWidth="1"/>
    <col min="6" max="6" width="40.7109375" style="28" customWidth="1"/>
    <col min="7" max="7" width="40.7109375" style="26" customWidth="1"/>
    <col min="8" max="8" width="7.28515625" style="28" customWidth="1"/>
    <col min="9" max="9" width="71.85546875" style="28" customWidth="1"/>
    <col min="10" max="11" width="47.7109375" style="28" customWidth="1"/>
    <col min="12" max="12" width="7.28515625" style="28" customWidth="1"/>
    <col min="13" max="13" width="25.7109375" style="28" customWidth="1"/>
    <col min="14" max="14" width="25.7109375" style="26" customWidth="1"/>
    <col min="15" max="16384" width="8.85546875" style="58"/>
  </cols>
  <sheetData>
    <row r="1" spans="1:14" ht="31.5" x14ac:dyDescent="0.25">
      <c r="A1" s="25" t="s">
        <v>927</v>
      </c>
      <c r="B1" s="25"/>
      <c r="C1" s="26"/>
      <c r="D1" s="26"/>
      <c r="E1" s="26"/>
      <c r="F1" s="155" t="s">
        <v>1681</v>
      </c>
      <c r="H1" s="26"/>
      <c r="I1" s="25"/>
      <c r="J1" s="26"/>
      <c r="K1" s="26"/>
      <c r="L1" s="26"/>
      <c r="M1" s="26"/>
    </row>
    <row r="2" spans="1:14" ht="15.75" thickBot="1" x14ac:dyDescent="0.3">
      <c r="A2" s="26"/>
      <c r="B2" s="26"/>
      <c r="C2" s="26"/>
      <c r="D2" s="26"/>
      <c r="E2" s="26"/>
      <c r="F2" s="26"/>
      <c r="H2"/>
      <c r="L2" s="26"/>
      <c r="M2" s="26"/>
    </row>
    <row r="3" spans="1:14" ht="19.5" thickBot="1" x14ac:dyDescent="0.3">
      <c r="A3" s="29"/>
      <c r="B3" s="30" t="s">
        <v>23</v>
      </c>
      <c r="C3" s="31" t="s">
        <v>24</v>
      </c>
      <c r="D3" s="29"/>
      <c r="E3" s="29"/>
      <c r="F3" s="29"/>
      <c r="G3" s="29"/>
      <c r="H3"/>
      <c r="L3" s="26"/>
      <c r="M3" s="26"/>
    </row>
    <row r="4" spans="1:14" ht="15.75" thickBot="1" x14ac:dyDescent="0.3">
      <c r="H4"/>
      <c r="L4" s="26"/>
      <c r="M4" s="26"/>
    </row>
    <row r="5" spans="1:14" ht="18.75" x14ac:dyDescent="0.25">
      <c r="B5" s="33" t="s">
        <v>928</v>
      </c>
      <c r="C5" s="32"/>
      <c r="E5" s="34"/>
      <c r="F5" s="34"/>
      <c r="H5"/>
      <c r="L5" s="26"/>
      <c r="M5" s="26"/>
    </row>
    <row r="6" spans="1:14" ht="15.75" thickBot="1" x14ac:dyDescent="0.3">
      <c r="B6" s="37" t="s">
        <v>929</v>
      </c>
      <c r="H6"/>
      <c r="L6" s="26"/>
      <c r="M6" s="26"/>
    </row>
    <row r="7" spans="1:14" s="79" customFormat="1" x14ac:dyDescent="0.25">
      <c r="A7" s="28"/>
      <c r="B7" s="52"/>
      <c r="C7" s="28"/>
      <c r="D7" s="28"/>
      <c r="E7" s="28"/>
      <c r="F7" s="28"/>
      <c r="G7" s="26"/>
      <c r="H7"/>
      <c r="I7" s="28"/>
      <c r="J7" s="28"/>
      <c r="K7" s="28"/>
      <c r="L7" s="26"/>
      <c r="M7" s="26"/>
      <c r="N7" s="26"/>
    </row>
    <row r="8" spans="1:14" ht="37.5" x14ac:dyDescent="0.25">
      <c r="A8" s="39" t="s">
        <v>33</v>
      </c>
      <c r="B8" s="39" t="s">
        <v>929</v>
      </c>
      <c r="C8" s="40"/>
      <c r="D8" s="40"/>
      <c r="E8" s="40"/>
      <c r="F8" s="40"/>
      <c r="G8" s="41"/>
      <c r="H8"/>
      <c r="I8" s="45"/>
      <c r="J8" s="34"/>
      <c r="K8" s="34"/>
      <c r="L8" s="34"/>
      <c r="M8" s="34"/>
    </row>
    <row r="9" spans="1:14" ht="15" customHeight="1" x14ac:dyDescent="0.25">
      <c r="A9" s="47"/>
      <c r="B9" s="48" t="s">
        <v>930</v>
      </c>
      <c r="C9" s="47"/>
      <c r="D9" s="47"/>
      <c r="E9" s="47"/>
      <c r="F9" s="50"/>
      <c r="G9" s="50"/>
      <c r="H9"/>
      <c r="I9" s="45"/>
      <c r="J9" s="42"/>
      <c r="K9" s="42"/>
      <c r="L9" s="42"/>
      <c r="M9" s="61"/>
      <c r="N9" s="61"/>
    </row>
    <row r="10" spans="1:14" x14ac:dyDescent="0.25">
      <c r="A10" s="28" t="s">
        <v>931</v>
      </c>
      <c r="B10" s="28" t="s">
        <v>932</v>
      </c>
      <c r="C10" s="28" t="s">
        <v>35</v>
      </c>
      <c r="E10" s="45"/>
      <c r="F10" s="45"/>
      <c r="H10"/>
      <c r="I10" s="45"/>
      <c r="L10" s="45"/>
      <c r="M10" s="45"/>
    </row>
    <row r="11" spans="1:14" outlineLevel="1" x14ac:dyDescent="0.25">
      <c r="A11" s="28" t="s">
        <v>933</v>
      </c>
      <c r="B11" s="57" t="s">
        <v>518</v>
      </c>
      <c r="E11" s="45"/>
      <c r="F11" s="45"/>
      <c r="H11"/>
      <c r="I11" s="45"/>
      <c r="L11" s="45"/>
      <c r="M11" s="45"/>
    </row>
    <row r="12" spans="1:14" outlineLevel="1" x14ac:dyDescent="0.25">
      <c r="A12" s="28" t="s">
        <v>934</v>
      </c>
      <c r="B12" s="57" t="s">
        <v>520</v>
      </c>
      <c r="E12" s="45"/>
      <c r="F12" s="45"/>
      <c r="H12"/>
      <c r="I12" s="45"/>
      <c r="L12" s="45"/>
      <c r="M12" s="45"/>
    </row>
    <row r="13" spans="1:14" outlineLevel="1" x14ac:dyDescent="0.25">
      <c r="A13" s="28" t="s">
        <v>935</v>
      </c>
      <c r="E13" s="45"/>
      <c r="F13" s="45"/>
      <c r="H13"/>
      <c r="I13" s="45"/>
      <c r="L13" s="45"/>
      <c r="M13" s="45"/>
    </row>
    <row r="14" spans="1:14" outlineLevel="1" x14ac:dyDescent="0.25">
      <c r="A14" s="28" t="s">
        <v>936</v>
      </c>
      <c r="E14" s="45"/>
      <c r="F14" s="45"/>
      <c r="H14"/>
      <c r="I14" s="45"/>
      <c r="L14" s="45"/>
      <c r="M14" s="45"/>
    </row>
    <row r="15" spans="1:14" outlineLevel="1" x14ac:dyDescent="0.25">
      <c r="A15" s="28" t="s">
        <v>937</v>
      </c>
      <c r="E15" s="45"/>
      <c r="F15" s="45"/>
      <c r="H15"/>
      <c r="I15" s="45"/>
      <c r="L15" s="45"/>
      <c r="M15" s="45"/>
    </row>
    <row r="16" spans="1:14" outlineLevel="1" x14ac:dyDescent="0.25">
      <c r="A16" s="28" t="s">
        <v>938</v>
      </c>
      <c r="E16" s="45"/>
      <c r="F16" s="45"/>
      <c r="H16"/>
      <c r="I16" s="45"/>
      <c r="L16" s="45"/>
      <c r="M16" s="45"/>
    </row>
    <row r="17" spans="1:14" outlineLevel="1" x14ac:dyDescent="0.25">
      <c r="A17" s="28" t="s">
        <v>939</v>
      </c>
      <c r="E17" s="45"/>
      <c r="F17" s="45"/>
      <c r="H17"/>
      <c r="I17" s="45"/>
      <c r="L17" s="45"/>
      <c r="M17" s="45"/>
    </row>
    <row r="18" spans="1:14" x14ac:dyDescent="0.25">
      <c r="A18" s="47"/>
      <c r="B18" s="47" t="s">
        <v>940</v>
      </c>
      <c r="C18" s="47" t="s">
        <v>699</v>
      </c>
      <c r="D18" s="47" t="s">
        <v>941</v>
      </c>
      <c r="E18" s="47"/>
      <c r="F18" s="47" t="s">
        <v>942</v>
      </c>
      <c r="G18" s="47" t="s">
        <v>943</v>
      </c>
      <c r="H18"/>
      <c r="I18" s="78"/>
      <c r="J18" s="42"/>
      <c r="K18" s="42"/>
      <c r="L18" s="34"/>
      <c r="M18" s="42"/>
      <c r="N18" s="42"/>
    </row>
    <row r="19" spans="1:14" x14ac:dyDescent="0.25">
      <c r="A19" s="28" t="s">
        <v>944</v>
      </c>
      <c r="B19" s="28" t="s">
        <v>945</v>
      </c>
      <c r="C19" s="28" t="s">
        <v>35</v>
      </c>
      <c r="D19" s="42"/>
      <c r="E19" s="42"/>
      <c r="F19" s="61"/>
      <c r="G19" s="61"/>
      <c r="H19"/>
      <c r="I19" s="45"/>
      <c r="L19" s="42"/>
      <c r="M19" s="61"/>
      <c r="N19" s="61"/>
    </row>
    <row r="20" spans="1:14" x14ac:dyDescent="0.25">
      <c r="A20" s="42"/>
      <c r="B20" s="78"/>
      <c r="C20" s="42"/>
      <c r="D20" s="42"/>
      <c r="E20" s="42"/>
      <c r="F20" s="61"/>
      <c r="G20" s="61"/>
      <c r="H20"/>
      <c r="I20" s="78"/>
      <c r="J20" s="42"/>
      <c r="K20" s="42"/>
      <c r="L20" s="42"/>
      <c r="M20" s="61"/>
      <c r="N20" s="61"/>
    </row>
    <row r="21" spans="1:14" x14ac:dyDescent="0.25">
      <c r="B21" s="28" t="s">
        <v>704</v>
      </c>
      <c r="C21" s="42"/>
      <c r="D21" s="42"/>
      <c r="E21" s="42"/>
      <c r="F21" s="61"/>
      <c r="G21" s="61"/>
      <c r="H21"/>
      <c r="I21" s="45"/>
      <c r="J21" s="42"/>
      <c r="K21" s="42"/>
      <c r="L21" s="42"/>
      <c r="M21" s="61"/>
      <c r="N21" s="61"/>
    </row>
    <row r="22" spans="1:14" x14ac:dyDescent="0.25">
      <c r="A22" s="28" t="s">
        <v>946</v>
      </c>
      <c r="B22" s="45" t="s">
        <v>621</v>
      </c>
      <c r="C22" s="28" t="s">
        <v>35</v>
      </c>
      <c r="D22" s="28" t="s">
        <v>35</v>
      </c>
      <c r="E22" s="45"/>
      <c r="F22" s="54" t="str">
        <f>IF($C$37=0,"",IF(C22="[for completion]","",C22/$C$37))</f>
        <v/>
      </c>
      <c r="G22" s="54" t="str">
        <f>IF($D$37=0,"",IF(D22="[for completion]","",D22/$D$37))</f>
        <v/>
      </c>
      <c r="H22"/>
      <c r="I22" s="45"/>
      <c r="L22" s="45"/>
      <c r="M22" s="54"/>
      <c r="N22" s="54"/>
    </row>
    <row r="23" spans="1:14" x14ac:dyDescent="0.25">
      <c r="A23" s="28" t="s">
        <v>947</v>
      </c>
      <c r="B23" s="45" t="s">
        <v>621</v>
      </c>
      <c r="C23" s="28" t="s">
        <v>35</v>
      </c>
      <c r="D23" s="28" t="s">
        <v>35</v>
      </c>
      <c r="E23" s="45"/>
      <c r="F23" s="54" t="str">
        <f t="shared" ref="F23:F36" si="0">IF($C$37=0,"",IF(C23="[for completion]","",C23/$C$37))</f>
        <v/>
      </c>
      <c r="G23" s="54" t="str">
        <f t="shared" ref="G23:G36" si="1">IF($D$37=0,"",IF(D23="[for completion]","",D23/$D$37))</f>
        <v/>
      </c>
      <c r="H23"/>
      <c r="I23" s="45"/>
      <c r="L23" s="45"/>
      <c r="M23" s="54"/>
      <c r="N23" s="54"/>
    </row>
    <row r="24" spans="1:14" x14ac:dyDescent="0.25">
      <c r="A24" s="28" t="s">
        <v>948</v>
      </c>
      <c r="B24" s="45" t="s">
        <v>621</v>
      </c>
      <c r="C24" s="28" t="s">
        <v>35</v>
      </c>
      <c r="D24" s="28" t="s">
        <v>35</v>
      </c>
      <c r="F24" s="54" t="str">
        <f t="shared" si="0"/>
        <v/>
      </c>
      <c r="G24" s="54" t="str">
        <f t="shared" si="1"/>
        <v/>
      </c>
      <c r="H24"/>
      <c r="I24" s="45"/>
      <c r="M24" s="54"/>
      <c r="N24" s="54"/>
    </row>
    <row r="25" spans="1:14" x14ac:dyDescent="0.25">
      <c r="A25" s="28" t="s">
        <v>949</v>
      </c>
      <c r="B25" s="45" t="s">
        <v>621</v>
      </c>
      <c r="C25" s="28" t="s">
        <v>35</v>
      </c>
      <c r="D25" s="28" t="s">
        <v>35</v>
      </c>
      <c r="E25" s="65"/>
      <c r="F25" s="54" t="str">
        <f t="shared" si="0"/>
        <v/>
      </c>
      <c r="G25" s="54" t="str">
        <f t="shared" si="1"/>
        <v/>
      </c>
      <c r="H25"/>
      <c r="I25" s="45"/>
      <c r="L25" s="65"/>
      <c r="M25" s="54"/>
      <c r="N25" s="54"/>
    </row>
    <row r="26" spans="1:14" x14ac:dyDescent="0.25">
      <c r="A26" s="28" t="s">
        <v>950</v>
      </c>
      <c r="B26" s="45" t="s">
        <v>621</v>
      </c>
      <c r="C26" s="28" t="s">
        <v>35</v>
      </c>
      <c r="D26" s="28" t="s">
        <v>35</v>
      </c>
      <c r="E26" s="65"/>
      <c r="F26" s="54" t="str">
        <f t="shared" si="0"/>
        <v/>
      </c>
      <c r="G26" s="54" t="str">
        <f t="shared" si="1"/>
        <v/>
      </c>
      <c r="H26"/>
      <c r="I26" s="45"/>
      <c r="L26" s="65"/>
      <c r="M26" s="54"/>
      <c r="N26" s="54"/>
    </row>
    <row r="27" spans="1:14" x14ac:dyDescent="0.25">
      <c r="A27" s="28" t="s">
        <v>951</v>
      </c>
      <c r="B27" s="45" t="s">
        <v>621</v>
      </c>
      <c r="C27" s="28" t="s">
        <v>35</v>
      </c>
      <c r="D27" s="28" t="s">
        <v>35</v>
      </c>
      <c r="E27" s="65"/>
      <c r="F27" s="54" t="str">
        <f t="shared" si="0"/>
        <v/>
      </c>
      <c r="G27" s="54" t="str">
        <f t="shared" si="1"/>
        <v/>
      </c>
      <c r="H27"/>
      <c r="I27" s="45"/>
      <c r="L27" s="65"/>
      <c r="M27" s="54"/>
      <c r="N27" s="54"/>
    </row>
    <row r="28" spans="1:14" x14ac:dyDescent="0.25">
      <c r="A28" s="28" t="s">
        <v>952</v>
      </c>
      <c r="B28" s="45" t="s">
        <v>621</v>
      </c>
      <c r="C28" s="28" t="s">
        <v>35</v>
      </c>
      <c r="D28" s="28" t="s">
        <v>35</v>
      </c>
      <c r="E28" s="65"/>
      <c r="F28" s="54" t="str">
        <f t="shared" si="0"/>
        <v/>
      </c>
      <c r="G28" s="54" t="str">
        <f t="shared" si="1"/>
        <v/>
      </c>
      <c r="H28"/>
      <c r="I28" s="45"/>
      <c r="L28" s="65"/>
      <c r="M28" s="54"/>
      <c r="N28" s="54"/>
    </row>
    <row r="29" spans="1:14" x14ac:dyDescent="0.25">
      <c r="A29" s="28" t="s">
        <v>953</v>
      </c>
      <c r="B29" s="45" t="s">
        <v>621</v>
      </c>
      <c r="C29" s="28" t="s">
        <v>35</v>
      </c>
      <c r="D29" s="28" t="s">
        <v>35</v>
      </c>
      <c r="E29" s="65"/>
      <c r="F29" s="54" t="str">
        <f t="shared" si="0"/>
        <v/>
      </c>
      <c r="G29" s="54" t="str">
        <f t="shared" si="1"/>
        <v/>
      </c>
      <c r="H29"/>
      <c r="I29" s="45"/>
      <c r="L29" s="65"/>
      <c r="M29" s="54"/>
      <c r="N29" s="54"/>
    </row>
    <row r="30" spans="1:14" x14ac:dyDescent="0.25">
      <c r="A30" s="28" t="s">
        <v>954</v>
      </c>
      <c r="B30" s="45" t="s">
        <v>621</v>
      </c>
      <c r="C30" s="28" t="s">
        <v>35</v>
      </c>
      <c r="D30" s="28" t="s">
        <v>35</v>
      </c>
      <c r="E30" s="65"/>
      <c r="F30" s="54" t="str">
        <f t="shared" si="0"/>
        <v/>
      </c>
      <c r="G30" s="54" t="str">
        <f t="shared" si="1"/>
        <v/>
      </c>
      <c r="H30"/>
      <c r="I30" s="45"/>
      <c r="L30" s="65"/>
      <c r="M30" s="54"/>
      <c r="N30" s="54"/>
    </row>
    <row r="31" spans="1:14" x14ac:dyDescent="0.25">
      <c r="A31" s="28" t="s">
        <v>955</v>
      </c>
      <c r="B31" s="45" t="s">
        <v>621</v>
      </c>
      <c r="C31" s="28" t="s">
        <v>35</v>
      </c>
      <c r="D31" s="28" t="s">
        <v>35</v>
      </c>
      <c r="E31" s="65"/>
      <c r="F31" s="54" t="str">
        <f t="shared" si="0"/>
        <v/>
      </c>
      <c r="G31" s="54" t="str">
        <f t="shared" si="1"/>
        <v/>
      </c>
      <c r="H31"/>
      <c r="I31" s="45"/>
      <c r="L31" s="65"/>
      <c r="M31" s="54"/>
      <c r="N31" s="54"/>
    </row>
    <row r="32" spans="1:14" x14ac:dyDescent="0.25">
      <c r="A32" s="28" t="s">
        <v>956</v>
      </c>
      <c r="B32" s="45" t="s">
        <v>621</v>
      </c>
      <c r="C32" s="28" t="s">
        <v>35</v>
      </c>
      <c r="D32" s="28" t="s">
        <v>35</v>
      </c>
      <c r="E32" s="65"/>
      <c r="F32" s="54" t="str">
        <f t="shared" si="0"/>
        <v/>
      </c>
      <c r="G32" s="54" t="str">
        <f t="shared" si="1"/>
        <v/>
      </c>
      <c r="H32"/>
      <c r="I32" s="45"/>
      <c r="L32" s="65"/>
      <c r="M32" s="54"/>
      <c r="N32" s="54"/>
    </row>
    <row r="33" spans="1:14" x14ac:dyDescent="0.25">
      <c r="A33" s="28" t="s">
        <v>957</v>
      </c>
      <c r="B33" s="45" t="s">
        <v>621</v>
      </c>
      <c r="C33" s="28" t="s">
        <v>35</v>
      </c>
      <c r="D33" s="28" t="s">
        <v>35</v>
      </c>
      <c r="E33" s="65"/>
      <c r="F33" s="54" t="str">
        <f t="shared" si="0"/>
        <v/>
      </c>
      <c r="G33" s="54" t="str">
        <f t="shared" si="1"/>
        <v/>
      </c>
      <c r="H33"/>
      <c r="I33" s="45"/>
      <c r="L33" s="65"/>
      <c r="M33" s="54"/>
      <c r="N33" s="54"/>
    </row>
    <row r="34" spans="1:14" x14ac:dyDescent="0.25">
      <c r="A34" s="28" t="s">
        <v>958</v>
      </c>
      <c r="B34" s="45" t="s">
        <v>621</v>
      </c>
      <c r="C34" s="28" t="s">
        <v>35</v>
      </c>
      <c r="D34" s="28" t="s">
        <v>35</v>
      </c>
      <c r="E34" s="65"/>
      <c r="F34" s="54" t="str">
        <f t="shared" si="0"/>
        <v/>
      </c>
      <c r="G34" s="54" t="str">
        <f t="shared" si="1"/>
        <v/>
      </c>
      <c r="H34"/>
      <c r="I34" s="45"/>
      <c r="L34" s="65"/>
      <c r="M34" s="54"/>
      <c r="N34" s="54"/>
    </row>
    <row r="35" spans="1:14" x14ac:dyDescent="0.25">
      <c r="A35" s="28" t="s">
        <v>959</v>
      </c>
      <c r="B35" s="45" t="s">
        <v>621</v>
      </c>
      <c r="C35" s="28" t="s">
        <v>35</v>
      </c>
      <c r="D35" s="28" t="s">
        <v>35</v>
      </c>
      <c r="E35" s="65"/>
      <c r="F35" s="54" t="str">
        <f t="shared" si="0"/>
        <v/>
      </c>
      <c r="G35" s="54" t="str">
        <f t="shared" si="1"/>
        <v/>
      </c>
      <c r="H35"/>
      <c r="I35" s="45"/>
      <c r="L35" s="65"/>
      <c r="M35" s="54"/>
      <c r="N35" s="54"/>
    </row>
    <row r="36" spans="1:14" x14ac:dyDescent="0.25">
      <c r="A36" s="28" t="s">
        <v>960</v>
      </c>
      <c r="B36" s="45" t="s">
        <v>621</v>
      </c>
      <c r="C36" s="28" t="s">
        <v>35</v>
      </c>
      <c r="D36" s="28" t="s">
        <v>35</v>
      </c>
      <c r="E36" s="65"/>
      <c r="F36" s="54" t="str">
        <f t="shared" si="0"/>
        <v/>
      </c>
      <c r="G36" s="54" t="str">
        <f t="shared" si="1"/>
        <v/>
      </c>
      <c r="H36"/>
      <c r="I36" s="45"/>
      <c r="L36" s="65"/>
      <c r="M36" s="54"/>
      <c r="N36" s="54"/>
    </row>
    <row r="37" spans="1:14" x14ac:dyDescent="0.25">
      <c r="A37" s="28" t="s">
        <v>961</v>
      </c>
      <c r="B37" s="55" t="s">
        <v>99</v>
      </c>
      <c r="C37" s="53">
        <f>SUM(C22:C36)</f>
        <v>0</v>
      </c>
      <c r="D37" s="53">
        <f>SUM(D22:D36)</f>
        <v>0</v>
      </c>
      <c r="E37" s="65"/>
      <c r="F37" s="56">
        <f>SUM(F22:F36)</f>
        <v>0</v>
      </c>
      <c r="G37" s="56">
        <f>SUM(G22:G36)</f>
        <v>0</v>
      </c>
      <c r="H37"/>
      <c r="I37" s="55"/>
      <c r="J37" s="45"/>
      <c r="K37" s="45"/>
      <c r="L37" s="65"/>
      <c r="M37" s="56"/>
      <c r="N37" s="56"/>
    </row>
    <row r="38" spans="1:14" x14ac:dyDescent="0.25">
      <c r="A38" s="47"/>
      <c r="B38" s="48" t="s">
        <v>962</v>
      </c>
      <c r="C38" s="47" t="s">
        <v>63</v>
      </c>
      <c r="D38" s="47"/>
      <c r="E38" s="49"/>
      <c r="F38" s="47" t="s">
        <v>942</v>
      </c>
      <c r="G38" s="47"/>
      <c r="H38"/>
      <c r="I38" s="78"/>
      <c r="J38" s="42"/>
      <c r="K38" s="42"/>
      <c r="L38" s="34"/>
      <c r="M38" s="42"/>
      <c r="N38" s="42"/>
    </row>
    <row r="39" spans="1:14" x14ac:dyDescent="0.25">
      <c r="A39" s="28" t="s">
        <v>963</v>
      </c>
      <c r="B39" s="45" t="s">
        <v>964</v>
      </c>
      <c r="C39" s="28" t="s">
        <v>35</v>
      </c>
      <c r="E39" s="80"/>
      <c r="F39" s="54" t="str">
        <f>IF($C$42=0,"",IF(C39="[for completion]","",C39/$C$42))</f>
        <v/>
      </c>
      <c r="G39" s="53"/>
      <c r="H39"/>
      <c r="I39" s="45"/>
      <c r="L39" s="80"/>
      <c r="M39" s="54"/>
      <c r="N39" s="53"/>
    </row>
    <row r="40" spans="1:14" x14ac:dyDescent="0.25">
      <c r="A40" s="28" t="s">
        <v>965</v>
      </c>
      <c r="B40" s="45" t="s">
        <v>966</v>
      </c>
      <c r="C40" s="28" t="s">
        <v>35</v>
      </c>
      <c r="E40" s="80"/>
      <c r="F40" s="54" t="str">
        <f>IF($C$42=0,"",IF(C40="[for completion]","",C40/$C$42))</f>
        <v/>
      </c>
      <c r="G40" s="53"/>
      <c r="H40"/>
      <c r="I40" s="45"/>
      <c r="L40" s="80"/>
      <c r="M40" s="54"/>
      <c r="N40" s="53"/>
    </row>
    <row r="41" spans="1:14" x14ac:dyDescent="0.25">
      <c r="A41" s="28" t="s">
        <v>967</v>
      </c>
      <c r="B41" s="45" t="s">
        <v>97</v>
      </c>
      <c r="C41" s="28" t="s">
        <v>35</v>
      </c>
      <c r="E41" s="65"/>
      <c r="F41" s="54" t="str">
        <f>IF($C$42=0,"",IF(C41="[for completion]","",C41/$C$42))</f>
        <v/>
      </c>
      <c r="G41" s="53"/>
      <c r="H41"/>
      <c r="I41" s="45"/>
      <c r="L41" s="65"/>
      <c r="M41" s="54"/>
      <c r="N41" s="53"/>
    </row>
    <row r="42" spans="1:14" x14ac:dyDescent="0.25">
      <c r="A42" s="28" t="s">
        <v>968</v>
      </c>
      <c r="B42" s="55" t="s">
        <v>99</v>
      </c>
      <c r="C42" s="160">
        <f>SUM(C39:C41)</f>
        <v>0</v>
      </c>
      <c r="D42" s="45"/>
      <c r="E42" s="65"/>
      <c r="F42" s="56">
        <f>SUM(F39:F41)</f>
        <v>0</v>
      </c>
      <c r="G42" s="53"/>
      <c r="H42"/>
      <c r="I42" s="45"/>
      <c r="L42" s="65"/>
      <c r="M42" s="54"/>
      <c r="N42" s="53"/>
    </row>
    <row r="43" spans="1:14" outlineLevel="1" x14ac:dyDescent="0.25">
      <c r="A43" s="28" t="s">
        <v>969</v>
      </c>
      <c r="B43" s="55"/>
      <c r="C43" s="45"/>
      <c r="D43" s="45"/>
      <c r="E43" s="65"/>
      <c r="F43" s="56"/>
      <c r="G43" s="53"/>
      <c r="H43"/>
      <c r="I43" s="45"/>
      <c r="L43" s="65"/>
      <c r="M43" s="54"/>
      <c r="N43" s="53"/>
    </row>
    <row r="44" spans="1:14" outlineLevel="1" x14ac:dyDescent="0.25">
      <c r="A44" s="28" t="s">
        <v>970</v>
      </c>
      <c r="B44" s="55"/>
      <c r="C44" s="45"/>
      <c r="D44" s="45"/>
      <c r="E44" s="65"/>
      <c r="F44" s="56"/>
      <c r="G44" s="53"/>
      <c r="H44"/>
      <c r="I44" s="45"/>
      <c r="L44" s="65"/>
      <c r="M44" s="54"/>
      <c r="N44" s="53"/>
    </row>
    <row r="45" spans="1:14" outlineLevel="1" x14ac:dyDescent="0.25">
      <c r="A45" s="28" t="s">
        <v>971</v>
      </c>
      <c r="B45" s="45"/>
      <c r="E45" s="65"/>
      <c r="F45" s="54"/>
      <c r="G45" s="53"/>
      <c r="H45"/>
      <c r="I45" s="45"/>
      <c r="L45" s="65"/>
      <c r="M45" s="54"/>
      <c r="N45" s="53"/>
    </row>
    <row r="46" spans="1:14" outlineLevel="1" x14ac:dyDescent="0.25">
      <c r="A46" s="28" t="s">
        <v>972</v>
      </c>
      <c r="B46" s="45"/>
      <c r="E46" s="65"/>
      <c r="F46" s="54"/>
      <c r="G46" s="53"/>
      <c r="H46"/>
      <c r="I46" s="45"/>
      <c r="L46" s="65"/>
      <c r="M46" s="54"/>
      <c r="N46" s="53"/>
    </row>
    <row r="47" spans="1:14" outlineLevel="1" x14ac:dyDescent="0.25">
      <c r="A47" s="28" t="s">
        <v>973</v>
      </c>
      <c r="B47" s="45"/>
      <c r="E47" s="65"/>
      <c r="F47" s="54"/>
      <c r="G47" s="53"/>
      <c r="H47"/>
      <c r="I47" s="45"/>
      <c r="L47" s="65"/>
      <c r="M47" s="54"/>
      <c r="N47" s="53"/>
    </row>
    <row r="48" spans="1:14" ht="15" customHeight="1" x14ac:dyDescent="0.25">
      <c r="A48" s="47"/>
      <c r="B48" s="48" t="s">
        <v>536</v>
      </c>
      <c r="C48" s="47" t="s">
        <v>942</v>
      </c>
      <c r="D48" s="47"/>
      <c r="E48" s="49"/>
      <c r="F48" s="50"/>
      <c r="G48" s="50"/>
      <c r="H48"/>
      <c r="I48" s="78"/>
      <c r="J48" s="42"/>
      <c r="K48" s="42"/>
      <c r="L48" s="34"/>
      <c r="M48" s="61"/>
      <c r="N48" s="61"/>
    </row>
    <row r="49" spans="1:14" x14ac:dyDescent="0.25">
      <c r="A49" s="28" t="s">
        <v>974</v>
      </c>
      <c r="B49" s="77" t="s">
        <v>538</v>
      </c>
      <c r="C49" s="151">
        <f>SUM(C50:C77)</f>
        <v>0</v>
      </c>
      <c r="G49" s="28"/>
      <c r="H49"/>
      <c r="I49" s="34"/>
      <c r="N49" s="28"/>
    </row>
    <row r="50" spans="1:14" x14ac:dyDescent="0.25">
      <c r="A50" s="28" t="s">
        <v>975</v>
      </c>
      <c r="B50" s="28" t="s">
        <v>540</v>
      </c>
      <c r="C50" s="151" t="s">
        <v>35</v>
      </c>
      <c r="G50" s="28"/>
      <c r="H50"/>
      <c r="N50" s="28"/>
    </row>
    <row r="51" spans="1:14" x14ac:dyDescent="0.25">
      <c r="A51" s="28" t="s">
        <v>976</v>
      </c>
      <c r="B51" s="28" t="s">
        <v>542</v>
      </c>
      <c r="C51" s="151" t="s">
        <v>35</v>
      </c>
      <c r="G51" s="28"/>
      <c r="H51"/>
      <c r="N51" s="28"/>
    </row>
    <row r="52" spans="1:14" x14ac:dyDescent="0.25">
      <c r="A52" s="28" t="s">
        <v>977</v>
      </c>
      <c r="B52" s="28" t="s">
        <v>544</v>
      </c>
      <c r="C52" s="151" t="s">
        <v>35</v>
      </c>
      <c r="G52" s="28"/>
      <c r="H52"/>
      <c r="N52" s="28"/>
    </row>
    <row r="53" spans="1:14" x14ac:dyDescent="0.25">
      <c r="A53" s="28" t="s">
        <v>978</v>
      </c>
      <c r="B53" s="28" t="s">
        <v>546</v>
      </c>
      <c r="C53" s="151" t="s">
        <v>35</v>
      </c>
      <c r="G53" s="28"/>
      <c r="H53"/>
      <c r="N53" s="28"/>
    </row>
    <row r="54" spans="1:14" x14ac:dyDescent="0.25">
      <c r="A54" s="28" t="s">
        <v>979</v>
      </c>
      <c r="B54" s="28" t="s">
        <v>548</v>
      </c>
      <c r="C54" s="151" t="s">
        <v>35</v>
      </c>
      <c r="G54" s="28"/>
      <c r="H54"/>
      <c r="N54" s="28"/>
    </row>
    <row r="55" spans="1:14" x14ac:dyDescent="0.25">
      <c r="A55" s="28" t="s">
        <v>980</v>
      </c>
      <c r="B55" s="28" t="s">
        <v>550</v>
      </c>
      <c r="C55" s="151" t="s">
        <v>35</v>
      </c>
      <c r="G55" s="28"/>
      <c r="H55"/>
      <c r="N55" s="28"/>
    </row>
    <row r="56" spans="1:14" x14ac:dyDescent="0.25">
      <c r="A56" s="28" t="s">
        <v>981</v>
      </c>
      <c r="B56" s="28" t="s">
        <v>552</v>
      </c>
      <c r="C56" s="151" t="s">
        <v>35</v>
      </c>
      <c r="G56" s="28"/>
      <c r="H56"/>
      <c r="N56" s="28"/>
    </row>
    <row r="57" spans="1:14" x14ac:dyDescent="0.25">
      <c r="A57" s="28" t="s">
        <v>982</v>
      </c>
      <c r="B57" s="28" t="s">
        <v>554</v>
      </c>
      <c r="C57" s="151" t="s">
        <v>35</v>
      </c>
      <c r="G57" s="28"/>
      <c r="H57"/>
      <c r="N57" s="28"/>
    </row>
    <row r="58" spans="1:14" x14ac:dyDescent="0.25">
      <c r="A58" s="28" t="s">
        <v>983</v>
      </c>
      <c r="B58" s="28" t="s">
        <v>556</v>
      </c>
      <c r="C58" s="151" t="s">
        <v>35</v>
      </c>
      <c r="G58" s="28"/>
      <c r="H58"/>
      <c r="N58" s="28"/>
    </row>
    <row r="59" spans="1:14" x14ac:dyDescent="0.25">
      <c r="A59" s="28" t="s">
        <v>984</v>
      </c>
      <c r="B59" s="28" t="s">
        <v>558</v>
      </c>
      <c r="C59" s="151" t="s">
        <v>35</v>
      </c>
      <c r="G59" s="28"/>
      <c r="H59"/>
      <c r="N59" s="28"/>
    </row>
    <row r="60" spans="1:14" x14ac:dyDescent="0.25">
      <c r="A60" s="28" t="s">
        <v>985</v>
      </c>
      <c r="B60" s="28" t="s">
        <v>560</v>
      </c>
      <c r="C60" s="151" t="s">
        <v>35</v>
      </c>
      <c r="G60" s="28"/>
      <c r="H60"/>
      <c r="N60" s="28"/>
    </row>
    <row r="61" spans="1:14" x14ac:dyDescent="0.25">
      <c r="A61" s="28" t="s">
        <v>986</v>
      </c>
      <c r="B61" s="28" t="s">
        <v>562</v>
      </c>
      <c r="C61" s="151" t="s">
        <v>35</v>
      </c>
      <c r="G61" s="28"/>
      <c r="H61"/>
      <c r="N61" s="28"/>
    </row>
    <row r="62" spans="1:14" x14ac:dyDescent="0.25">
      <c r="A62" s="28" t="s">
        <v>987</v>
      </c>
      <c r="B62" s="28" t="s">
        <v>564</v>
      </c>
      <c r="C62" s="151" t="s">
        <v>35</v>
      </c>
      <c r="G62" s="28"/>
      <c r="H62"/>
      <c r="N62" s="28"/>
    </row>
    <row r="63" spans="1:14" x14ac:dyDescent="0.25">
      <c r="A63" s="28" t="s">
        <v>988</v>
      </c>
      <c r="B63" s="28" t="s">
        <v>566</v>
      </c>
      <c r="C63" s="151" t="s">
        <v>35</v>
      </c>
      <c r="G63" s="28"/>
      <c r="H63"/>
      <c r="N63" s="28"/>
    </row>
    <row r="64" spans="1:14" x14ac:dyDescent="0.25">
      <c r="A64" s="28" t="s">
        <v>989</v>
      </c>
      <c r="B64" s="28" t="s">
        <v>568</v>
      </c>
      <c r="C64" s="151" t="s">
        <v>35</v>
      </c>
      <c r="G64" s="28"/>
      <c r="H64"/>
      <c r="N64" s="28"/>
    </row>
    <row r="65" spans="1:14" x14ac:dyDescent="0.25">
      <c r="A65" s="28" t="s">
        <v>990</v>
      </c>
      <c r="B65" s="28" t="s">
        <v>3</v>
      </c>
      <c r="C65" s="151" t="s">
        <v>35</v>
      </c>
      <c r="G65" s="28"/>
      <c r="H65"/>
      <c r="N65" s="28"/>
    </row>
    <row r="66" spans="1:14" x14ac:dyDescent="0.25">
      <c r="A66" s="28" t="s">
        <v>991</v>
      </c>
      <c r="B66" s="28" t="s">
        <v>571</v>
      </c>
      <c r="C66" s="151" t="s">
        <v>35</v>
      </c>
      <c r="G66" s="28"/>
      <c r="H66"/>
      <c r="N66" s="28"/>
    </row>
    <row r="67" spans="1:14" x14ac:dyDescent="0.25">
      <c r="A67" s="28" t="s">
        <v>992</v>
      </c>
      <c r="B67" s="28" t="s">
        <v>573</v>
      </c>
      <c r="C67" s="151" t="s">
        <v>35</v>
      </c>
      <c r="G67" s="28"/>
      <c r="H67"/>
      <c r="N67" s="28"/>
    </row>
    <row r="68" spans="1:14" x14ac:dyDescent="0.25">
      <c r="A68" s="28" t="s">
        <v>993</v>
      </c>
      <c r="B68" s="28" t="s">
        <v>575</v>
      </c>
      <c r="C68" s="151" t="s">
        <v>35</v>
      </c>
      <c r="G68" s="28"/>
      <c r="H68"/>
      <c r="N68" s="28"/>
    </row>
    <row r="69" spans="1:14" x14ac:dyDescent="0.25">
      <c r="A69" s="28" t="s">
        <v>994</v>
      </c>
      <c r="B69" s="28" t="s">
        <v>577</v>
      </c>
      <c r="C69" s="151" t="s">
        <v>35</v>
      </c>
      <c r="G69" s="28"/>
      <c r="H69"/>
      <c r="N69" s="28"/>
    </row>
    <row r="70" spans="1:14" x14ac:dyDescent="0.25">
      <c r="A70" s="28" t="s">
        <v>995</v>
      </c>
      <c r="B70" s="28" t="s">
        <v>579</v>
      </c>
      <c r="C70" s="151" t="s">
        <v>35</v>
      </c>
      <c r="G70" s="28"/>
      <c r="H70"/>
      <c r="N70" s="28"/>
    </row>
    <row r="71" spans="1:14" x14ac:dyDescent="0.25">
      <c r="A71" s="28" t="s">
        <v>996</v>
      </c>
      <c r="B71" s="28" t="s">
        <v>581</v>
      </c>
      <c r="C71" s="151" t="s">
        <v>35</v>
      </c>
      <c r="G71" s="28"/>
      <c r="H71"/>
      <c r="N71" s="28"/>
    </row>
    <row r="72" spans="1:14" x14ac:dyDescent="0.25">
      <c r="A72" s="28" t="s">
        <v>997</v>
      </c>
      <c r="B72" s="28" t="s">
        <v>583</v>
      </c>
      <c r="C72" s="151" t="s">
        <v>35</v>
      </c>
      <c r="G72" s="28"/>
      <c r="H72"/>
      <c r="N72" s="28"/>
    </row>
    <row r="73" spans="1:14" x14ac:dyDescent="0.25">
      <c r="A73" s="28" t="s">
        <v>998</v>
      </c>
      <c r="B73" s="28" t="s">
        <v>585</v>
      </c>
      <c r="C73" s="151" t="s">
        <v>35</v>
      </c>
      <c r="G73" s="28"/>
      <c r="H73"/>
      <c r="N73" s="28"/>
    </row>
    <row r="74" spans="1:14" x14ac:dyDescent="0.25">
      <c r="A74" s="28" t="s">
        <v>999</v>
      </c>
      <c r="B74" s="28" t="s">
        <v>587</v>
      </c>
      <c r="C74" s="151" t="s">
        <v>35</v>
      </c>
      <c r="G74" s="28"/>
      <c r="H74"/>
      <c r="N74" s="28"/>
    </row>
    <row r="75" spans="1:14" x14ac:dyDescent="0.25">
      <c r="A75" s="28" t="s">
        <v>1000</v>
      </c>
      <c r="B75" s="28" t="s">
        <v>589</v>
      </c>
      <c r="C75" s="151" t="s">
        <v>35</v>
      </c>
      <c r="G75" s="28"/>
      <c r="H75"/>
      <c r="N75" s="28"/>
    </row>
    <row r="76" spans="1:14" x14ac:dyDescent="0.25">
      <c r="A76" s="28" t="s">
        <v>1001</v>
      </c>
      <c r="B76" s="28" t="s">
        <v>6</v>
      </c>
      <c r="C76" s="151" t="s">
        <v>35</v>
      </c>
      <c r="G76" s="28"/>
      <c r="H76"/>
      <c r="N76" s="28"/>
    </row>
    <row r="77" spans="1:14" x14ac:dyDescent="0.25">
      <c r="A77" s="28" t="s">
        <v>1002</v>
      </c>
      <c r="B77" s="28" t="s">
        <v>592</v>
      </c>
      <c r="C77" s="151" t="s">
        <v>35</v>
      </c>
      <c r="G77" s="28"/>
      <c r="H77"/>
      <c r="N77" s="28"/>
    </row>
    <row r="78" spans="1:14" x14ac:dyDescent="0.25">
      <c r="A78" s="28" t="s">
        <v>1003</v>
      </c>
      <c r="B78" s="77" t="s">
        <v>279</v>
      </c>
      <c r="C78" s="151">
        <f>SUM(C79:C81)</f>
        <v>0</v>
      </c>
      <c r="G78" s="28"/>
      <c r="H78"/>
      <c r="I78" s="34"/>
      <c r="N78" s="28"/>
    </row>
    <row r="79" spans="1:14" x14ac:dyDescent="0.25">
      <c r="A79" s="28" t="s">
        <v>1004</v>
      </c>
      <c r="B79" s="28" t="s">
        <v>595</v>
      </c>
      <c r="C79" s="151" t="s">
        <v>35</v>
      </c>
      <c r="G79" s="28"/>
      <c r="H79"/>
      <c r="N79" s="28"/>
    </row>
    <row r="80" spans="1:14" x14ac:dyDescent="0.25">
      <c r="A80" s="28" t="s">
        <v>1005</v>
      </c>
      <c r="B80" s="28" t="s">
        <v>597</v>
      </c>
      <c r="C80" s="151" t="s">
        <v>35</v>
      </c>
      <c r="G80" s="28"/>
      <c r="H80"/>
      <c r="N80" s="28"/>
    </row>
    <row r="81" spans="1:14" x14ac:dyDescent="0.25">
      <c r="A81" s="28" t="s">
        <v>1006</v>
      </c>
      <c r="B81" s="28" t="s">
        <v>2</v>
      </c>
      <c r="C81" s="151" t="s">
        <v>35</v>
      </c>
      <c r="G81" s="28"/>
      <c r="H81"/>
      <c r="N81" s="28"/>
    </row>
    <row r="82" spans="1:14" x14ac:dyDescent="0.25">
      <c r="A82" s="28" t="s">
        <v>1007</v>
      </c>
      <c r="B82" s="77" t="s">
        <v>97</v>
      </c>
      <c r="C82" s="151">
        <f>SUM(C83:C92)</f>
        <v>0</v>
      </c>
      <c r="G82" s="28"/>
      <c r="H82"/>
      <c r="I82" s="34"/>
      <c r="N82" s="28"/>
    </row>
    <row r="83" spans="1:14" x14ac:dyDescent="0.25">
      <c r="A83" s="28" t="s">
        <v>1008</v>
      </c>
      <c r="B83" s="45" t="s">
        <v>281</v>
      </c>
      <c r="C83" s="151" t="s">
        <v>35</v>
      </c>
      <c r="G83" s="28"/>
      <c r="H83"/>
      <c r="I83" s="45"/>
      <c r="N83" s="28"/>
    </row>
    <row r="84" spans="1:14" x14ac:dyDescent="0.25">
      <c r="A84" s="28" t="s">
        <v>1009</v>
      </c>
      <c r="B84" s="45" t="s">
        <v>283</v>
      </c>
      <c r="C84" s="151" t="s">
        <v>35</v>
      </c>
      <c r="G84" s="28"/>
      <c r="H84"/>
      <c r="I84" s="45"/>
      <c r="N84" s="28"/>
    </row>
    <row r="85" spans="1:14" x14ac:dyDescent="0.25">
      <c r="A85" s="28" t="s">
        <v>1010</v>
      </c>
      <c r="B85" s="45" t="s">
        <v>285</v>
      </c>
      <c r="C85" s="151" t="s">
        <v>35</v>
      </c>
      <c r="G85" s="28"/>
      <c r="H85"/>
      <c r="I85" s="45"/>
      <c r="N85" s="28"/>
    </row>
    <row r="86" spans="1:14" x14ac:dyDescent="0.25">
      <c r="A86" s="28" t="s">
        <v>1011</v>
      </c>
      <c r="B86" s="45" t="s">
        <v>12</v>
      </c>
      <c r="C86" s="151" t="s">
        <v>35</v>
      </c>
      <c r="G86" s="28"/>
      <c r="H86"/>
      <c r="I86" s="45"/>
      <c r="N86" s="28"/>
    </row>
    <row r="87" spans="1:14" x14ac:dyDescent="0.25">
      <c r="A87" s="28" t="s">
        <v>1012</v>
      </c>
      <c r="B87" s="45" t="s">
        <v>288</v>
      </c>
      <c r="C87" s="151" t="s">
        <v>35</v>
      </c>
      <c r="G87" s="28"/>
      <c r="H87"/>
      <c r="I87" s="45"/>
      <c r="N87" s="28"/>
    </row>
    <row r="88" spans="1:14" x14ac:dyDescent="0.25">
      <c r="A88" s="28" t="s">
        <v>1013</v>
      </c>
      <c r="B88" s="45" t="s">
        <v>290</v>
      </c>
      <c r="C88" s="151" t="s">
        <v>35</v>
      </c>
      <c r="G88" s="28"/>
      <c r="H88"/>
      <c r="I88" s="45"/>
      <c r="N88" s="28"/>
    </row>
    <row r="89" spans="1:14" x14ac:dyDescent="0.25">
      <c r="A89" s="28" t="s">
        <v>1014</v>
      </c>
      <c r="B89" s="45" t="s">
        <v>292</v>
      </c>
      <c r="C89" s="151" t="s">
        <v>35</v>
      </c>
      <c r="G89" s="28"/>
      <c r="H89"/>
      <c r="I89" s="45"/>
      <c r="N89" s="28"/>
    </row>
    <row r="90" spans="1:14" x14ac:dyDescent="0.25">
      <c r="A90" s="28" t="s">
        <v>1015</v>
      </c>
      <c r="B90" s="45" t="s">
        <v>294</v>
      </c>
      <c r="C90" s="151" t="s">
        <v>35</v>
      </c>
      <c r="G90" s="28"/>
      <c r="H90"/>
      <c r="I90" s="45"/>
      <c r="N90" s="28"/>
    </row>
    <row r="91" spans="1:14" x14ac:dyDescent="0.25">
      <c r="A91" s="28" t="s">
        <v>1016</v>
      </c>
      <c r="B91" s="45" t="s">
        <v>296</v>
      </c>
      <c r="C91" s="151" t="s">
        <v>35</v>
      </c>
      <c r="G91" s="28"/>
      <c r="H91"/>
      <c r="I91" s="45"/>
      <c r="N91" s="28"/>
    </row>
    <row r="92" spans="1:14" x14ac:dyDescent="0.25">
      <c r="A92" s="28" t="s">
        <v>1017</v>
      </c>
      <c r="B92" s="45" t="s">
        <v>97</v>
      </c>
      <c r="C92" s="151" t="s">
        <v>35</v>
      </c>
      <c r="G92" s="28"/>
      <c r="H92"/>
      <c r="I92" s="45"/>
      <c r="N92" s="28"/>
    </row>
    <row r="93" spans="1:14" outlineLevel="1" x14ac:dyDescent="0.25">
      <c r="A93" s="28" t="s">
        <v>1018</v>
      </c>
      <c r="B93" s="57" t="s">
        <v>101</v>
      </c>
      <c r="C93" s="151"/>
      <c r="G93" s="28"/>
      <c r="H93"/>
      <c r="I93" s="45"/>
      <c r="N93" s="28"/>
    </row>
    <row r="94" spans="1:14" outlineLevel="1" x14ac:dyDescent="0.25">
      <c r="A94" s="28" t="s">
        <v>1019</v>
      </c>
      <c r="B94" s="57" t="s">
        <v>101</v>
      </c>
      <c r="C94" s="151"/>
      <c r="G94" s="28"/>
      <c r="H94"/>
      <c r="I94" s="45"/>
      <c r="N94" s="28"/>
    </row>
    <row r="95" spans="1:14" outlineLevel="1" x14ac:dyDescent="0.25">
      <c r="A95" s="28" t="s">
        <v>1020</v>
      </c>
      <c r="B95" s="57" t="s">
        <v>101</v>
      </c>
      <c r="C95" s="151"/>
      <c r="G95" s="28"/>
      <c r="H95"/>
      <c r="I95" s="45"/>
      <c r="N95" s="28"/>
    </row>
    <row r="96" spans="1:14" outlineLevel="1" x14ac:dyDescent="0.25">
      <c r="A96" s="28" t="s">
        <v>1021</v>
      </c>
      <c r="B96" s="57" t="s">
        <v>101</v>
      </c>
      <c r="C96" s="151"/>
      <c r="G96" s="28"/>
      <c r="H96"/>
      <c r="I96" s="45"/>
      <c r="N96" s="28"/>
    </row>
    <row r="97" spans="1:14" outlineLevel="1" x14ac:dyDescent="0.25">
      <c r="A97" s="28" t="s">
        <v>1022</v>
      </c>
      <c r="B97" s="57" t="s">
        <v>101</v>
      </c>
      <c r="C97" s="151"/>
      <c r="G97" s="28"/>
      <c r="H97"/>
      <c r="I97" s="45"/>
      <c r="N97" s="28"/>
    </row>
    <row r="98" spans="1:14" outlineLevel="1" x14ac:dyDescent="0.25">
      <c r="A98" s="28" t="s">
        <v>1023</v>
      </c>
      <c r="B98" s="57" t="s">
        <v>101</v>
      </c>
      <c r="C98" s="151"/>
      <c r="G98" s="28"/>
      <c r="H98"/>
      <c r="I98" s="45"/>
      <c r="N98" s="28"/>
    </row>
    <row r="99" spans="1:14" outlineLevel="1" x14ac:dyDescent="0.25">
      <c r="A99" s="28" t="s">
        <v>1024</v>
      </c>
      <c r="B99" s="57" t="s">
        <v>101</v>
      </c>
      <c r="C99" s="151"/>
      <c r="G99" s="28"/>
      <c r="H99"/>
      <c r="I99" s="45"/>
      <c r="N99" s="28"/>
    </row>
    <row r="100" spans="1:14" outlineLevel="1" x14ac:dyDescent="0.25">
      <c r="A100" s="28" t="s">
        <v>1025</v>
      </c>
      <c r="B100" s="57" t="s">
        <v>101</v>
      </c>
      <c r="C100" s="151"/>
      <c r="G100" s="28"/>
      <c r="H100"/>
      <c r="I100" s="45"/>
      <c r="N100" s="28"/>
    </row>
    <row r="101" spans="1:14" outlineLevel="1" x14ac:dyDescent="0.25">
      <c r="A101" s="28" t="s">
        <v>1026</v>
      </c>
      <c r="B101" s="57" t="s">
        <v>101</v>
      </c>
      <c r="C101" s="151"/>
      <c r="G101" s="28"/>
      <c r="H101"/>
      <c r="I101" s="45"/>
      <c r="N101" s="28"/>
    </row>
    <row r="102" spans="1:14" outlineLevel="1" x14ac:dyDescent="0.25">
      <c r="A102" s="28" t="s">
        <v>1027</v>
      </c>
      <c r="B102" s="57" t="s">
        <v>101</v>
      </c>
      <c r="C102" s="151"/>
      <c r="G102" s="28"/>
      <c r="H102"/>
      <c r="I102" s="45"/>
      <c r="N102" s="28"/>
    </row>
    <row r="103" spans="1:14" ht="15" customHeight="1" x14ac:dyDescent="0.25">
      <c r="A103" s="47"/>
      <c r="B103" s="48" t="s">
        <v>619</v>
      </c>
      <c r="C103" s="152" t="s">
        <v>942</v>
      </c>
      <c r="D103" s="47"/>
      <c r="E103" s="49"/>
      <c r="F103" s="47"/>
      <c r="G103" s="50"/>
      <c r="H103"/>
      <c r="I103" s="78"/>
      <c r="J103" s="42"/>
      <c r="K103" s="42"/>
      <c r="L103" s="34"/>
      <c r="M103" s="42"/>
      <c r="N103" s="61"/>
    </row>
    <row r="104" spans="1:14" x14ac:dyDescent="0.25">
      <c r="A104" s="28" t="s">
        <v>1028</v>
      </c>
      <c r="B104" s="45" t="s">
        <v>621</v>
      </c>
      <c r="C104" s="151" t="s">
        <v>35</v>
      </c>
      <c r="G104" s="28"/>
      <c r="H104"/>
      <c r="I104" s="45"/>
      <c r="N104" s="28"/>
    </row>
    <row r="105" spans="1:14" x14ac:dyDescent="0.25">
      <c r="A105" s="28" t="s">
        <v>1029</v>
      </c>
      <c r="B105" s="45" t="s">
        <v>621</v>
      </c>
      <c r="C105" s="151" t="s">
        <v>35</v>
      </c>
      <c r="G105" s="28"/>
      <c r="H105"/>
      <c r="I105" s="45"/>
      <c r="N105" s="28"/>
    </row>
    <row r="106" spans="1:14" x14ac:dyDescent="0.25">
      <c r="A106" s="28" t="s">
        <v>1030</v>
      </c>
      <c r="B106" s="45" t="s">
        <v>621</v>
      </c>
      <c r="C106" s="151" t="s">
        <v>35</v>
      </c>
      <c r="G106" s="28"/>
      <c r="H106"/>
      <c r="I106" s="45"/>
      <c r="N106" s="28"/>
    </row>
    <row r="107" spans="1:14" x14ac:dyDescent="0.25">
      <c r="A107" s="28" t="s">
        <v>1031</v>
      </c>
      <c r="B107" s="45" t="s">
        <v>621</v>
      </c>
      <c r="C107" s="151" t="s">
        <v>35</v>
      </c>
      <c r="G107" s="28"/>
      <c r="H107"/>
      <c r="I107" s="45"/>
      <c r="N107" s="28"/>
    </row>
    <row r="108" spans="1:14" x14ac:dyDescent="0.25">
      <c r="A108" s="28" t="s">
        <v>1032</v>
      </c>
      <c r="B108" s="45" t="s">
        <v>621</v>
      </c>
      <c r="C108" s="151" t="s">
        <v>35</v>
      </c>
      <c r="G108" s="28"/>
      <c r="H108"/>
      <c r="I108" s="45"/>
      <c r="N108" s="28"/>
    </row>
    <row r="109" spans="1:14" x14ac:dyDescent="0.25">
      <c r="A109" s="28" t="s">
        <v>1033</v>
      </c>
      <c r="B109" s="45" t="s">
        <v>621</v>
      </c>
      <c r="C109" s="151" t="s">
        <v>35</v>
      </c>
      <c r="G109" s="28"/>
      <c r="H109"/>
      <c r="I109" s="45"/>
      <c r="N109" s="28"/>
    </row>
    <row r="110" spans="1:14" x14ac:dyDescent="0.25">
      <c r="A110" s="28" t="s">
        <v>1034</v>
      </c>
      <c r="B110" s="45" t="s">
        <v>621</v>
      </c>
      <c r="C110" s="151" t="s">
        <v>35</v>
      </c>
      <c r="G110" s="28"/>
      <c r="H110"/>
      <c r="I110" s="45"/>
      <c r="N110" s="28"/>
    </row>
    <row r="111" spans="1:14" x14ac:dyDescent="0.25">
      <c r="A111" s="28" t="s">
        <v>1035</v>
      </c>
      <c r="B111" s="45" t="s">
        <v>621</v>
      </c>
      <c r="C111" s="151" t="s">
        <v>35</v>
      </c>
      <c r="G111" s="28"/>
      <c r="H111"/>
      <c r="I111" s="45"/>
      <c r="N111" s="28"/>
    </row>
    <row r="112" spans="1:14" x14ac:dyDescent="0.25">
      <c r="A112" s="28" t="s">
        <v>1036</v>
      </c>
      <c r="B112" s="45" t="s">
        <v>621</v>
      </c>
      <c r="C112" s="151" t="s">
        <v>35</v>
      </c>
      <c r="G112" s="28"/>
      <c r="H112"/>
      <c r="I112" s="45"/>
      <c r="N112" s="28"/>
    </row>
    <row r="113" spans="1:14" x14ac:dyDescent="0.25">
      <c r="A113" s="28" t="s">
        <v>1037</v>
      </c>
      <c r="B113" s="45" t="s">
        <v>621</v>
      </c>
      <c r="C113" s="151" t="s">
        <v>35</v>
      </c>
      <c r="G113" s="28"/>
      <c r="H113"/>
      <c r="I113" s="45"/>
      <c r="N113" s="28"/>
    </row>
    <row r="114" spans="1:14" x14ac:dyDescent="0.25">
      <c r="A114" s="28" t="s">
        <v>1038</v>
      </c>
      <c r="B114" s="45" t="s">
        <v>621</v>
      </c>
      <c r="C114" s="151" t="s">
        <v>35</v>
      </c>
      <c r="G114" s="28"/>
      <c r="H114"/>
      <c r="I114" s="45"/>
      <c r="N114" s="28"/>
    </row>
    <row r="115" spans="1:14" x14ac:dyDescent="0.25">
      <c r="A115" s="28" t="s">
        <v>1039</v>
      </c>
      <c r="B115" s="45" t="s">
        <v>621</v>
      </c>
      <c r="C115" s="151" t="s">
        <v>35</v>
      </c>
      <c r="G115" s="28"/>
      <c r="H115"/>
      <c r="I115" s="45"/>
      <c r="N115" s="28"/>
    </row>
    <row r="116" spans="1:14" x14ac:dyDescent="0.25">
      <c r="A116" s="28" t="s">
        <v>1040</v>
      </c>
      <c r="B116" s="45" t="s">
        <v>621</v>
      </c>
      <c r="C116" s="151" t="s">
        <v>35</v>
      </c>
      <c r="G116" s="28"/>
      <c r="H116"/>
      <c r="I116" s="45"/>
      <c r="N116" s="28"/>
    </row>
    <row r="117" spans="1:14" x14ac:dyDescent="0.25">
      <c r="A117" s="28" t="s">
        <v>1041</v>
      </c>
      <c r="B117" s="45" t="s">
        <v>621</v>
      </c>
      <c r="C117" s="151" t="s">
        <v>35</v>
      </c>
      <c r="G117" s="28"/>
      <c r="H117"/>
      <c r="I117" s="45"/>
      <c r="N117" s="28"/>
    </row>
    <row r="118" spans="1:14" x14ac:dyDescent="0.25">
      <c r="A118" s="28" t="s">
        <v>1042</v>
      </c>
      <c r="B118" s="45" t="s">
        <v>621</v>
      </c>
      <c r="C118" s="151" t="s">
        <v>35</v>
      </c>
      <c r="G118" s="28"/>
      <c r="H118"/>
      <c r="I118" s="45"/>
      <c r="N118" s="28"/>
    </row>
    <row r="119" spans="1:14" x14ac:dyDescent="0.25">
      <c r="A119" s="28" t="s">
        <v>1043</v>
      </c>
      <c r="B119" s="45" t="s">
        <v>621</v>
      </c>
      <c r="C119" s="151" t="s">
        <v>35</v>
      </c>
      <c r="G119" s="28"/>
      <c r="H119"/>
      <c r="I119" s="45"/>
      <c r="N119" s="28"/>
    </row>
    <row r="120" spans="1:14" x14ac:dyDescent="0.25">
      <c r="A120" s="28" t="s">
        <v>1044</v>
      </c>
      <c r="B120" s="45" t="s">
        <v>621</v>
      </c>
      <c r="C120" s="151" t="s">
        <v>35</v>
      </c>
      <c r="G120" s="28"/>
      <c r="H120"/>
      <c r="I120" s="45"/>
      <c r="N120" s="28"/>
    </row>
    <row r="121" spans="1:14" x14ac:dyDescent="0.25">
      <c r="A121" s="28" t="s">
        <v>1045</v>
      </c>
      <c r="B121" s="45" t="s">
        <v>621</v>
      </c>
      <c r="C121" s="151" t="s">
        <v>35</v>
      </c>
      <c r="G121" s="28"/>
      <c r="H121"/>
      <c r="I121" s="45"/>
      <c r="N121" s="28"/>
    </row>
    <row r="122" spans="1:14" x14ac:dyDescent="0.25">
      <c r="A122" s="28" t="s">
        <v>1046</v>
      </c>
      <c r="B122" s="45" t="s">
        <v>621</v>
      </c>
      <c r="C122" s="151" t="s">
        <v>35</v>
      </c>
      <c r="G122" s="28"/>
      <c r="H122"/>
      <c r="I122" s="45"/>
      <c r="N122" s="28"/>
    </row>
    <row r="123" spans="1:14" x14ac:dyDescent="0.25">
      <c r="A123" s="28" t="s">
        <v>1047</v>
      </c>
      <c r="B123" s="45" t="s">
        <v>621</v>
      </c>
      <c r="C123" s="151" t="s">
        <v>35</v>
      </c>
      <c r="G123" s="28"/>
      <c r="H123"/>
      <c r="I123" s="45"/>
      <c r="N123" s="28"/>
    </row>
    <row r="124" spans="1:14" x14ac:dyDescent="0.25">
      <c r="A124" s="28" t="s">
        <v>1048</v>
      </c>
      <c r="B124" s="45" t="s">
        <v>621</v>
      </c>
      <c r="C124" s="151" t="s">
        <v>35</v>
      </c>
      <c r="G124" s="28"/>
      <c r="H124"/>
      <c r="I124" s="45"/>
      <c r="N124" s="28"/>
    </row>
    <row r="125" spans="1:14" x14ac:dyDescent="0.25">
      <c r="A125" s="28" t="s">
        <v>1049</v>
      </c>
      <c r="B125" s="45" t="s">
        <v>621</v>
      </c>
      <c r="C125" s="151" t="s">
        <v>35</v>
      </c>
      <c r="G125" s="28"/>
      <c r="H125"/>
      <c r="I125" s="45"/>
      <c r="N125" s="28"/>
    </row>
    <row r="126" spans="1:14" x14ac:dyDescent="0.25">
      <c r="A126" s="28" t="s">
        <v>1050</v>
      </c>
      <c r="B126" s="45" t="s">
        <v>621</v>
      </c>
      <c r="C126" s="151" t="s">
        <v>35</v>
      </c>
      <c r="G126" s="28"/>
      <c r="H126"/>
      <c r="I126" s="45"/>
      <c r="N126" s="28"/>
    </row>
    <row r="127" spans="1:14" x14ac:dyDescent="0.25">
      <c r="A127" s="28" t="s">
        <v>1051</v>
      </c>
      <c r="B127" s="45" t="s">
        <v>621</v>
      </c>
      <c r="C127" s="151" t="s">
        <v>35</v>
      </c>
      <c r="G127" s="28"/>
      <c r="H127"/>
      <c r="I127" s="45"/>
      <c r="N127" s="28"/>
    </row>
    <row r="128" spans="1:14" x14ac:dyDescent="0.25">
      <c r="A128" s="28" t="s">
        <v>1052</v>
      </c>
      <c r="B128" s="45" t="s">
        <v>621</v>
      </c>
      <c r="C128" s="28" t="s">
        <v>35</v>
      </c>
      <c r="G128" s="28"/>
      <c r="H128"/>
      <c r="I128" s="45"/>
      <c r="N128" s="28"/>
    </row>
    <row r="129" spans="1:14" x14ac:dyDescent="0.25">
      <c r="A129" s="47"/>
      <c r="B129" s="48" t="s">
        <v>652</v>
      </c>
      <c r="C129" s="47" t="s">
        <v>942</v>
      </c>
      <c r="D129" s="47"/>
      <c r="E129" s="47"/>
      <c r="F129" s="50"/>
      <c r="G129" s="50"/>
      <c r="H129"/>
      <c r="I129" s="78"/>
      <c r="J129" s="42"/>
      <c r="K129" s="42"/>
      <c r="L129" s="42"/>
      <c r="M129" s="61"/>
      <c r="N129" s="61"/>
    </row>
    <row r="130" spans="1:14" x14ac:dyDescent="0.25">
      <c r="A130" s="28" t="s">
        <v>1053</v>
      </c>
      <c r="B130" s="28" t="s">
        <v>654</v>
      </c>
      <c r="C130" s="151" t="s">
        <v>35</v>
      </c>
      <c r="D130"/>
      <c r="E130"/>
      <c r="F130"/>
      <c r="G130"/>
      <c r="H130"/>
      <c r="K130" s="70"/>
      <c r="L130" s="70"/>
      <c r="M130" s="70"/>
      <c r="N130" s="70"/>
    </row>
    <row r="131" spans="1:14" x14ac:dyDescent="0.25">
      <c r="A131" s="28" t="s">
        <v>1054</v>
      </c>
      <c r="B131" s="28" t="s">
        <v>656</v>
      </c>
      <c r="C131" s="151" t="s">
        <v>35</v>
      </c>
      <c r="D131"/>
      <c r="E131"/>
      <c r="F131"/>
      <c r="G131"/>
      <c r="H131"/>
      <c r="K131" s="70"/>
      <c r="L131" s="70"/>
      <c r="M131" s="70"/>
      <c r="N131" s="70"/>
    </row>
    <row r="132" spans="1:14" x14ac:dyDescent="0.25">
      <c r="A132" s="28" t="s">
        <v>1055</v>
      </c>
      <c r="B132" s="28" t="s">
        <v>97</v>
      </c>
      <c r="C132" s="151" t="s">
        <v>35</v>
      </c>
      <c r="D132"/>
      <c r="E132"/>
      <c r="F132"/>
      <c r="G132"/>
      <c r="H132"/>
      <c r="K132" s="70"/>
      <c r="L132" s="70"/>
      <c r="M132" s="70"/>
      <c r="N132" s="70"/>
    </row>
    <row r="133" spans="1:14" outlineLevel="1" x14ac:dyDescent="0.25">
      <c r="A133" s="28" t="s">
        <v>1056</v>
      </c>
      <c r="C133" s="151"/>
      <c r="D133"/>
      <c r="E133"/>
      <c r="F133"/>
      <c r="G133"/>
      <c r="H133"/>
      <c r="K133" s="70"/>
      <c r="L133" s="70"/>
      <c r="M133" s="70"/>
      <c r="N133" s="70"/>
    </row>
    <row r="134" spans="1:14" outlineLevel="1" x14ac:dyDescent="0.25">
      <c r="A134" s="28" t="s">
        <v>1057</v>
      </c>
      <c r="C134" s="151"/>
      <c r="D134"/>
      <c r="E134"/>
      <c r="F134"/>
      <c r="G134"/>
      <c r="H134"/>
      <c r="K134" s="70"/>
      <c r="L134" s="70"/>
      <c r="M134" s="70"/>
      <c r="N134" s="70"/>
    </row>
    <row r="135" spans="1:14" outlineLevel="1" x14ac:dyDescent="0.25">
      <c r="A135" s="28" t="s">
        <v>1058</v>
      </c>
      <c r="C135" s="151"/>
      <c r="D135"/>
      <c r="E135"/>
      <c r="F135"/>
      <c r="G135"/>
      <c r="H135"/>
      <c r="K135" s="70"/>
      <c r="L135" s="70"/>
      <c r="M135" s="70"/>
      <c r="N135" s="70"/>
    </row>
    <row r="136" spans="1:14" outlineLevel="1" x14ac:dyDescent="0.25">
      <c r="A136" s="28" t="s">
        <v>1059</v>
      </c>
      <c r="C136" s="151"/>
      <c r="D136"/>
      <c r="E136"/>
      <c r="F136"/>
      <c r="G136"/>
      <c r="H136"/>
      <c r="K136" s="70"/>
      <c r="L136" s="70"/>
      <c r="M136" s="70"/>
      <c r="N136" s="70"/>
    </row>
    <row r="137" spans="1:14" x14ac:dyDescent="0.25">
      <c r="A137" s="47"/>
      <c r="B137" s="48" t="s">
        <v>664</v>
      </c>
      <c r="C137" s="47" t="s">
        <v>942</v>
      </c>
      <c r="D137" s="47"/>
      <c r="E137" s="47"/>
      <c r="F137" s="50"/>
      <c r="G137" s="50"/>
      <c r="H137"/>
      <c r="I137" s="78"/>
      <c r="J137" s="42"/>
      <c r="K137" s="42"/>
      <c r="L137" s="42"/>
      <c r="M137" s="61"/>
      <c r="N137" s="61"/>
    </row>
    <row r="138" spans="1:14" x14ac:dyDescent="0.25">
      <c r="A138" s="28" t="s">
        <v>1060</v>
      </c>
      <c r="B138" s="28" t="s">
        <v>666</v>
      </c>
      <c r="C138" s="151" t="s">
        <v>35</v>
      </c>
      <c r="D138" s="80"/>
      <c r="E138" s="80"/>
      <c r="F138" s="65"/>
      <c r="G138" s="53"/>
      <c r="H138"/>
      <c r="K138" s="80"/>
      <c r="L138" s="80"/>
      <c r="M138" s="65"/>
      <c r="N138" s="53"/>
    </row>
    <row r="139" spans="1:14" x14ac:dyDescent="0.25">
      <c r="A139" s="28" t="s">
        <v>1061</v>
      </c>
      <c r="B139" s="28" t="s">
        <v>668</v>
      </c>
      <c r="C139" s="151" t="s">
        <v>35</v>
      </c>
      <c r="D139" s="80"/>
      <c r="E139" s="80"/>
      <c r="F139" s="65"/>
      <c r="G139" s="53"/>
      <c r="H139"/>
      <c r="K139" s="80"/>
      <c r="L139" s="80"/>
      <c r="M139" s="65"/>
      <c r="N139" s="53"/>
    </row>
    <row r="140" spans="1:14" x14ac:dyDescent="0.25">
      <c r="A140" s="28" t="s">
        <v>1062</v>
      </c>
      <c r="B140" s="28" t="s">
        <v>97</v>
      </c>
      <c r="C140" s="151" t="s">
        <v>35</v>
      </c>
      <c r="D140" s="80"/>
      <c r="E140" s="80"/>
      <c r="F140" s="65"/>
      <c r="G140" s="53"/>
      <c r="H140"/>
      <c r="K140" s="80"/>
      <c r="L140" s="80"/>
      <c r="M140" s="65"/>
      <c r="N140" s="53"/>
    </row>
    <row r="141" spans="1:14" outlineLevel="1" x14ac:dyDescent="0.25">
      <c r="A141" s="28" t="s">
        <v>1063</v>
      </c>
      <c r="C141" s="151"/>
      <c r="D141" s="80"/>
      <c r="E141" s="80"/>
      <c r="F141" s="65"/>
      <c r="G141" s="53"/>
      <c r="H141"/>
      <c r="K141" s="80"/>
      <c r="L141" s="80"/>
      <c r="M141" s="65"/>
      <c r="N141" s="53"/>
    </row>
    <row r="142" spans="1:14" outlineLevel="1" x14ac:dyDescent="0.25">
      <c r="A142" s="28" t="s">
        <v>1064</v>
      </c>
      <c r="C142" s="151"/>
      <c r="D142" s="80"/>
      <c r="E142" s="80"/>
      <c r="F142" s="65"/>
      <c r="G142" s="53"/>
      <c r="H142"/>
      <c r="K142" s="80"/>
      <c r="L142" s="80"/>
      <c r="M142" s="65"/>
      <c r="N142" s="53"/>
    </row>
    <row r="143" spans="1:14" outlineLevel="1" x14ac:dyDescent="0.25">
      <c r="A143" s="28" t="s">
        <v>1065</v>
      </c>
      <c r="C143" s="151"/>
      <c r="D143" s="80"/>
      <c r="E143" s="80"/>
      <c r="F143" s="65"/>
      <c r="G143" s="53"/>
      <c r="H143"/>
      <c r="K143" s="80"/>
      <c r="L143" s="80"/>
      <c r="M143" s="65"/>
      <c r="N143" s="53"/>
    </row>
    <row r="144" spans="1:14" outlineLevel="1" x14ac:dyDescent="0.25">
      <c r="A144" s="28" t="s">
        <v>1066</v>
      </c>
      <c r="C144" s="151"/>
      <c r="D144" s="80"/>
      <c r="E144" s="80"/>
      <c r="F144" s="65"/>
      <c r="G144" s="53"/>
      <c r="H144"/>
      <c r="K144" s="80"/>
      <c r="L144" s="80"/>
      <c r="M144" s="65"/>
      <c r="N144" s="53"/>
    </row>
    <row r="145" spans="1:14" outlineLevel="1" x14ac:dyDescent="0.25">
      <c r="A145" s="28" t="s">
        <v>1067</v>
      </c>
      <c r="C145" s="151"/>
      <c r="D145" s="80"/>
      <c r="E145" s="80"/>
      <c r="F145" s="65"/>
      <c r="G145" s="53"/>
      <c r="H145"/>
      <c r="K145" s="80"/>
      <c r="L145" s="80"/>
      <c r="M145" s="65"/>
      <c r="N145" s="53"/>
    </row>
    <row r="146" spans="1:14" outlineLevel="1" x14ac:dyDescent="0.25">
      <c r="A146" s="28" t="s">
        <v>1068</v>
      </c>
      <c r="C146" s="151"/>
      <c r="D146" s="80"/>
      <c r="E146" s="80"/>
      <c r="F146" s="65"/>
      <c r="G146" s="53"/>
      <c r="H146"/>
      <c r="K146" s="80"/>
      <c r="L146" s="80"/>
      <c r="M146" s="65"/>
      <c r="N146" s="53"/>
    </row>
    <row r="147" spans="1:14" x14ac:dyDescent="0.25">
      <c r="A147" s="47"/>
      <c r="B147" s="48" t="s">
        <v>1069</v>
      </c>
      <c r="C147" s="47" t="s">
        <v>63</v>
      </c>
      <c r="D147" s="47"/>
      <c r="E147" s="47"/>
      <c r="F147" s="47" t="s">
        <v>942</v>
      </c>
      <c r="G147" s="50"/>
      <c r="H147"/>
      <c r="I147" s="78"/>
      <c r="J147" s="42"/>
      <c r="K147" s="42"/>
      <c r="L147" s="42"/>
      <c r="M147" s="42"/>
      <c r="N147" s="61"/>
    </row>
    <row r="148" spans="1:14" x14ac:dyDescent="0.25">
      <c r="A148" s="28" t="s">
        <v>1070</v>
      </c>
      <c r="B148" s="45" t="s">
        <v>1071</v>
      </c>
      <c r="C148" s="28" t="s">
        <v>35</v>
      </c>
      <c r="D148" s="80"/>
      <c r="E148" s="80"/>
      <c r="F148" s="54" t="str">
        <f>IF($C$152=0,"",IF(C148="[for completion]","",C148/$C$152))</f>
        <v/>
      </c>
      <c r="G148" s="53"/>
      <c r="H148"/>
      <c r="I148" s="45"/>
      <c r="K148" s="80"/>
      <c r="L148" s="80"/>
      <c r="M148" s="54"/>
      <c r="N148" s="53"/>
    </row>
    <row r="149" spans="1:14" x14ac:dyDescent="0.25">
      <c r="A149" s="28" t="s">
        <v>1072</v>
      </c>
      <c r="B149" s="45" t="s">
        <v>1073</v>
      </c>
      <c r="C149" s="28" t="s">
        <v>35</v>
      </c>
      <c r="D149" s="80"/>
      <c r="E149" s="80"/>
      <c r="F149" s="54" t="str">
        <f>IF($C$152=0,"",IF(C149="[for completion]","",C149/$C$152))</f>
        <v/>
      </c>
      <c r="G149" s="53"/>
      <c r="H149"/>
      <c r="I149" s="45"/>
      <c r="K149" s="80"/>
      <c r="L149" s="80"/>
      <c r="M149" s="54"/>
      <c r="N149" s="53"/>
    </row>
    <row r="150" spans="1:14" x14ac:dyDescent="0.25">
      <c r="A150" s="28" t="s">
        <v>1074</v>
      </c>
      <c r="B150" s="45" t="s">
        <v>1075</v>
      </c>
      <c r="C150" s="28" t="s">
        <v>35</v>
      </c>
      <c r="D150" s="80"/>
      <c r="E150" s="80"/>
      <c r="F150" s="54" t="str">
        <f>IF($C$152=0,"",IF(C150="[for completion]","",C150/$C$152))</f>
        <v/>
      </c>
      <c r="G150" s="53"/>
      <c r="H150"/>
      <c r="I150" s="45"/>
      <c r="K150" s="80"/>
      <c r="L150" s="80"/>
      <c r="M150" s="54"/>
      <c r="N150" s="53"/>
    </row>
    <row r="151" spans="1:14" ht="15" customHeight="1" x14ac:dyDescent="0.25">
      <c r="A151" s="28" t="s">
        <v>1076</v>
      </c>
      <c r="B151" s="45" t="s">
        <v>1077</v>
      </c>
      <c r="C151" s="28" t="s">
        <v>35</v>
      </c>
      <c r="D151" s="80"/>
      <c r="E151" s="80"/>
      <c r="F151" s="54" t="str">
        <f>IF($C$152=0,"",IF(C151="[for completion]","",C151/$C$152))</f>
        <v/>
      </c>
      <c r="G151" s="53"/>
      <c r="H151"/>
      <c r="I151" s="45"/>
      <c r="K151" s="80"/>
      <c r="L151" s="80"/>
      <c r="M151" s="54"/>
      <c r="N151" s="53"/>
    </row>
    <row r="152" spans="1:14" ht="15" customHeight="1" x14ac:dyDescent="0.25">
      <c r="A152" s="28" t="s">
        <v>1078</v>
      </c>
      <c r="B152" s="55" t="s">
        <v>99</v>
      </c>
      <c r="C152" s="53">
        <f>SUM(C148:C151)</f>
        <v>0</v>
      </c>
      <c r="D152" s="80"/>
      <c r="E152" s="80"/>
      <c r="F152" s="65">
        <f>SUM(F148:F151)</f>
        <v>0</v>
      </c>
      <c r="G152" s="53"/>
      <c r="H152"/>
      <c r="I152" s="45"/>
      <c r="K152" s="80"/>
      <c r="L152" s="80"/>
      <c r="M152" s="54"/>
      <c r="N152" s="53"/>
    </row>
    <row r="153" spans="1:14" ht="15" customHeight="1" outlineLevel="1" x14ac:dyDescent="0.25">
      <c r="A153" s="28" t="s">
        <v>1079</v>
      </c>
      <c r="B153" s="57" t="s">
        <v>1080</v>
      </c>
      <c r="D153" s="80"/>
      <c r="E153" s="80"/>
      <c r="F153" s="54" t="str">
        <f>IF($C$152=0,"",IF(C153="[for completion]","",C153/$C$152))</f>
        <v/>
      </c>
      <c r="G153" s="53"/>
      <c r="H153"/>
      <c r="I153" s="45"/>
      <c r="K153" s="80"/>
      <c r="L153" s="80"/>
      <c r="M153" s="54"/>
      <c r="N153" s="53"/>
    </row>
    <row r="154" spans="1:14" ht="15" customHeight="1" outlineLevel="1" x14ac:dyDescent="0.25">
      <c r="A154" s="28" t="s">
        <v>1081</v>
      </c>
      <c r="B154" s="57" t="s">
        <v>1082</v>
      </c>
      <c r="D154" s="80"/>
      <c r="E154" s="80"/>
      <c r="F154" s="54" t="str">
        <f t="shared" ref="F154:F159" si="2">IF($C$152=0,"",IF(C154="[for completion]","",C154/$C$152))</f>
        <v/>
      </c>
      <c r="G154" s="53"/>
      <c r="H154"/>
      <c r="I154" s="45"/>
      <c r="K154" s="80"/>
      <c r="L154" s="80"/>
      <c r="M154" s="54"/>
      <c r="N154" s="53"/>
    </row>
    <row r="155" spans="1:14" ht="15" customHeight="1" outlineLevel="1" x14ac:dyDescent="0.25">
      <c r="A155" s="28" t="s">
        <v>1083</v>
      </c>
      <c r="B155" s="57" t="s">
        <v>1084</v>
      </c>
      <c r="D155" s="80"/>
      <c r="E155" s="80"/>
      <c r="F155" s="54" t="str">
        <f t="shared" si="2"/>
        <v/>
      </c>
      <c r="G155" s="53"/>
      <c r="H155"/>
      <c r="I155" s="45"/>
      <c r="K155" s="80"/>
      <c r="L155" s="80"/>
      <c r="M155" s="54"/>
      <c r="N155" s="53"/>
    </row>
    <row r="156" spans="1:14" ht="15" customHeight="1" outlineLevel="1" x14ac:dyDescent="0.25">
      <c r="A156" s="28" t="s">
        <v>1085</v>
      </c>
      <c r="B156" s="57" t="s">
        <v>1086</v>
      </c>
      <c r="D156" s="80"/>
      <c r="E156" s="80"/>
      <c r="F156" s="54" t="str">
        <f t="shared" si="2"/>
        <v/>
      </c>
      <c r="G156" s="53"/>
      <c r="H156"/>
      <c r="I156" s="45"/>
      <c r="K156" s="80"/>
      <c r="L156" s="80"/>
      <c r="M156" s="54"/>
      <c r="N156" s="53"/>
    </row>
    <row r="157" spans="1:14" ht="15" customHeight="1" outlineLevel="1" x14ac:dyDescent="0.25">
      <c r="A157" s="28" t="s">
        <v>1087</v>
      </c>
      <c r="B157" s="57" t="s">
        <v>1088</v>
      </c>
      <c r="D157" s="80"/>
      <c r="E157" s="80"/>
      <c r="F157" s="54" t="str">
        <f t="shared" si="2"/>
        <v/>
      </c>
      <c r="G157" s="53"/>
      <c r="H157"/>
      <c r="I157" s="45"/>
      <c r="K157" s="80"/>
      <c r="L157" s="80"/>
      <c r="M157" s="54"/>
      <c r="N157" s="53"/>
    </row>
    <row r="158" spans="1:14" ht="15" customHeight="1" outlineLevel="1" x14ac:dyDescent="0.25">
      <c r="A158" s="28" t="s">
        <v>1089</v>
      </c>
      <c r="B158" s="57" t="s">
        <v>1090</v>
      </c>
      <c r="D158" s="80"/>
      <c r="E158" s="80"/>
      <c r="F158" s="54" t="str">
        <f t="shared" si="2"/>
        <v/>
      </c>
      <c r="G158" s="53"/>
      <c r="H158"/>
      <c r="I158" s="45"/>
      <c r="K158" s="80"/>
      <c r="L158" s="80"/>
      <c r="M158" s="54"/>
      <c r="N158" s="53"/>
    </row>
    <row r="159" spans="1:14" ht="15" customHeight="1" outlineLevel="1" x14ac:dyDescent="0.25">
      <c r="A159" s="28" t="s">
        <v>1091</v>
      </c>
      <c r="B159" s="57" t="s">
        <v>1092</v>
      </c>
      <c r="D159" s="80"/>
      <c r="E159" s="80"/>
      <c r="F159" s="54" t="str">
        <f t="shared" si="2"/>
        <v/>
      </c>
      <c r="G159" s="53"/>
      <c r="H159"/>
      <c r="I159" s="45"/>
      <c r="K159" s="80"/>
      <c r="L159" s="80"/>
      <c r="M159" s="54"/>
      <c r="N159" s="53"/>
    </row>
    <row r="160" spans="1:14" ht="15" customHeight="1" outlineLevel="1" x14ac:dyDescent="0.25">
      <c r="A160" s="28" t="s">
        <v>1093</v>
      </c>
      <c r="B160" s="57"/>
      <c r="D160" s="80"/>
      <c r="E160" s="80"/>
      <c r="F160" s="54"/>
      <c r="G160" s="53"/>
      <c r="H160"/>
      <c r="I160" s="45"/>
      <c r="K160" s="80"/>
      <c r="L160" s="80"/>
      <c r="M160" s="54"/>
      <c r="N160" s="53"/>
    </row>
    <row r="161" spans="1:14" ht="15" customHeight="1" outlineLevel="1" x14ac:dyDescent="0.25">
      <c r="A161" s="28" t="s">
        <v>1094</v>
      </c>
      <c r="B161" s="57"/>
      <c r="D161" s="80"/>
      <c r="E161" s="80"/>
      <c r="F161" s="54"/>
      <c r="G161" s="53"/>
      <c r="H161"/>
      <c r="I161" s="45"/>
      <c r="K161" s="80"/>
      <c r="L161" s="80"/>
      <c r="M161" s="54"/>
      <c r="N161" s="53"/>
    </row>
    <row r="162" spans="1:14" ht="15" customHeight="1" outlineLevel="1" x14ac:dyDescent="0.25">
      <c r="A162" s="28" t="s">
        <v>1095</v>
      </c>
      <c r="B162" s="57"/>
      <c r="D162" s="80"/>
      <c r="E162" s="80"/>
      <c r="F162" s="54"/>
      <c r="G162" s="53"/>
      <c r="H162"/>
      <c r="I162" s="45"/>
      <c r="K162" s="80"/>
      <c r="L162" s="80"/>
      <c r="M162" s="54"/>
      <c r="N162" s="53"/>
    </row>
    <row r="163" spans="1:14" ht="15" customHeight="1" outlineLevel="1" x14ac:dyDescent="0.25">
      <c r="A163" s="28" t="s">
        <v>1096</v>
      </c>
      <c r="B163" s="57"/>
      <c r="D163" s="80"/>
      <c r="E163" s="80"/>
      <c r="F163" s="54"/>
      <c r="G163" s="53"/>
      <c r="H163"/>
      <c r="I163" s="45"/>
      <c r="K163" s="80"/>
      <c r="L163" s="80"/>
      <c r="M163" s="54"/>
      <c r="N163" s="53"/>
    </row>
    <row r="164" spans="1:14" ht="15" customHeight="1" outlineLevel="1" x14ac:dyDescent="0.25">
      <c r="A164" s="28" t="s">
        <v>1097</v>
      </c>
      <c r="B164" s="45"/>
      <c r="D164" s="80"/>
      <c r="E164" s="80"/>
      <c r="F164" s="54"/>
      <c r="G164" s="53"/>
      <c r="H164"/>
      <c r="I164" s="45"/>
      <c r="K164" s="80"/>
      <c r="L164" s="80"/>
      <c r="M164" s="54"/>
      <c r="N164" s="53"/>
    </row>
    <row r="165" spans="1:14" outlineLevel="1" x14ac:dyDescent="0.25">
      <c r="A165" s="28" t="s">
        <v>1098</v>
      </c>
      <c r="B165" s="58"/>
      <c r="C165" s="58"/>
      <c r="D165" s="58"/>
      <c r="E165" s="58"/>
      <c r="F165" s="54"/>
      <c r="G165" s="53"/>
      <c r="H165"/>
      <c r="I165" s="55"/>
      <c r="J165" s="45"/>
      <c r="K165" s="80"/>
      <c r="L165" s="80"/>
      <c r="M165" s="65"/>
      <c r="N165" s="53"/>
    </row>
    <row r="166" spans="1:14" ht="15" customHeight="1" x14ac:dyDescent="0.25">
      <c r="A166" s="47"/>
      <c r="B166" s="48" t="s">
        <v>1099</v>
      </c>
      <c r="C166" s="47"/>
      <c r="D166" s="47"/>
      <c r="E166" s="47"/>
      <c r="F166" s="50"/>
      <c r="G166" s="50"/>
      <c r="H166"/>
      <c r="I166" s="78"/>
      <c r="J166" s="42"/>
      <c r="K166" s="42"/>
      <c r="L166" s="42"/>
      <c r="M166" s="61"/>
      <c r="N166" s="61"/>
    </row>
    <row r="167" spans="1:14" x14ac:dyDescent="0.25">
      <c r="A167" s="28" t="s">
        <v>1100</v>
      </c>
      <c r="B167" s="28" t="s">
        <v>693</v>
      </c>
      <c r="C167" s="151" t="s">
        <v>35</v>
      </c>
      <c r="D167"/>
      <c r="E167" s="26"/>
      <c r="F167" s="26"/>
      <c r="G167"/>
      <c r="H167"/>
      <c r="K167" s="70"/>
      <c r="L167" s="26"/>
      <c r="M167" s="26"/>
      <c r="N167" s="70"/>
    </row>
    <row r="168" spans="1:14" outlineLevel="1" x14ac:dyDescent="0.25">
      <c r="A168" s="28" t="s">
        <v>1101</v>
      </c>
      <c r="D168"/>
      <c r="E168" s="26"/>
      <c r="F168" s="26"/>
      <c r="G168"/>
      <c r="H168"/>
      <c r="K168" s="70"/>
      <c r="L168" s="26"/>
      <c r="M168" s="26"/>
      <c r="N168" s="70"/>
    </row>
    <row r="169" spans="1:14" outlineLevel="1" x14ac:dyDescent="0.25">
      <c r="A169" s="28" t="s">
        <v>1102</v>
      </c>
      <c r="D169"/>
      <c r="E169" s="26"/>
      <c r="F169" s="26"/>
      <c r="G169"/>
      <c r="H169"/>
      <c r="K169" s="70"/>
      <c r="L169" s="26"/>
      <c r="M169" s="26"/>
      <c r="N169" s="70"/>
    </row>
    <row r="170" spans="1:14" outlineLevel="1" x14ac:dyDescent="0.25">
      <c r="A170" s="28" t="s">
        <v>1103</v>
      </c>
      <c r="D170"/>
      <c r="E170" s="26"/>
      <c r="F170" s="26"/>
      <c r="G170"/>
      <c r="H170"/>
      <c r="K170" s="70"/>
      <c r="L170" s="26"/>
      <c r="M170" s="26"/>
      <c r="N170" s="70"/>
    </row>
    <row r="171" spans="1:14" outlineLevel="1" x14ac:dyDescent="0.25">
      <c r="A171" s="28" t="s">
        <v>1104</v>
      </c>
      <c r="D171"/>
      <c r="E171" s="26"/>
      <c r="F171" s="26"/>
      <c r="G171"/>
      <c r="H171"/>
      <c r="K171" s="70"/>
      <c r="L171" s="26"/>
      <c r="M171" s="26"/>
      <c r="N171" s="70"/>
    </row>
    <row r="172" spans="1:14" x14ac:dyDescent="0.25">
      <c r="A172" s="47"/>
      <c r="B172" s="48" t="s">
        <v>1105</v>
      </c>
      <c r="C172" s="47" t="s">
        <v>942</v>
      </c>
      <c r="D172" s="47"/>
      <c r="E172" s="47"/>
      <c r="F172" s="50"/>
      <c r="G172" s="50"/>
      <c r="H172"/>
      <c r="I172" s="78"/>
      <c r="J172" s="42"/>
      <c r="K172" s="42"/>
      <c r="L172" s="42"/>
      <c r="M172" s="61"/>
      <c r="N172" s="61"/>
    </row>
    <row r="173" spans="1:14" ht="15" customHeight="1" x14ac:dyDescent="0.25">
      <c r="A173" s="28" t="s">
        <v>1106</v>
      </c>
      <c r="B173" s="28" t="s">
        <v>1107</v>
      </c>
      <c r="C173" s="151" t="s">
        <v>35</v>
      </c>
      <c r="D173"/>
      <c r="E173"/>
      <c r="F173"/>
      <c r="G173"/>
      <c r="H173"/>
      <c r="K173" s="70"/>
      <c r="L173" s="70"/>
      <c r="M173" s="70"/>
      <c r="N173" s="70"/>
    </row>
    <row r="174" spans="1:14" outlineLevel="1" x14ac:dyDescent="0.25">
      <c r="A174" s="28" t="s">
        <v>1108</v>
      </c>
      <c r="D174"/>
      <c r="E174"/>
      <c r="F174"/>
      <c r="G174"/>
      <c r="H174"/>
      <c r="K174" s="70"/>
      <c r="L174" s="70"/>
      <c r="M174" s="70"/>
      <c r="N174" s="70"/>
    </row>
    <row r="175" spans="1:14" outlineLevel="1" x14ac:dyDescent="0.25">
      <c r="A175" s="28" t="s">
        <v>1109</v>
      </c>
      <c r="D175"/>
      <c r="E175"/>
      <c r="F175"/>
      <c r="G175"/>
      <c r="H175"/>
      <c r="K175" s="70"/>
      <c r="L175" s="70"/>
      <c r="M175" s="70"/>
      <c r="N175" s="70"/>
    </row>
    <row r="176" spans="1:14" outlineLevel="1" x14ac:dyDescent="0.25">
      <c r="A176" s="28" t="s">
        <v>1110</v>
      </c>
      <c r="D176"/>
      <c r="E176"/>
      <c r="F176"/>
      <c r="G176"/>
      <c r="H176"/>
      <c r="K176" s="70"/>
      <c r="L176" s="70"/>
      <c r="M176" s="70"/>
      <c r="N176" s="70"/>
    </row>
    <row r="177" spans="1:14" outlineLevel="1" x14ac:dyDescent="0.25">
      <c r="A177" s="28" t="s">
        <v>1111</v>
      </c>
      <c r="D177"/>
      <c r="E177"/>
      <c r="F177"/>
      <c r="G177"/>
      <c r="H177"/>
      <c r="K177" s="70"/>
      <c r="L177" s="70"/>
      <c r="M177" s="70"/>
      <c r="N177" s="70"/>
    </row>
    <row r="178" spans="1:14" outlineLevel="1" x14ac:dyDescent="0.25">
      <c r="A178" s="28" t="s">
        <v>1112</v>
      </c>
    </row>
    <row r="179" spans="1:14" outlineLevel="1" x14ac:dyDescent="0.25">
      <c r="A179" s="28" t="s">
        <v>1113</v>
      </c>
    </row>
  </sheetData>
  <sheetProtection algorithmName="SHA-512" hashValue="XsH7bB0H5/tA0d4Ol+hZWpUalnNufu6FXYit67P53kwrumnXumNAYYM3AFdORY1KLEeeTCfw3dC/M9Ukj/Uzyw==" saltValue="YQwlosOPPWC/KaNPWUYZbA==" spinCount="100000" sheet="1" formatCells="0" formatColumns="0" formatRows="0" insertHyperlinks="0" sort="0" autoFilter="0" pivotTables="0"/>
  <protectedRanges>
    <protectedRange sqref="C3 C10 B11:C17 C19:D19 F19:G19 B22:D36 C39:C41 F39:F41 B43:C47 F43:F47 B50:C77 B79:C81 B83:C102 B104:C128 C130:C136 B133:B136 C138:C146 B141:B146 C148:C151 B153:C165" name="Public Sector Assets"/>
    <protectedRange sqref="C167:C171 B168:B171" name="NPLs"/>
    <protectedRange sqref="C173:C179 B174:B179" name="Concentration Risks"/>
  </protectedRanges>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G211"/>
  <sheetViews>
    <sheetView topLeftCell="A175" zoomScale="80" zoomScaleNormal="80" workbookViewId="0">
      <selection activeCell="D230" sqref="D230"/>
    </sheetView>
  </sheetViews>
  <sheetFormatPr defaultColWidth="8.85546875" defaultRowHeight="15" outlineLevelRow="1" x14ac:dyDescent="0.25"/>
  <cols>
    <col min="1" max="1" width="10.7109375" style="28" customWidth="1"/>
    <col min="2" max="2" width="60.7109375" style="28" customWidth="1"/>
    <col min="3" max="4" width="40.7109375" style="28" customWidth="1"/>
    <col min="5" max="5" width="6.7109375" style="28" customWidth="1"/>
    <col min="6" max="6" width="40.7109375" style="28" customWidth="1"/>
    <col min="7" max="7" width="40.7109375" style="26" customWidth="1"/>
    <col min="8" max="16384" width="8.85546875" style="58"/>
  </cols>
  <sheetData>
    <row r="1" spans="1:7" ht="31.5" x14ac:dyDescent="0.25">
      <c r="A1" s="154" t="s">
        <v>1114</v>
      </c>
      <c r="B1" s="25"/>
      <c r="C1" s="26"/>
      <c r="D1" s="26"/>
      <c r="E1" s="26"/>
      <c r="F1" s="155" t="s">
        <v>1681</v>
      </c>
    </row>
    <row r="2" spans="1:7" ht="15.75" thickBot="1" x14ac:dyDescent="0.3">
      <c r="A2" s="26"/>
      <c r="B2" s="26"/>
      <c r="C2" s="26"/>
      <c r="D2" s="26"/>
      <c r="E2" s="26"/>
      <c r="F2" s="26"/>
    </row>
    <row r="3" spans="1:7" ht="19.5" thickBot="1" x14ac:dyDescent="0.3">
      <c r="A3" s="29"/>
      <c r="B3" s="30" t="s">
        <v>23</v>
      </c>
      <c r="C3" s="31" t="s">
        <v>24</v>
      </c>
      <c r="D3" s="29"/>
      <c r="E3" s="29"/>
      <c r="F3" s="29"/>
      <c r="G3" s="29"/>
    </row>
    <row r="4" spans="1:7" ht="15.75" thickBot="1" x14ac:dyDescent="0.3"/>
    <row r="5" spans="1:7" ht="19.5" thickBot="1" x14ac:dyDescent="0.3">
      <c r="A5" s="32"/>
      <c r="B5" s="81" t="s">
        <v>1115</v>
      </c>
      <c r="C5" s="32"/>
      <c r="E5" s="34"/>
      <c r="F5" s="34"/>
    </row>
    <row r="6" spans="1:7" ht="15.75" thickBot="1" x14ac:dyDescent="0.3">
      <c r="B6" s="82" t="s">
        <v>1116</v>
      </c>
    </row>
    <row r="7" spans="1:7" x14ac:dyDescent="0.25">
      <c r="B7" s="38"/>
    </row>
    <row r="8" spans="1:7" ht="37.5" x14ac:dyDescent="0.25">
      <c r="A8" s="39" t="s">
        <v>33</v>
      </c>
      <c r="B8" s="39" t="s">
        <v>1116</v>
      </c>
      <c r="C8" s="40"/>
      <c r="D8" s="40"/>
      <c r="E8" s="40"/>
      <c r="F8" s="40"/>
      <c r="G8" s="41"/>
    </row>
    <row r="9" spans="1:7" ht="15" customHeight="1" x14ac:dyDescent="0.25">
      <c r="A9" s="47"/>
      <c r="B9" s="48" t="s">
        <v>930</v>
      </c>
      <c r="C9" s="47" t="s">
        <v>1117</v>
      </c>
      <c r="D9" s="47"/>
      <c r="E9" s="49"/>
      <c r="F9" s="47"/>
      <c r="G9" s="50"/>
    </row>
    <row r="10" spans="1:7" x14ac:dyDescent="0.25">
      <c r="A10" s="28" t="s">
        <v>1118</v>
      </c>
      <c r="B10" s="28" t="s">
        <v>1119</v>
      </c>
      <c r="C10" s="28" t="s">
        <v>35</v>
      </c>
    </row>
    <row r="11" spans="1:7" outlineLevel="1" x14ac:dyDescent="0.25">
      <c r="A11" s="28" t="s">
        <v>1120</v>
      </c>
      <c r="B11" s="43" t="s">
        <v>518</v>
      </c>
    </row>
    <row r="12" spans="1:7" outlineLevel="1" x14ac:dyDescent="0.25">
      <c r="A12" s="28" t="s">
        <v>1121</v>
      </c>
      <c r="B12" s="43" t="s">
        <v>520</v>
      </c>
    </row>
    <row r="13" spans="1:7" outlineLevel="1" x14ac:dyDescent="0.25">
      <c r="A13" s="28" t="s">
        <v>1122</v>
      </c>
      <c r="B13" s="43"/>
    </row>
    <row r="14" spans="1:7" outlineLevel="1" x14ac:dyDescent="0.25">
      <c r="A14" s="28" t="s">
        <v>1123</v>
      </c>
      <c r="B14" s="43"/>
    </row>
    <row r="15" spans="1:7" outlineLevel="1" x14ac:dyDescent="0.25">
      <c r="A15" s="28" t="s">
        <v>1124</v>
      </c>
      <c r="B15" s="43"/>
    </row>
    <row r="16" spans="1:7" outlineLevel="1" x14ac:dyDescent="0.25">
      <c r="A16" s="28" t="s">
        <v>1125</v>
      </c>
      <c r="B16" s="43"/>
    </row>
    <row r="17" spans="1:7" ht="15" customHeight="1" x14ac:dyDescent="0.25">
      <c r="A17" s="47"/>
      <c r="B17" s="48" t="s">
        <v>1126</v>
      </c>
      <c r="C17" s="47" t="s">
        <v>1127</v>
      </c>
      <c r="D17" s="47"/>
      <c r="E17" s="49"/>
      <c r="F17" s="50"/>
      <c r="G17" s="50"/>
    </row>
    <row r="18" spans="1:7" x14ac:dyDescent="0.25">
      <c r="A18" s="28" t="s">
        <v>1128</v>
      </c>
      <c r="B18" s="28" t="s">
        <v>529</v>
      </c>
      <c r="C18" s="151" t="s">
        <v>35</v>
      </c>
    </row>
    <row r="19" spans="1:7" outlineLevel="1" x14ac:dyDescent="0.25">
      <c r="A19" s="28" t="s">
        <v>1129</v>
      </c>
      <c r="C19" s="151"/>
    </row>
    <row r="20" spans="1:7" outlineLevel="1" x14ac:dyDescent="0.25">
      <c r="A20" s="28" t="s">
        <v>1130</v>
      </c>
      <c r="C20" s="151"/>
    </row>
    <row r="21" spans="1:7" outlineLevel="1" x14ac:dyDescent="0.25">
      <c r="A21" s="28" t="s">
        <v>1131</v>
      </c>
      <c r="C21" s="151"/>
    </row>
    <row r="22" spans="1:7" outlineLevel="1" x14ac:dyDescent="0.25">
      <c r="A22" s="28" t="s">
        <v>1132</v>
      </c>
      <c r="C22" s="151"/>
    </row>
    <row r="23" spans="1:7" outlineLevel="1" x14ac:dyDescent="0.25">
      <c r="A23" s="28" t="s">
        <v>1133</v>
      </c>
      <c r="C23" s="151"/>
    </row>
    <row r="24" spans="1:7" outlineLevel="1" x14ac:dyDescent="0.25">
      <c r="A24" s="28" t="s">
        <v>1134</v>
      </c>
      <c r="C24" s="151"/>
    </row>
    <row r="25" spans="1:7" ht="15" customHeight="1" x14ac:dyDescent="0.25">
      <c r="A25" s="47"/>
      <c r="B25" s="48" t="s">
        <v>1135</v>
      </c>
      <c r="C25" s="47" t="s">
        <v>1127</v>
      </c>
      <c r="D25" s="47"/>
      <c r="E25" s="49"/>
      <c r="F25" s="50"/>
      <c r="G25" s="50"/>
    </row>
    <row r="26" spans="1:7" x14ac:dyDescent="0.25">
      <c r="A26" s="28" t="s">
        <v>1136</v>
      </c>
      <c r="B26" s="77" t="s">
        <v>538</v>
      </c>
      <c r="C26" s="151">
        <f>SUM(C27:C54)</f>
        <v>0</v>
      </c>
      <c r="D26" s="77"/>
      <c r="F26" s="77"/>
      <c r="G26" s="28"/>
    </row>
    <row r="27" spans="1:7" x14ac:dyDescent="0.25">
      <c r="A27" s="28" t="s">
        <v>1137</v>
      </c>
      <c r="B27" s="28" t="s">
        <v>540</v>
      </c>
      <c r="C27" s="151" t="s">
        <v>35</v>
      </c>
      <c r="D27" s="77"/>
      <c r="F27" s="77"/>
      <c r="G27" s="28"/>
    </row>
    <row r="28" spans="1:7" x14ac:dyDescent="0.25">
      <c r="A28" s="28" t="s">
        <v>1138</v>
      </c>
      <c r="B28" s="28" t="s">
        <v>542</v>
      </c>
      <c r="C28" s="151" t="s">
        <v>35</v>
      </c>
      <c r="D28" s="77"/>
      <c r="F28" s="77"/>
      <c r="G28" s="28"/>
    </row>
    <row r="29" spans="1:7" x14ac:dyDescent="0.25">
      <c r="A29" s="28" t="s">
        <v>1139</v>
      </c>
      <c r="B29" s="28" t="s">
        <v>544</v>
      </c>
      <c r="C29" s="151" t="s">
        <v>35</v>
      </c>
      <c r="D29" s="77"/>
      <c r="F29" s="77"/>
      <c r="G29" s="28"/>
    </row>
    <row r="30" spans="1:7" x14ac:dyDescent="0.25">
      <c r="A30" s="28" t="s">
        <v>1140</v>
      </c>
      <c r="B30" s="28" t="s">
        <v>546</v>
      </c>
      <c r="C30" s="151" t="s">
        <v>35</v>
      </c>
      <c r="D30" s="77"/>
      <c r="F30" s="77"/>
      <c r="G30" s="28"/>
    </row>
    <row r="31" spans="1:7" x14ac:dyDescent="0.25">
      <c r="A31" s="28" t="s">
        <v>1141</v>
      </c>
      <c r="B31" s="28" t="s">
        <v>548</v>
      </c>
      <c r="C31" s="151" t="s">
        <v>35</v>
      </c>
      <c r="D31" s="77"/>
      <c r="F31" s="77"/>
      <c r="G31" s="28"/>
    </row>
    <row r="32" spans="1:7" x14ac:dyDescent="0.25">
      <c r="A32" s="28" t="s">
        <v>1142</v>
      </c>
      <c r="B32" s="28" t="s">
        <v>550</v>
      </c>
      <c r="C32" s="151" t="s">
        <v>35</v>
      </c>
      <c r="D32" s="77"/>
      <c r="F32" s="77"/>
      <c r="G32" s="28"/>
    </row>
    <row r="33" spans="1:7" x14ac:dyDescent="0.25">
      <c r="A33" s="28" t="s">
        <v>1143</v>
      </c>
      <c r="B33" s="28" t="s">
        <v>552</v>
      </c>
      <c r="C33" s="151" t="s">
        <v>35</v>
      </c>
      <c r="D33" s="77"/>
      <c r="F33" s="77"/>
      <c r="G33" s="28"/>
    </row>
    <row r="34" spans="1:7" x14ac:dyDescent="0.25">
      <c r="A34" s="28" t="s">
        <v>1144</v>
      </c>
      <c r="B34" s="28" t="s">
        <v>554</v>
      </c>
      <c r="C34" s="151" t="s">
        <v>35</v>
      </c>
      <c r="D34" s="77"/>
      <c r="F34" s="77"/>
      <c r="G34" s="28"/>
    </row>
    <row r="35" spans="1:7" x14ac:dyDescent="0.25">
      <c r="A35" s="28" t="s">
        <v>1145</v>
      </c>
      <c r="B35" s="28" t="s">
        <v>556</v>
      </c>
      <c r="C35" s="151" t="s">
        <v>35</v>
      </c>
      <c r="D35" s="77"/>
      <c r="F35" s="77"/>
      <c r="G35" s="28"/>
    </row>
    <row r="36" spans="1:7" x14ac:dyDescent="0.25">
      <c r="A36" s="28" t="s">
        <v>1146</v>
      </c>
      <c r="B36" s="28" t="s">
        <v>558</v>
      </c>
      <c r="C36" s="151" t="s">
        <v>35</v>
      </c>
      <c r="D36" s="77"/>
      <c r="F36" s="77"/>
      <c r="G36" s="28"/>
    </row>
    <row r="37" spans="1:7" x14ac:dyDescent="0.25">
      <c r="A37" s="28" t="s">
        <v>1147</v>
      </c>
      <c r="B37" s="28" t="s">
        <v>560</v>
      </c>
      <c r="C37" s="151" t="s">
        <v>35</v>
      </c>
      <c r="D37" s="77"/>
      <c r="F37" s="77"/>
      <c r="G37" s="28"/>
    </row>
    <row r="38" spans="1:7" x14ac:dyDescent="0.25">
      <c r="A38" s="28" t="s">
        <v>1148</v>
      </c>
      <c r="B38" s="28" t="s">
        <v>562</v>
      </c>
      <c r="C38" s="151" t="s">
        <v>35</v>
      </c>
      <c r="D38" s="77"/>
      <c r="F38" s="77"/>
      <c r="G38" s="28"/>
    </row>
    <row r="39" spans="1:7" x14ac:dyDescent="0.25">
      <c r="A39" s="28" t="s">
        <v>1149</v>
      </c>
      <c r="B39" s="28" t="s">
        <v>564</v>
      </c>
      <c r="C39" s="151" t="s">
        <v>35</v>
      </c>
      <c r="D39" s="77"/>
      <c r="F39" s="77"/>
      <c r="G39" s="28"/>
    </row>
    <row r="40" spans="1:7" x14ac:dyDescent="0.25">
      <c r="A40" s="28" t="s">
        <v>1150</v>
      </c>
      <c r="B40" s="28" t="s">
        <v>566</v>
      </c>
      <c r="C40" s="151" t="s">
        <v>35</v>
      </c>
      <c r="D40" s="77"/>
      <c r="F40" s="77"/>
      <c r="G40" s="28"/>
    </row>
    <row r="41" spans="1:7" x14ac:dyDescent="0.25">
      <c r="A41" s="28" t="s">
        <v>1151</v>
      </c>
      <c r="B41" s="28" t="s">
        <v>568</v>
      </c>
      <c r="C41" s="151" t="s">
        <v>35</v>
      </c>
      <c r="D41" s="77"/>
      <c r="F41" s="77"/>
      <c r="G41" s="28"/>
    </row>
    <row r="42" spans="1:7" x14ac:dyDescent="0.25">
      <c r="A42" s="28" t="s">
        <v>1152</v>
      </c>
      <c r="B42" s="28" t="s">
        <v>3</v>
      </c>
      <c r="C42" s="151" t="s">
        <v>35</v>
      </c>
      <c r="D42" s="77"/>
      <c r="F42" s="77"/>
      <c r="G42" s="28"/>
    </row>
    <row r="43" spans="1:7" x14ac:dyDescent="0.25">
      <c r="A43" s="28" t="s">
        <v>1153</v>
      </c>
      <c r="B43" s="28" t="s">
        <v>571</v>
      </c>
      <c r="C43" s="151" t="s">
        <v>35</v>
      </c>
      <c r="D43" s="77"/>
      <c r="F43" s="77"/>
      <c r="G43" s="28"/>
    </row>
    <row r="44" spans="1:7" x14ac:dyDescent="0.25">
      <c r="A44" s="28" t="s">
        <v>1154</v>
      </c>
      <c r="B44" s="28" t="s">
        <v>573</v>
      </c>
      <c r="C44" s="151" t="s">
        <v>35</v>
      </c>
      <c r="D44" s="77"/>
      <c r="F44" s="77"/>
      <c r="G44" s="28"/>
    </row>
    <row r="45" spans="1:7" x14ac:dyDescent="0.25">
      <c r="A45" s="28" t="s">
        <v>1155</v>
      </c>
      <c r="B45" s="28" t="s">
        <v>575</v>
      </c>
      <c r="C45" s="151" t="s">
        <v>35</v>
      </c>
      <c r="D45" s="77"/>
      <c r="F45" s="77"/>
      <c r="G45" s="28"/>
    </row>
    <row r="46" spans="1:7" x14ac:dyDescent="0.25">
      <c r="A46" s="28" t="s">
        <v>1156</v>
      </c>
      <c r="B46" s="28" t="s">
        <v>577</v>
      </c>
      <c r="C46" s="151" t="s">
        <v>35</v>
      </c>
      <c r="D46" s="77"/>
      <c r="F46" s="77"/>
      <c r="G46" s="28"/>
    </row>
    <row r="47" spans="1:7" x14ac:dyDescent="0.25">
      <c r="A47" s="28" t="s">
        <v>1157</v>
      </c>
      <c r="B47" s="28" t="s">
        <v>579</v>
      </c>
      <c r="C47" s="151" t="s">
        <v>35</v>
      </c>
      <c r="D47" s="77"/>
      <c r="F47" s="77"/>
      <c r="G47" s="28"/>
    </row>
    <row r="48" spans="1:7" x14ac:dyDescent="0.25">
      <c r="A48" s="28" t="s">
        <v>1158</v>
      </c>
      <c r="B48" s="28" t="s">
        <v>581</v>
      </c>
      <c r="C48" s="151" t="s">
        <v>35</v>
      </c>
      <c r="D48" s="77"/>
      <c r="F48" s="77"/>
      <c r="G48" s="28"/>
    </row>
    <row r="49" spans="1:7" x14ac:dyDescent="0.25">
      <c r="A49" s="28" t="s">
        <v>1159</v>
      </c>
      <c r="B49" s="28" t="s">
        <v>583</v>
      </c>
      <c r="C49" s="151" t="s">
        <v>35</v>
      </c>
      <c r="D49" s="77"/>
      <c r="F49" s="77"/>
      <c r="G49" s="28"/>
    </row>
    <row r="50" spans="1:7" x14ac:dyDescent="0.25">
      <c r="A50" s="28" t="s">
        <v>1160</v>
      </c>
      <c r="B50" s="28" t="s">
        <v>585</v>
      </c>
      <c r="C50" s="151" t="s">
        <v>35</v>
      </c>
      <c r="D50" s="77"/>
      <c r="F50" s="77"/>
      <c r="G50" s="28"/>
    </row>
    <row r="51" spans="1:7" x14ac:dyDescent="0.25">
      <c r="A51" s="28" t="s">
        <v>1161</v>
      </c>
      <c r="B51" s="28" t="s">
        <v>587</v>
      </c>
      <c r="C51" s="151" t="s">
        <v>35</v>
      </c>
      <c r="D51" s="77"/>
      <c r="F51" s="77"/>
      <c r="G51" s="28"/>
    </row>
    <row r="52" spans="1:7" x14ac:dyDescent="0.25">
      <c r="A52" s="28" t="s">
        <v>1162</v>
      </c>
      <c r="B52" s="28" t="s">
        <v>589</v>
      </c>
      <c r="C52" s="151" t="s">
        <v>35</v>
      </c>
      <c r="D52" s="77"/>
      <c r="F52" s="77"/>
      <c r="G52" s="28"/>
    </row>
    <row r="53" spans="1:7" x14ac:dyDescent="0.25">
      <c r="A53" s="28" t="s">
        <v>1163</v>
      </c>
      <c r="B53" s="28" t="s">
        <v>6</v>
      </c>
      <c r="C53" s="151" t="s">
        <v>35</v>
      </c>
      <c r="D53" s="77"/>
      <c r="F53" s="77"/>
      <c r="G53" s="28"/>
    </row>
    <row r="54" spans="1:7" x14ac:dyDescent="0.25">
      <c r="A54" s="28" t="s">
        <v>1164</v>
      </c>
      <c r="B54" s="28" t="s">
        <v>592</v>
      </c>
      <c r="C54" s="151" t="s">
        <v>35</v>
      </c>
      <c r="D54" s="77"/>
      <c r="F54" s="77"/>
      <c r="G54" s="28"/>
    </row>
    <row r="55" spans="1:7" x14ac:dyDescent="0.25">
      <c r="A55" s="28" t="s">
        <v>1165</v>
      </c>
      <c r="B55" s="77" t="s">
        <v>279</v>
      </c>
      <c r="C55" s="153">
        <f>SUM(C56:C58)</f>
        <v>0</v>
      </c>
      <c r="D55" s="77"/>
      <c r="F55" s="77"/>
      <c r="G55" s="28"/>
    </row>
    <row r="56" spans="1:7" x14ac:dyDescent="0.25">
      <c r="A56" s="28" t="s">
        <v>1166</v>
      </c>
      <c r="B56" s="28" t="s">
        <v>595</v>
      </c>
      <c r="C56" s="151" t="s">
        <v>35</v>
      </c>
      <c r="D56" s="77"/>
      <c r="F56" s="77"/>
      <c r="G56" s="28"/>
    </row>
    <row r="57" spans="1:7" x14ac:dyDescent="0.25">
      <c r="A57" s="28" t="s">
        <v>1167</v>
      </c>
      <c r="B57" s="28" t="s">
        <v>597</v>
      </c>
      <c r="C57" s="151" t="s">
        <v>35</v>
      </c>
      <c r="D57" s="77"/>
      <c r="F57" s="77"/>
      <c r="G57" s="28"/>
    </row>
    <row r="58" spans="1:7" x14ac:dyDescent="0.25">
      <c r="A58" s="28" t="s">
        <v>1168</v>
      </c>
      <c r="B58" s="28" t="s">
        <v>2</v>
      </c>
      <c r="C58" s="151" t="s">
        <v>35</v>
      </c>
      <c r="D58" s="77"/>
      <c r="F58" s="77"/>
      <c r="G58" s="28"/>
    </row>
    <row r="59" spans="1:7" x14ac:dyDescent="0.25">
      <c r="A59" s="28" t="s">
        <v>1169</v>
      </c>
      <c r="B59" s="77" t="s">
        <v>97</v>
      </c>
      <c r="C59" s="153">
        <f>SUM(C60:C69)</f>
        <v>0</v>
      </c>
      <c r="D59" s="77"/>
      <c r="F59" s="77"/>
      <c r="G59" s="28"/>
    </row>
    <row r="60" spans="1:7" x14ac:dyDescent="0.25">
      <c r="A60" s="28" t="s">
        <v>1170</v>
      </c>
      <c r="B60" s="45" t="s">
        <v>281</v>
      </c>
      <c r="C60" s="151" t="s">
        <v>35</v>
      </c>
      <c r="D60" s="77"/>
      <c r="F60" s="77"/>
      <c r="G60" s="28"/>
    </row>
    <row r="61" spans="1:7" x14ac:dyDescent="0.25">
      <c r="A61" s="28" t="s">
        <v>1171</v>
      </c>
      <c r="B61" s="45" t="s">
        <v>283</v>
      </c>
      <c r="C61" s="151" t="s">
        <v>35</v>
      </c>
      <c r="D61" s="77"/>
      <c r="F61" s="77"/>
      <c r="G61" s="28"/>
    </row>
    <row r="62" spans="1:7" x14ac:dyDescent="0.25">
      <c r="A62" s="28" t="s">
        <v>1172</v>
      </c>
      <c r="B62" s="45" t="s">
        <v>285</v>
      </c>
      <c r="C62" s="151" t="s">
        <v>35</v>
      </c>
      <c r="D62" s="77"/>
      <c r="F62" s="77"/>
      <c r="G62" s="28"/>
    </row>
    <row r="63" spans="1:7" x14ac:dyDescent="0.25">
      <c r="A63" s="28" t="s">
        <v>1173</v>
      </c>
      <c r="B63" s="45" t="s">
        <v>12</v>
      </c>
      <c r="C63" s="151" t="s">
        <v>35</v>
      </c>
      <c r="D63" s="77"/>
      <c r="F63" s="77"/>
      <c r="G63" s="28"/>
    </row>
    <row r="64" spans="1:7" x14ac:dyDescent="0.25">
      <c r="A64" s="28" t="s">
        <v>1174</v>
      </c>
      <c r="B64" s="45" t="s">
        <v>288</v>
      </c>
      <c r="C64" s="151" t="s">
        <v>35</v>
      </c>
      <c r="D64" s="77"/>
      <c r="F64" s="77"/>
      <c r="G64" s="28"/>
    </row>
    <row r="65" spans="1:7" x14ac:dyDescent="0.25">
      <c r="A65" s="28" t="s">
        <v>1175</v>
      </c>
      <c r="B65" s="45" t="s">
        <v>290</v>
      </c>
      <c r="C65" s="151" t="s">
        <v>35</v>
      </c>
      <c r="D65" s="77"/>
      <c r="F65" s="77"/>
      <c r="G65" s="28"/>
    </row>
    <row r="66" spans="1:7" x14ac:dyDescent="0.25">
      <c r="A66" s="28" t="s">
        <v>1176</v>
      </c>
      <c r="B66" s="45" t="s">
        <v>292</v>
      </c>
      <c r="C66" s="151" t="s">
        <v>35</v>
      </c>
      <c r="D66" s="77"/>
      <c r="F66" s="77"/>
      <c r="G66" s="28"/>
    </row>
    <row r="67" spans="1:7" x14ac:dyDescent="0.25">
      <c r="A67" s="28" t="s">
        <v>1177</v>
      </c>
      <c r="B67" s="45" t="s">
        <v>294</v>
      </c>
      <c r="C67" s="151" t="s">
        <v>35</v>
      </c>
      <c r="D67" s="77"/>
      <c r="F67" s="77"/>
      <c r="G67" s="28"/>
    </row>
    <row r="68" spans="1:7" x14ac:dyDescent="0.25">
      <c r="A68" s="28" t="s">
        <v>1178</v>
      </c>
      <c r="B68" s="45" t="s">
        <v>296</v>
      </c>
      <c r="C68" s="151" t="s">
        <v>35</v>
      </c>
      <c r="D68" s="77"/>
      <c r="F68" s="77"/>
      <c r="G68" s="28"/>
    </row>
    <row r="69" spans="1:7" x14ac:dyDescent="0.25">
      <c r="A69" s="28" t="s">
        <v>1179</v>
      </c>
      <c r="B69" s="45" t="s">
        <v>97</v>
      </c>
      <c r="C69" s="151" t="s">
        <v>35</v>
      </c>
      <c r="D69" s="77"/>
      <c r="F69" s="77"/>
      <c r="G69" s="28"/>
    </row>
    <row r="70" spans="1:7" outlineLevel="1" x14ac:dyDescent="0.25">
      <c r="A70" s="28" t="s">
        <v>1180</v>
      </c>
      <c r="B70" s="57" t="s">
        <v>101</v>
      </c>
      <c r="C70" s="151"/>
      <c r="G70" s="28"/>
    </row>
    <row r="71" spans="1:7" outlineLevel="1" x14ac:dyDescent="0.25">
      <c r="A71" s="28" t="s">
        <v>1181</v>
      </c>
      <c r="B71" s="57" t="s">
        <v>101</v>
      </c>
      <c r="C71" s="151"/>
      <c r="G71" s="28"/>
    </row>
    <row r="72" spans="1:7" outlineLevel="1" x14ac:dyDescent="0.25">
      <c r="A72" s="28" t="s">
        <v>1182</v>
      </c>
      <c r="B72" s="57" t="s">
        <v>101</v>
      </c>
      <c r="C72" s="151"/>
      <c r="G72" s="28"/>
    </row>
    <row r="73" spans="1:7" outlineLevel="1" x14ac:dyDescent="0.25">
      <c r="A73" s="28" t="s">
        <v>1183</v>
      </c>
      <c r="B73" s="57" t="s">
        <v>101</v>
      </c>
      <c r="C73" s="151"/>
      <c r="G73" s="28"/>
    </row>
    <row r="74" spans="1:7" outlineLevel="1" x14ac:dyDescent="0.25">
      <c r="A74" s="28" t="s">
        <v>1184</v>
      </c>
      <c r="B74" s="57" t="s">
        <v>101</v>
      </c>
      <c r="C74" s="151"/>
      <c r="G74" s="28"/>
    </row>
    <row r="75" spans="1:7" outlineLevel="1" x14ac:dyDescent="0.25">
      <c r="A75" s="28" t="s">
        <v>1185</v>
      </c>
      <c r="B75" s="57" t="s">
        <v>101</v>
      </c>
      <c r="C75" s="151"/>
      <c r="G75" s="28"/>
    </row>
    <row r="76" spans="1:7" outlineLevel="1" x14ac:dyDescent="0.25">
      <c r="A76" s="28" t="s">
        <v>1186</v>
      </c>
      <c r="B76" s="57" t="s">
        <v>101</v>
      </c>
      <c r="C76" s="151"/>
      <c r="G76" s="28"/>
    </row>
    <row r="77" spans="1:7" outlineLevel="1" x14ac:dyDescent="0.25">
      <c r="A77" s="28" t="s">
        <v>1187</v>
      </c>
      <c r="B77" s="57" t="s">
        <v>101</v>
      </c>
      <c r="C77" s="151"/>
      <c r="G77" s="28"/>
    </row>
    <row r="78" spans="1:7" outlineLevel="1" x14ac:dyDescent="0.25">
      <c r="A78" s="28" t="s">
        <v>1188</v>
      </c>
      <c r="B78" s="57" t="s">
        <v>101</v>
      </c>
      <c r="C78" s="151"/>
      <c r="G78" s="28"/>
    </row>
    <row r="79" spans="1:7" outlineLevel="1" x14ac:dyDescent="0.25">
      <c r="A79" s="28" t="s">
        <v>1189</v>
      </c>
      <c r="B79" s="57" t="s">
        <v>101</v>
      </c>
      <c r="C79" s="151"/>
      <c r="G79" s="28"/>
    </row>
    <row r="80" spans="1:7" ht="15" customHeight="1" x14ac:dyDescent="0.25">
      <c r="A80" s="47"/>
      <c r="B80" s="48" t="s">
        <v>1190</v>
      </c>
      <c r="C80" s="47" t="s">
        <v>1127</v>
      </c>
      <c r="D80" s="47"/>
      <c r="E80" s="49"/>
      <c r="F80" s="50"/>
      <c r="G80" s="50"/>
    </row>
    <row r="81" spans="1:7" x14ac:dyDescent="0.25">
      <c r="A81" s="28" t="s">
        <v>1191</v>
      </c>
      <c r="B81" s="28" t="s">
        <v>654</v>
      </c>
      <c r="C81" s="151" t="s">
        <v>35</v>
      </c>
      <c r="E81" s="26"/>
    </row>
    <row r="82" spans="1:7" x14ac:dyDescent="0.25">
      <c r="A82" s="28" t="s">
        <v>1192</v>
      </c>
      <c r="B82" s="28" t="s">
        <v>656</v>
      </c>
      <c r="C82" s="151" t="s">
        <v>35</v>
      </c>
      <c r="E82" s="26"/>
    </row>
    <row r="83" spans="1:7" x14ac:dyDescent="0.25">
      <c r="A83" s="28" t="s">
        <v>1193</v>
      </c>
      <c r="B83" s="28" t="s">
        <v>97</v>
      </c>
      <c r="C83" s="151" t="s">
        <v>35</v>
      </c>
      <c r="E83" s="26"/>
    </row>
    <row r="84" spans="1:7" outlineLevel="1" x14ac:dyDescent="0.25">
      <c r="A84" s="28" t="s">
        <v>1194</v>
      </c>
      <c r="C84" s="151"/>
      <c r="E84" s="26"/>
    </row>
    <row r="85" spans="1:7" outlineLevel="1" x14ac:dyDescent="0.25">
      <c r="A85" s="28" t="s">
        <v>1195</v>
      </c>
      <c r="C85" s="151"/>
      <c r="E85" s="26"/>
    </row>
    <row r="86" spans="1:7" outlineLevel="1" x14ac:dyDescent="0.25">
      <c r="A86" s="28" t="s">
        <v>1196</v>
      </c>
      <c r="C86" s="151"/>
      <c r="E86" s="26"/>
    </row>
    <row r="87" spans="1:7" outlineLevel="1" x14ac:dyDescent="0.25">
      <c r="A87" s="28" t="s">
        <v>1197</v>
      </c>
      <c r="C87" s="151"/>
      <c r="E87" s="26"/>
    </row>
    <row r="88" spans="1:7" outlineLevel="1" x14ac:dyDescent="0.25">
      <c r="A88" s="28" t="s">
        <v>1198</v>
      </c>
      <c r="C88" s="151"/>
      <c r="E88" s="26"/>
    </row>
    <row r="89" spans="1:7" outlineLevel="1" x14ac:dyDescent="0.25">
      <c r="A89" s="28" t="s">
        <v>1199</v>
      </c>
      <c r="C89" s="151"/>
      <c r="E89" s="26"/>
    </row>
    <row r="90" spans="1:7" ht="15" customHeight="1" x14ac:dyDescent="0.25">
      <c r="A90" s="47"/>
      <c r="B90" s="48" t="s">
        <v>1200</v>
      </c>
      <c r="C90" s="47" t="s">
        <v>1127</v>
      </c>
      <c r="D90" s="47"/>
      <c r="E90" s="49"/>
      <c r="F90" s="50"/>
      <c r="G90" s="50"/>
    </row>
    <row r="91" spans="1:7" x14ac:dyDescent="0.25">
      <c r="A91" s="28" t="s">
        <v>1201</v>
      </c>
      <c r="B91" s="28" t="s">
        <v>666</v>
      </c>
      <c r="C91" s="151" t="s">
        <v>35</v>
      </c>
      <c r="E91" s="26"/>
    </row>
    <row r="92" spans="1:7" x14ac:dyDescent="0.25">
      <c r="A92" s="28" t="s">
        <v>1202</v>
      </c>
      <c r="B92" s="28" t="s">
        <v>668</v>
      </c>
      <c r="C92" s="151" t="s">
        <v>35</v>
      </c>
      <c r="E92" s="26"/>
    </row>
    <row r="93" spans="1:7" x14ac:dyDescent="0.25">
      <c r="A93" s="28" t="s">
        <v>1203</v>
      </c>
      <c r="B93" s="28" t="s">
        <v>97</v>
      </c>
      <c r="C93" s="151" t="s">
        <v>35</v>
      </c>
      <c r="E93" s="26"/>
    </row>
    <row r="94" spans="1:7" outlineLevel="1" x14ac:dyDescent="0.25">
      <c r="A94" s="28" t="s">
        <v>1204</v>
      </c>
      <c r="C94" s="151"/>
      <c r="E94" s="26"/>
    </row>
    <row r="95" spans="1:7" outlineLevel="1" x14ac:dyDescent="0.25">
      <c r="A95" s="28" t="s">
        <v>1205</v>
      </c>
      <c r="C95" s="151"/>
      <c r="E95" s="26"/>
    </row>
    <row r="96" spans="1:7" outlineLevel="1" x14ac:dyDescent="0.25">
      <c r="A96" s="28" t="s">
        <v>1206</v>
      </c>
      <c r="C96" s="151"/>
      <c r="E96" s="26"/>
    </row>
    <row r="97" spans="1:7" outlineLevel="1" x14ac:dyDescent="0.25">
      <c r="A97" s="28" t="s">
        <v>1207</v>
      </c>
      <c r="C97" s="151"/>
      <c r="E97" s="26"/>
    </row>
    <row r="98" spans="1:7" outlineLevel="1" x14ac:dyDescent="0.25">
      <c r="A98" s="28" t="s">
        <v>1208</v>
      </c>
      <c r="C98" s="151"/>
      <c r="E98" s="26"/>
    </row>
    <row r="99" spans="1:7" outlineLevel="1" x14ac:dyDescent="0.25">
      <c r="A99" s="28" t="s">
        <v>1209</v>
      </c>
      <c r="C99" s="151"/>
      <c r="E99" s="26"/>
    </row>
    <row r="100" spans="1:7" ht="15" customHeight="1" x14ac:dyDescent="0.25">
      <c r="A100" s="47"/>
      <c r="B100" s="48" t="s">
        <v>1210</v>
      </c>
      <c r="C100" s="47" t="s">
        <v>1127</v>
      </c>
      <c r="D100" s="47"/>
      <c r="E100" s="49"/>
      <c r="F100" s="50"/>
      <c r="G100" s="50"/>
    </row>
    <row r="101" spans="1:7" x14ac:dyDescent="0.25">
      <c r="A101" s="28" t="s">
        <v>1211</v>
      </c>
      <c r="B101" s="24" t="s">
        <v>678</v>
      </c>
      <c r="C101" s="151" t="s">
        <v>35</v>
      </c>
      <c r="E101" s="26"/>
    </row>
    <row r="102" spans="1:7" x14ac:dyDescent="0.25">
      <c r="A102" s="28" t="s">
        <v>1212</v>
      </c>
      <c r="B102" s="24" t="s">
        <v>680</v>
      </c>
      <c r="C102" s="151" t="s">
        <v>35</v>
      </c>
      <c r="E102" s="26"/>
    </row>
    <row r="103" spans="1:7" x14ac:dyDescent="0.25">
      <c r="A103" s="28" t="s">
        <v>1213</v>
      </c>
      <c r="B103" s="24" t="s">
        <v>682</v>
      </c>
      <c r="C103" s="151" t="s">
        <v>35</v>
      </c>
    </row>
    <row r="104" spans="1:7" x14ac:dyDescent="0.25">
      <c r="A104" s="28" t="s">
        <v>1214</v>
      </c>
      <c r="B104" s="24" t="s">
        <v>684</v>
      </c>
      <c r="C104" s="151" t="s">
        <v>35</v>
      </c>
    </row>
    <row r="105" spans="1:7" x14ac:dyDescent="0.25">
      <c r="A105" s="28" t="s">
        <v>1215</v>
      </c>
      <c r="B105" s="24" t="s">
        <v>686</v>
      </c>
      <c r="C105" s="151" t="s">
        <v>35</v>
      </c>
    </row>
    <row r="106" spans="1:7" outlineLevel="1" x14ac:dyDescent="0.25">
      <c r="A106" s="28" t="s">
        <v>1216</v>
      </c>
      <c r="B106" s="24"/>
      <c r="C106" s="151"/>
    </row>
    <row r="107" spans="1:7" outlineLevel="1" x14ac:dyDescent="0.25">
      <c r="A107" s="28" t="s">
        <v>1217</v>
      </c>
      <c r="B107" s="24"/>
      <c r="C107" s="151"/>
    </row>
    <row r="108" spans="1:7" outlineLevel="1" x14ac:dyDescent="0.25">
      <c r="A108" s="28" t="s">
        <v>1218</v>
      </c>
      <c r="B108" s="24"/>
      <c r="C108" s="151"/>
    </row>
    <row r="109" spans="1:7" outlineLevel="1" x14ac:dyDescent="0.25">
      <c r="A109" s="28" t="s">
        <v>1219</v>
      </c>
      <c r="B109" s="24"/>
      <c r="C109" s="151"/>
    </row>
    <row r="110" spans="1:7" ht="15" customHeight="1" x14ac:dyDescent="0.25">
      <c r="A110" s="47"/>
      <c r="B110" s="48" t="s">
        <v>1220</v>
      </c>
      <c r="C110" s="47" t="s">
        <v>1127</v>
      </c>
      <c r="D110" s="47"/>
      <c r="E110" s="49"/>
      <c r="F110" s="50"/>
      <c r="G110" s="50"/>
    </row>
    <row r="111" spans="1:7" x14ac:dyDescent="0.25">
      <c r="A111" s="28" t="s">
        <v>1221</v>
      </c>
      <c r="B111" s="28" t="s">
        <v>693</v>
      </c>
      <c r="C111" s="151" t="s">
        <v>35</v>
      </c>
      <c r="E111" s="26"/>
    </row>
    <row r="112" spans="1:7" outlineLevel="1" x14ac:dyDescent="0.25">
      <c r="A112" s="28" t="s">
        <v>1222</v>
      </c>
      <c r="C112" s="151"/>
      <c r="E112" s="26"/>
    </row>
    <row r="113" spans="1:7" outlineLevel="1" x14ac:dyDescent="0.25">
      <c r="A113" s="28" t="s">
        <v>1223</v>
      </c>
      <c r="C113" s="151"/>
      <c r="E113" s="26"/>
    </row>
    <row r="114" spans="1:7" outlineLevel="1" x14ac:dyDescent="0.25">
      <c r="A114" s="28" t="s">
        <v>1224</v>
      </c>
      <c r="C114" s="151"/>
      <c r="E114" s="26"/>
    </row>
    <row r="115" spans="1:7" outlineLevel="1" x14ac:dyDescent="0.25">
      <c r="A115" s="28" t="s">
        <v>1225</v>
      </c>
      <c r="C115" s="151"/>
      <c r="E115" s="26"/>
    </row>
    <row r="116" spans="1:7" ht="15" customHeight="1" x14ac:dyDescent="0.25">
      <c r="A116" s="47"/>
      <c r="B116" s="48" t="s">
        <v>1226</v>
      </c>
      <c r="C116" s="47" t="s">
        <v>699</v>
      </c>
      <c r="D116" s="47" t="s">
        <v>700</v>
      </c>
      <c r="E116" s="49"/>
      <c r="F116" s="47" t="s">
        <v>1127</v>
      </c>
      <c r="G116" s="47" t="s">
        <v>701</v>
      </c>
    </row>
    <row r="117" spans="1:7" x14ac:dyDescent="0.25">
      <c r="A117" s="28" t="s">
        <v>1227</v>
      </c>
      <c r="B117" s="45" t="s">
        <v>703</v>
      </c>
      <c r="C117" s="28" t="s">
        <v>35</v>
      </c>
      <c r="D117" s="42"/>
      <c r="E117" s="42"/>
      <c r="F117" s="61"/>
      <c r="G117" s="61"/>
    </row>
    <row r="118" spans="1:7" x14ac:dyDescent="0.25">
      <c r="A118" s="42"/>
      <c r="B118" s="78"/>
      <c r="C118" s="42"/>
      <c r="D118" s="42"/>
      <c r="E118" s="42"/>
      <c r="F118" s="61"/>
      <c r="G118" s="61"/>
    </row>
    <row r="119" spans="1:7" x14ac:dyDescent="0.25">
      <c r="B119" s="45" t="s">
        <v>704</v>
      </c>
      <c r="C119" s="42"/>
      <c r="D119" s="42"/>
      <c r="E119" s="42"/>
      <c r="F119" s="61"/>
      <c r="G119" s="61"/>
    </row>
    <row r="120" spans="1:7" x14ac:dyDescent="0.25">
      <c r="A120" s="28" t="s">
        <v>1228</v>
      </c>
      <c r="B120" s="45" t="s">
        <v>621</v>
      </c>
      <c r="C120" s="28" t="s">
        <v>35</v>
      </c>
      <c r="D120" s="28" t="s">
        <v>35</v>
      </c>
      <c r="E120" s="42"/>
      <c r="F120" s="54" t="str">
        <f t="shared" ref="F120:F143" si="0">IF($C$144=0,"",IF(C120="[for completion]","",C120/$C$144))</f>
        <v/>
      </c>
      <c r="G120" s="54" t="str">
        <f t="shared" ref="G120:G143" si="1">IF($D$144=0,"",IF(D120="[for completion]","",D120/$D$144))</f>
        <v/>
      </c>
    </row>
    <row r="121" spans="1:7" x14ac:dyDescent="0.25">
      <c r="A121" s="28" t="s">
        <v>1229</v>
      </c>
      <c r="B121" s="45" t="s">
        <v>621</v>
      </c>
      <c r="C121" s="28" t="s">
        <v>35</v>
      </c>
      <c r="D121" s="28" t="s">
        <v>35</v>
      </c>
      <c r="E121" s="42"/>
      <c r="F121" s="54" t="str">
        <f t="shared" si="0"/>
        <v/>
      </c>
      <c r="G121" s="54" t="str">
        <f t="shared" si="1"/>
        <v/>
      </c>
    </row>
    <row r="122" spans="1:7" x14ac:dyDescent="0.25">
      <c r="A122" s="28" t="s">
        <v>1230</v>
      </c>
      <c r="B122" s="45" t="s">
        <v>621</v>
      </c>
      <c r="C122" s="28" t="s">
        <v>35</v>
      </c>
      <c r="D122" s="28" t="s">
        <v>35</v>
      </c>
      <c r="E122" s="42"/>
      <c r="F122" s="54" t="str">
        <f t="shared" si="0"/>
        <v/>
      </c>
      <c r="G122" s="54" t="str">
        <f t="shared" si="1"/>
        <v/>
      </c>
    </row>
    <row r="123" spans="1:7" x14ac:dyDescent="0.25">
      <c r="A123" s="28" t="s">
        <v>1231</v>
      </c>
      <c r="B123" s="45" t="s">
        <v>621</v>
      </c>
      <c r="C123" s="28" t="s">
        <v>35</v>
      </c>
      <c r="D123" s="28" t="s">
        <v>35</v>
      </c>
      <c r="E123" s="42"/>
      <c r="F123" s="54" t="str">
        <f t="shared" si="0"/>
        <v/>
      </c>
      <c r="G123" s="54" t="str">
        <f t="shared" si="1"/>
        <v/>
      </c>
    </row>
    <row r="124" spans="1:7" x14ac:dyDescent="0.25">
      <c r="A124" s="28" t="s">
        <v>1232</v>
      </c>
      <c r="B124" s="45" t="s">
        <v>621</v>
      </c>
      <c r="C124" s="28" t="s">
        <v>35</v>
      </c>
      <c r="D124" s="28" t="s">
        <v>35</v>
      </c>
      <c r="E124" s="42"/>
      <c r="F124" s="54" t="str">
        <f t="shared" si="0"/>
        <v/>
      </c>
      <c r="G124" s="54" t="str">
        <f t="shared" si="1"/>
        <v/>
      </c>
    </row>
    <row r="125" spans="1:7" x14ac:dyDescent="0.25">
      <c r="A125" s="28" t="s">
        <v>1233</v>
      </c>
      <c r="B125" s="45" t="s">
        <v>621</v>
      </c>
      <c r="C125" s="28" t="s">
        <v>35</v>
      </c>
      <c r="D125" s="28" t="s">
        <v>35</v>
      </c>
      <c r="E125" s="42"/>
      <c r="F125" s="54" t="str">
        <f t="shared" si="0"/>
        <v/>
      </c>
      <c r="G125" s="54" t="str">
        <f t="shared" si="1"/>
        <v/>
      </c>
    </row>
    <row r="126" spans="1:7" x14ac:dyDescent="0.25">
      <c r="A126" s="28" t="s">
        <v>1234</v>
      </c>
      <c r="B126" s="45" t="s">
        <v>621</v>
      </c>
      <c r="C126" s="28" t="s">
        <v>35</v>
      </c>
      <c r="D126" s="28" t="s">
        <v>35</v>
      </c>
      <c r="E126" s="42"/>
      <c r="F126" s="54" t="str">
        <f t="shared" si="0"/>
        <v/>
      </c>
      <c r="G126" s="54" t="str">
        <f t="shared" si="1"/>
        <v/>
      </c>
    </row>
    <row r="127" spans="1:7" x14ac:dyDescent="0.25">
      <c r="A127" s="28" t="s">
        <v>1235</v>
      </c>
      <c r="B127" s="45" t="s">
        <v>621</v>
      </c>
      <c r="C127" s="28" t="s">
        <v>35</v>
      </c>
      <c r="D127" s="28" t="s">
        <v>35</v>
      </c>
      <c r="E127" s="42"/>
      <c r="F127" s="54" t="str">
        <f t="shared" si="0"/>
        <v/>
      </c>
      <c r="G127" s="54" t="str">
        <f t="shared" si="1"/>
        <v/>
      </c>
    </row>
    <row r="128" spans="1:7" x14ac:dyDescent="0.25">
      <c r="A128" s="28" t="s">
        <v>1236</v>
      </c>
      <c r="B128" s="45" t="s">
        <v>621</v>
      </c>
      <c r="C128" s="28" t="s">
        <v>35</v>
      </c>
      <c r="D128" s="28" t="s">
        <v>35</v>
      </c>
      <c r="E128" s="42"/>
      <c r="F128" s="54" t="str">
        <f t="shared" si="0"/>
        <v/>
      </c>
      <c r="G128" s="54" t="str">
        <f t="shared" si="1"/>
        <v/>
      </c>
    </row>
    <row r="129" spans="1:7" x14ac:dyDescent="0.25">
      <c r="A129" s="28" t="s">
        <v>1237</v>
      </c>
      <c r="B129" s="45" t="s">
        <v>621</v>
      </c>
      <c r="C129" s="28" t="s">
        <v>35</v>
      </c>
      <c r="D129" s="28" t="s">
        <v>35</v>
      </c>
      <c r="E129" s="45"/>
      <c r="F129" s="54" t="str">
        <f t="shared" si="0"/>
        <v/>
      </c>
      <c r="G129" s="54" t="str">
        <f t="shared" si="1"/>
        <v/>
      </c>
    </row>
    <row r="130" spans="1:7" x14ac:dyDescent="0.25">
      <c r="A130" s="28" t="s">
        <v>1238</v>
      </c>
      <c r="B130" s="45" t="s">
        <v>621</v>
      </c>
      <c r="C130" s="28" t="s">
        <v>35</v>
      </c>
      <c r="D130" s="28" t="s">
        <v>35</v>
      </c>
      <c r="E130" s="45"/>
      <c r="F130" s="54" t="str">
        <f t="shared" si="0"/>
        <v/>
      </c>
      <c r="G130" s="54" t="str">
        <f t="shared" si="1"/>
        <v/>
      </c>
    </row>
    <row r="131" spans="1:7" x14ac:dyDescent="0.25">
      <c r="A131" s="28" t="s">
        <v>1239</v>
      </c>
      <c r="B131" s="45" t="s">
        <v>621</v>
      </c>
      <c r="C131" s="28" t="s">
        <v>35</v>
      </c>
      <c r="D131" s="28" t="s">
        <v>35</v>
      </c>
      <c r="E131" s="45"/>
      <c r="F131" s="54" t="str">
        <f t="shared" si="0"/>
        <v/>
      </c>
      <c r="G131" s="54" t="str">
        <f t="shared" si="1"/>
        <v/>
      </c>
    </row>
    <row r="132" spans="1:7" x14ac:dyDescent="0.25">
      <c r="A132" s="28" t="s">
        <v>1240</v>
      </c>
      <c r="B132" s="45" t="s">
        <v>621</v>
      </c>
      <c r="C132" s="28" t="s">
        <v>35</v>
      </c>
      <c r="D132" s="28" t="s">
        <v>35</v>
      </c>
      <c r="E132" s="45"/>
      <c r="F132" s="54" t="str">
        <f t="shared" si="0"/>
        <v/>
      </c>
      <c r="G132" s="54" t="str">
        <f t="shared" si="1"/>
        <v/>
      </c>
    </row>
    <row r="133" spans="1:7" x14ac:dyDescent="0.25">
      <c r="A133" s="28" t="s">
        <v>1241</v>
      </c>
      <c r="B133" s="45" t="s">
        <v>621</v>
      </c>
      <c r="C133" s="28" t="s">
        <v>35</v>
      </c>
      <c r="D133" s="28" t="s">
        <v>35</v>
      </c>
      <c r="E133" s="45"/>
      <c r="F133" s="54" t="str">
        <f t="shared" si="0"/>
        <v/>
      </c>
      <c r="G133" s="54" t="str">
        <f t="shared" si="1"/>
        <v/>
      </c>
    </row>
    <row r="134" spans="1:7" x14ac:dyDescent="0.25">
      <c r="A134" s="28" t="s">
        <v>1242</v>
      </c>
      <c r="B134" s="45" t="s">
        <v>621</v>
      </c>
      <c r="C134" s="28" t="s">
        <v>35</v>
      </c>
      <c r="D134" s="28" t="s">
        <v>35</v>
      </c>
      <c r="E134" s="45"/>
      <c r="F134" s="54" t="str">
        <f t="shared" si="0"/>
        <v/>
      </c>
      <c r="G134" s="54" t="str">
        <f t="shared" si="1"/>
        <v/>
      </c>
    </row>
    <row r="135" spans="1:7" x14ac:dyDescent="0.25">
      <c r="A135" s="28" t="s">
        <v>1243</v>
      </c>
      <c r="B135" s="45" t="s">
        <v>621</v>
      </c>
      <c r="C135" s="28" t="s">
        <v>35</v>
      </c>
      <c r="D135" s="28" t="s">
        <v>35</v>
      </c>
      <c r="F135" s="54" t="str">
        <f t="shared" si="0"/>
        <v/>
      </c>
      <c r="G135" s="54" t="str">
        <f t="shared" si="1"/>
        <v/>
      </c>
    </row>
    <row r="136" spans="1:7" x14ac:dyDescent="0.25">
      <c r="A136" s="28" t="s">
        <v>1244</v>
      </c>
      <c r="B136" s="45" t="s">
        <v>621</v>
      </c>
      <c r="C136" s="28" t="s">
        <v>35</v>
      </c>
      <c r="D136" s="28" t="s">
        <v>35</v>
      </c>
      <c r="E136" s="65"/>
      <c r="F136" s="54" t="str">
        <f t="shared" si="0"/>
        <v/>
      </c>
      <c r="G136" s="54" t="str">
        <f t="shared" si="1"/>
        <v/>
      </c>
    </row>
    <row r="137" spans="1:7" x14ac:dyDescent="0.25">
      <c r="A137" s="28" t="s">
        <v>1245</v>
      </c>
      <c r="B137" s="45" t="s">
        <v>621</v>
      </c>
      <c r="C137" s="28" t="s">
        <v>35</v>
      </c>
      <c r="D137" s="28" t="s">
        <v>35</v>
      </c>
      <c r="E137" s="65"/>
      <c r="F137" s="54" t="str">
        <f t="shared" si="0"/>
        <v/>
      </c>
      <c r="G137" s="54" t="str">
        <f t="shared" si="1"/>
        <v/>
      </c>
    </row>
    <row r="138" spans="1:7" x14ac:dyDescent="0.25">
      <c r="A138" s="28" t="s">
        <v>1246</v>
      </c>
      <c r="B138" s="45" t="s">
        <v>621</v>
      </c>
      <c r="C138" s="28" t="s">
        <v>35</v>
      </c>
      <c r="D138" s="28" t="s">
        <v>35</v>
      </c>
      <c r="E138" s="65"/>
      <c r="F138" s="54" t="str">
        <f t="shared" si="0"/>
        <v/>
      </c>
      <c r="G138" s="54" t="str">
        <f t="shared" si="1"/>
        <v/>
      </c>
    </row>
    <row r="139" spans="1:7" x14ac:dyDescent="0.25">
      <c r="A139" s="28" t="s">
        <v>1247</v>
      </c>
      <c r="B139" s="45" t="s">
        <v>621</v>
      </c>
      <c r="C139" s="28" t="s">
        <v>35</v>
      </c>
      <c r="D139" s="28" t="s">
        <v>35</v>
      </c>
      <c r="E139" s="65"/>
      <c r="F139" s="54" t="str">
        <f t="shared" si="0"/>
        <v/>
      </c>
      <c r="G139" s="54" t="str">
        <f t="shared" si="1"/>
        <v/>
      </c>
    </row>
    <row r="140" spans="1:7" x14ac:dyDescent="0.25">
      <c r="A140" s="28" t="s">
        <v>1248</v>
      </c>
      <c r="B140" s="45" t="s">
        <v>621</v>
      </c>
      <c r="C140" s="28" t="s">
        <v>35</v>
      </c>
      <c r="D140" s="28" t="s">
        <v>35</v>
      </c>
      <c r="E140" s="65"/>
      <c r="F140" s="54" t="str">
        <f t="shared" si="0"/>
        <v/>
      </c>
      <c r="G140" s="54" t="str">
        <f t="shared" si="1"/>
        <v/>
      </c>
    </row>
    <row r="141" spans="1:7" x14ac:dyDescent="0.25">
      <c r="A141" s="28" t="s">
        <v>1249</v>
      </c>
      <c r="B141" s="45" t="s">
        <v>621</v>
      </c>
      <c r="C141" s="28" t="s">
        <v>35</v>
      </c>
      <c r="D141" s="28" t="s">
        <v>35</v>
      </c>
      <c r="E141" s="65"/>
      <c r="F141" s="54" t="str">
        <f t="shared" si="0"/>
        <v/>
      </c>
      <c r="G141" s="54" t="str">
        <f t="shared" si="1"/>
        <v/>
      </c>
    </row>
    <row r="142" spans="1:7" x14ac:dyDescent="0.25">
      <c r="A142" s="28" t="s">
        <v>1250</v>
      </c>
      <c r="B142" s="45" t="s">
        <v>621</v>
      </c>
      <c r="C142" s="28" t="s">
        <v>35</v>
      </c>
      <c r="D142" s="28" t="s">
        <v>35</v>
      </c>
      <c r="E142" s="65"/>
      <c r="F142" s="54" t="str">
        <f t="shared" si="0"/>
        <v/>
      </c>
      <c r="G142" s="54" t="str">
        <f t="shared" si="1"/>
        <v/>
      </c>
    </row>
    <row r="143" spans="1:7" x14ac:dyDescent="0.25">
      <c r="A143" s="28" t="s">
        <v>1251</v>
      </c>
      <c r="B143" s="45" t="s">
        <v>621</v>
      </c>
      <c r="C143" s="28" t="s">
        <v>35</v>
      </c>
      <c r="D143" s="28" t="s">
        <v>35</v>
      </c>
      <c r="E143" s="65"/>
      <c r="F143" s="54" t="str">
        <f t="shared" si="0"/>
        <v/>
      </c>
      <c r="G143" s="54" t="str">
        <f t="shared" si="1"/>
        <v/>
      </c>
    </row>
    <row r="144" spans="1:7" x14ac:dyDescent="0.25">
      <c r="A144" s="28" t="s">
        <v>1252</v>
      </c>
      <c r="B144" s="55" t="s">
        <v>99</v>
      </c>
      <c r="C144" s="45">
        <f>SUM(C120:C143)</f>
        <v>0</v>
      </c>
      <c r="D144" s="45">
        <f>SUM(D120:D143)</f>
        <v>0</v>
      </c>
      <c r="E144" s="65"/>
      <c r="F144" s="56">
        <f>SUM(F120:F143)</f>
        <v>0</v>
      </c>
      <c r="G144" s="56">
        <f>SUM(G120:G143)</f>
        <v>0</v>
      </c>
    </row>
    <row r="145" spans="1:7" ht="15" customHeight="1" x14ac:dyDescent="0.25">
      <c r="A145" s="47"/>
      <c r="B145" s="48" t="s">
        <v>1253</v>
      </c>
      <c r="C145" s="47" t="s">
        <v>699</v>
      </c>
      <c r="D145" s="47" t="s">
        <v>700</v>
      </c>
      <c r="E145" s="49"/>
      <c r="F145" s="47" t="s">
        <v>1127</v>
      </c>
      <c r="G145" s="47" t="s">
        <v>701</v>
      </c>
    </row>
    <row r="146" spans="1:7" x14ac:dyDescent="0.25">
      <c r="A146" s="28" t="s">
        <v>1254</v>
      </c>
      <c r="B146" s="28" t="s">
        <v>732</v>
      </c>
      <c r="C146" s="151" t="s">
        <v>35</v>
      </c>
      <c r="G146" s="28"/>
    </row>
    <row r="147" spans="1:7" x14ac:dyDescent="0.25">
      <c r="G147" s="28"/>
    </row>
    <row r="148" spans="1:7" x14ac:dyDescent="0.25">
      <c r="B148" s="45" t="s">
        <v>733</v>
      </c>
      <c r="G148" s="28"/>
    </row>
    <row r="149" spans="1:7" x14ac:dyDescent="0.25">
      <c r="A149" s="28" t="s">
        <v>1255</v>
      </c>
      <c r="B149" s="28" t="s">
        <v>735</v>
      </c>
      <c r="C149" s="28" t="s">
        <v>35</v>
      </c>
      <c r="D149" s="28" t="s">
        <v>35</v>
      </c>
      <c r="F149" s="54" t="str">
        <f t="shared" ref="F149:F163" si="2">IF($C$157=0,"",IF(C149="[for completion]","",C149/$C$157))</f>
        <v/>
      </c>
      <c r="G149" s="54" t="str">
        <f t="shared" ref="G149:G163" si="3">IF($D$157=0,"",IF(D149="[for completion]","",D149/$D$157))</f>
        <v/>
      </c>
    </row>
    <row r="150" spans="1:7" x14ac:dyDescent="0.25">
      <c r="A150" s="28" t="s">
        <v>1256</v>
      </c>
      <c r="B150" s="28" t="s">
        <v>737</v>
      </c>
      <c r="C150" s="28" t="s">
        <v>35</v>
      </c>
      <c r="D150" s="28" t="s">
        <v>35</v>
      </c>
      <c r="F150" s="54" t="str">
        <f t="shared" si="2"/>
        <v/>
      </c>
      <c r="G150" s="54" t="str">
        <f t="shared" si="3"/>
        <v/>
      </c>
    </row>
    <row r="151" spans="1:7" x14ac:dyDescent="0.25">
      <c r="A151" s="28" t="s">
        <v>1257</v>
      </c>
      <c r="B151" s="28" t="s">
        <v>739</v>
      </c>
      <c r="C151" s="28" t="s">
        <v>35</v>
      </c>
      <c r="D151" s="28" t="s">
        <v>35</v>
      </c>
      <c r="F151" s="54" t="str">
        <f t="shared" si="2"/>
        <v/>
      </c>
      <c r="G151" s="54" t="str">
        <f t="shared" si="3"/>
        <v/>
      </c>
    </row>
    <row r="152" spans="1:7" x14ac:dyDescent="0.25">
      <c r="A152" s="28" t="s">
        <v>1258</v>
      </c>
      <c r="B152" s="28" t="s">
        <v>741</v>
      </c>
      <c r="C152" s="28" t="s">
        <v>35</v>
      </c>
      <c r="D152" s="28" t="s">
        <v>35</v>
      </c>
      <c r="F152" s="54" t="str">
        <f t="shared" si="2"/>
        <v/>
      </c>
      <c r="G152" s="54" t="str">
        <f t="shared" si="3"/>
        <v/>
      </c>
    </row>
    <row r="153" spans="1:7" x14ac:dyDescent="0.25">
      <c r="A153" s="28" t="s">
        <v>1259</v>
      </c>
      <c r="B153" s="28" t="s">
        <v>743</v>
      </c>
      <c r="C153" s="28" t="s">
        <v>35</v>
      </c>
      <c r="D153" s="28" t="s">
        <v>35</v>
      </c>
      <c r="F153" s="54" t="str">
        <f t="shared" si="2"/>
        <v/>
      </c>
      <c r="G153" s="54" t="str">
        <f t="shared" si="3"/>
        <v/>
      </c>
    </row>
    <row r="154" spans="1:7" x14ac:dyDescent="0.25">
      <c r="A154" s="28" t="s">
        <v>1260</v>
      </c>
      <c r="B154" s="28" t="s">
        <v>745</v>
      </c>
      <c r="C154" s="28" t="s">
        <v>35</v>
      </c>
      <c r="D154" s="28" t="s">
        <v>35</v>
      </c>
      <c r="F154" s="54" t="str">
        <f t="shared" si="2"/>
        <v/>
      </c>
      <c r="G154" s="54" t="str">
        <f t="shared" si="3"/>
        <v/>
      </c>
    </row>
    <row r="155" spans="1:7" x14ac:dyDescent="0.25">
      <c r="A155" s="28" t="s">
        <v>1261</v>
      </c>
      <c r="B155" s="28" t="s">
        <v>747</v>
      </c>
      <c r="C155" s="28" t="s">
        <v>35</v>
      </c>
      <c r="D155" s="28" t="s">
        <v>35</v>
      </c>
      <c r="F155" s="54" t="str">
        <f t="shared" si="2"/>
        <v/>
      </c>
      <c r="G155" s="54" t="str">
        <f t="shared" si="3"/>
        <v/>
      </c>
    </row>
    <row r="156" spans="1:7" x14ac:dyDescent="0.25">
      <c r="A156" s="28" t="s">
        <v>1262</v>
      </c>
      <c r="B156" s="28" t="s">
        <v>749</v>
      </c>
      <c r="C156" s="28" t="s">
        <v>35</v>
      </c>
      <c r="D156" s="28" t="s">
        <v>35</v>
      </c>
      <c r="F156" s="54" t="str">
        <f t="shared" si="2"/>
        <v/>
      </c>
      <c r="G156" s="54" t="str">
        <f t="shared" si="3"/>
        <v/>
      </c>
    </row>
    <row r="157" spans="1:7" x14ac:dyDescent="0.25">
      <c r="A157" s="28" t="s">
        <v>1263</v>
      </c>
      <c r="B157" s="55" t="s">
        <v>99</v>
      </c>
      <c r="C157" s="176">
        <f>SUM(C149:C156)</f>
        <v>0</v>
      </c>
      <c r="D157" s="176">
        <f>SUM(D149:D156)</f>
        <v>0</v>
      </c>
      <c r="F157" s="65">
        <f>SUM(F149:F156)</f>
        <v>0</v>
      </c>
      <c r="G157" s="65">
        <f>SUM(G149:G156)</f>
        <v>0</v>
      </c>
    </row>
    <row r="158" spans="1:7" outlineLevel="1" x14ac:dyDescent="0.25">
      <c r="A158" s="28" t="s">
        <v>1264</v>
      </c>
      <c r="B158" s="57" t="s">
        <v>752</v>
      </c>
      <c r="F158" s="54" t="str">
        <f t="shared" si="2"/>
        <v/>
      </c>
      <c r="G158" s="54" t="str">
        <f t="shared" si="3"/>
        <v/>
      </c>
    </row>
    <row r="159" spans="1:7" outlineLevel="1" x14ac:dyDescent="0.25">
      <c r="A159" s="28" t="s">
        <v>1265</v>
      </c>
      <c r="B159" s="57" t="s">
        <v>754</v>
      </c>
      <c r="F159" s="54" t="str">
        <f t="shared" si="2"/>
        <v/>
      </c>
      <c r="G159" s="54" t="str">
        <f t="shared" si="3"/>
        <v/>
      </c>
    </row>
    <row r="160" spans="1:7" outlineLevel="1" x14ac:dyDescent="0.25">
      <c r="A160" s="28" t="s">
        <v>1266</v>
      </c>
      <c r="B160" s="57" t="s">
        <v>756</v>
      </c>
      <c r="F160" s="54" t="str">
        <f t="shared" si="2"/>
        <v/>
      </c>
      <c r="G160" s="54" t="str">
        <f t="shared" si="3"/>
        <v/>
      </c>
    </row>
    <row r="161" spans="1:7" outlineLevel="1" x14ac:dyDescent="0.25">
      <c r="A161" s="28" t="s">
        <v>1267</v>
      </c>
      <c r="B161" s="57" t="s">
        <v>758</v>
      </c>
      <c r="F161" s="54" t="str">
        <f t="shared" si="2"/>
        <v/>
      </c>
      <c r="G161" s="54" t="str">
        <f t="shared" si="3"/>
        <v/>
      </c>
    </row>
    <row r="162" spans="1:7" outlineLevel="1" x14ac:dyDescent="0.25">
      <c r="A162" s="28" t="s">
        <v>1268</v>
      </c>
      <c r="B162" s="57" t="s">
        <v>760</v>
      </c>
      <c r="F162" s="54" t="str">
        <f t="shared" si="2"/>
        <v/>
      </c>
      <c r="G162" s="54" t="str">
        <f t="shared" si="3"/>
        <v/>
      </c>
    </row>
    <row r="163" spans="1:7" outlineLevel="1" x14ac:dyDescent="0.25">
      <c r="A163" s="28" t="s">
        <v>1269</v>
      </c>
      <c r="B163" s="57" t="s">
        <v>762</v>
      </c>
      <c r="F163" s="54" t="str">
        <f t="shared" si="2"/>
        <v/>
      </c>
      <c r="G163" s="54" t="str">
        <f t="shared" si="3"/>
        <v/>
      </c>
    </row>
    <row r="164" spans="1:7" outlineLevel="1" x14ac:dyDescent="0.25">
      <c r="A164" s="28" t="s">
        <v>1270</v>
      </c>
      <c r="B164" s="57"/>
      <c r="F164" s="54"/>
      <c r="G164" s="54"/>
    </row>
    <row r="165" spans="1:7" outlineLevel="1" x14ac:dyDescent="0.25">
      <c r="A165" s="28" t="s">
        <v>1271</v>
      </c>
      <c r="B165" s="57"/>
      <c r="F165" s="54"/>
      <c r="G165" s="54"/>
    </row>
    <row r="166" spans="1:7" outlineLevel="1" x14ac:dyDescent="0.25">
      <c r="A166" s="28" t="s">
        <v>1272</v>
      </c>
      <c r="B166" s="57"/>
      <c r="F166" s="54"/>
      <c r="G166" s="54"/>
    </row>
    <row r="167" spans="1:7" ht="15" customHeight="1" x14ac:dyDescent="0.25">
      <c r="A167" s="47"/>
      <c r="B167" s="48" t="s">
        <v>1273</v>
      </c>
      <c r="C167" s="47" t="s">
        <v>699</v>
      </c>
      <c r="D167" s="47" t="s">
        <v>700</v>
      </c>
      <c r="E167" s="49"/>
      <c r="F167" s="47" t="s">
        <v>1127</v>
      </c>
      <c r="G167" s="47" t="s">
        <v>701</v>
      </c>
    </row>
    <row r="168" spans="1:7" x14ac:dyDescent="0.25">
      <c r="A168" s="28" t="s">
        <v>1274</v>
      </c>
      <c r="B168" s="28" t="s">
        <v>732</v>
      </c>
      <c r="C168" s="151" t="s">
        <v>68</v>
      </c>
      <c r="G168" s="28"/>
    </row>
    <row r="169" spans="1:7" x14ac:dyDescent="0.25">
      <c r="G169" s="28"/>
    </row>
    <row r="170" spans="1:7" x14ac:dyDescent="0.25">
      <c r="B170" s="45" t="s">
        <v>733</v>
      </c>
      <c r="G170" s="28"/>
    </row>
    <row r="171" spans="1:7" x14ac:dyDescent="0.25">
      <c r="A171" s="28" t="s">
        <v>1275</v>
      </c>
      <c r="B171" s="28" t="s">
        <v>735</v>
      </c>
      <c r="C171" s="28" t="s">
        <v>68</v>
      </c>
      <c r="D171" s="28" t="s">
        <v>68</v>
      </c>
      <c r="F171" s="54" t="str">
        <f>IF($C$179=0,"",IF(C171="[Mark as ND1 if not relevant]","",C171/$C$179))</f>
        <v/>
      </c>
      <c r="G171" s="54" t="str">
        <f>IF($D$179=0,"",IF(D171="[Mark as ND1 if not relevant]","",D171/$D$179))</f>
        <v/>
      </c>
    </row>
    <row r="172" spans="1:7" x14ac:dyDescent="0.25">
      <c r="A172" s="28" t="s">
        <v>1276</v>
      </c>
      <c r="B172" s="28" t="s">
        <v>737</v>
      </c>
      <c r="C172" s="28" t="s">
        <v>68</v>
      </c>
      <c r="D172" s="28" t="s">
        <v>68</v>
      </c>
      <c r="F172" s="54" t="str">
        <f t="shared" ref="F172:F178" si="4">IF($C$179=0,"",IF(C172="[Mark as ND1 if not relevant]","",C172/$C$179))</f>
        <v/>
      </c>
      <c r="G172" s="54" t="str">
        <f t="shared" ref="G172:G178" si="5">IF($D$179=0,"",IF(D172="[Mark as ND1 if not relevant]","",D172/$D$179))</f>
        <v/>
      </c>
    </row>
    <row r="173" spans="1:7" x14ac:dyDescent="0.25">
      <c r="A173" s="28" t="s">
        <v>1277</v>
      </c>
      <c r="B173" s="28" t="s">
        <v>739</v>
      </c>
      <c r="C173" s="28" t="s">
        <v>68</v>
      </c>
      <c r="D173" s="28" t="s">
        <v>68</v>
      </c>
      <c r="F173" s="54" t="str">
        <f t="shared" si="4"/>
        <v/>
      </c>
      <c r="G173" s="54" t="str">
        <f t="shared" si="5"/>
        <v/>
      </c>
    </row>
    <row r="174" spans="1:7" x14ac:dyDescent="0.25">
      <c r="A174" s="28" t="s">
        <v>1278</v>
      </c>
      <c r="B174" s="28" t="s">
        <v>741</v>
      </c>
      <c r="C174" s="28" t="s">
        <v>68</v>
      </c>
      <c r="D174" s="28" t="s">
        <v>68</v>
      </c>
      <c r="F174" s="54" t="str">
        <f t="shared" si="4"/>
        <v/>
      </c>
      <c r="G174" s="54" t="str">
        <f t="shared" si="5"/>
        <v/>
      </c>
    </row>
    <row r="175" spans="1:7" x14ac:dyDescent="0.25">
      <c r="A175" s="28" t="s">
        <v>1279</v>
      </c>
      <c r="B175" s="28" t="s">
        <v>743</v>
      </c>
      <c r="C175" s="28" t="s">
        <v>68</v>
      </c>
      <c r="D175" s="28" t="s">
        <v>68</v>
      </c>
      <c r="F175" s="54" t="str">
        <f t="shared" si="4"/>
        <v/>
      </c>
      <c r="G175" s="54" t="str">
        <f t="shared" si="5"/>
        <v/>
      </c>
    </row>
    <row r="176" spans="1:7" x14ac:dyDescent="0.25">
      <c r="A176" s="28" t="s">
        <v>1280</v>
      </c>
      <c r="B176" s="28" t="s">
        <v>745</v>
      </c>
      <c r="C176" s="28" t="s">
        <v>68</v>
      </c>
      <c r="D176" s="28" t="s">
        <v>68</v>
      </c>
      <c r="F176" s="54" t="str">
        <f t="shared" si="4"/>
        <v/>
      </c>
      <c r="G176" s="54" t="str">
        <f t="shared" si="5"/>
        <v/>
      </c>
    </row>
    <row r="177" spans="1:7" x14ac:dyDescent="0.25">
      <c r="A177" s="28" t="s">
        <v>1281</v>
      </c>
      <c r="B177" s="28" t="s">
        <v>747</v>
      </c>
      <c r="C177" s="28" t="s">
        <v>68</v>
      </c>
      <c r="D177" s="28" t="s">
        <v>68</v>
      </c>
      <c r="F177" s="54" t="str">
        <f t="shared" si="4"/>
        <v/>
      </c>
      <c r="G177" s="54" t="str">
        <f t="shared" si="5"/>
        <v/>
      </c>
    </row>
    <row r="178" spans="1:7" x14ac:dyDescent="0.25">
      <c r="A178" s="28" t="s">
        <v>1282</v>
      </c>
      <c r="B178" s="28" t="s">
        <v>749</v>
      </c>
      <c r="C178" s="28" t="s">
        <v>68</v>
      </c>
      <c r="D178" s="28" t="s">
        <v>68</v>
      </c>
      <c r="F178" s="54" t="str">
        <f t="shared" si="4"/>
        <v/>
      </c>
      <c r="G178" s="54" t="str">
        <f t="shared" si="5"/>
        <v/>
      </c>
    </row>
    <row r="179" spans="1:7" x14ac:dyDescent="0.25">
      <c r="A179" s="28" t="s">
        <v>1283</v>
      </c>
      <c r="B179" s="55" t="s">
        <v>99</v>
      </c>
      <c r="C179" s="176">
        <f>SUM(C171:C178)</f>
        <v>0</v>
      </c>
      <c r="D179" s="176">
        <f>SUM(D171:D178)</f>
        <v>0</v>
      </c>
      <c r="F179" s="65">
        <f>SUM(F171:F178)</f>
        <v>0</v>
      </c>
      <c r="G179" s="65">
        <f>SUM(G171:G178)</f>
        <v>0</v>
      </c>
    </row>
    <row r="180" spans="1:7" outlineLevel="1" x14ac:dyDescent="0.25">
      <c r="A180" s="28" t="s">
        <v>1284</v>
      </c>
      <c r="B180" s="57" t="s">
        <v>752</v>
      </c>
      <c r="F180" s="54" t="str">
        <f t="shared" ref="F180:F185" si="6">IF($C$179=0,"",IF(C180="[for completion]","",C180/$C$179))</f>
        <v/>
      </c>
      <c r="G180" s="54" t="str">
        <f t="shared" ref="G180:G185" si="7">IF($D$179=0,"",IF(D180="[for completion]","",D180/$D$179))</f>
        <v/>
      </c>
    </row>
    <row r="181" spans="1:7" outlineLevel="1" x14ac:dyDescent="0.25">
      <c r="A181" s="28" t="s">
        <v>1285</v>
      </c>
      <c r="B181" s="57" t="s">
        <v>754</v>
      </c>
      <c r="F181" s="54" t="str">
        <f t="shared" si="6"/>
        <v/>
      </c>
      <c r="G181" s="54" t="str">
        <f t="shared" si="7"/>
        <v/>
      </c>
    </row>
    <row r="182" spans="1:7" outlineLevel="1" x14ac:dyDescent="0.25">
      <c r="A182" s="28" t="s">
        <v>1286</v>
      </c>
      <c r="B182" s="57" t="s">
        <v>756</v>
      </c>
      <c r="F182" s="54" t="str">
        <f t="shared" si="6"/>
        <v/>
      </c>
      <c r="G182" s="54" t="str">
        <f t="shared" si="7"/>
        <v/>
      </c>
    </row>
    <row r="183" spans="1:7" outlineLevel="1" x14ac:dyDescent="0.25">
      <c r="A183" s="28" t="s">
        <v>1287</v>
      </c>
      <c r="B183" s="57" t="s">
        <v>758</v>
      </c>
      <c r="F183" s="54" t="str">
        <f t="shared" si="6"/>
        <v/>
      </c>
      <c r="G183" s="54" t="str">
        <f t="shared" si="7"/>
        <v/>
      </c>
    </row>
    <row r="184" spans="1:7" outlineLevel="1" x14ac:dyDescent="0.25">
      <c r="A184" s="28" t="s">
        <v>1288</v>
      </c>
      <c r="B184" s="57" t="s">
        <v>760</v>
      </c>
      <c r="F184" s="54" t="str">
        <f t="shared" si="6"/>
        <v/>
      </c>
      <c r="G184" s="54" t="str">
        <f t="shared" si="7"/>
        <v/>
      </c>
    </row>
    <row r="185" spans="1:7" outlineLevel="1" x14ac:dyDescent="0.25">
      <c r="A185" s="28" t="s">
        <v>1289</v>
      </c>
      <c r="B185" s="57" t="s">
        <v>762</v>
      </c>
      <c r="F185" s="54" t="str">
        <f t="shared" si="6"/>
        <v/>
      </c>
      <c r="G185" s="54" t="str">
        <f t="shared" si="7"/>
        <v/>
      </c>
    </row>
    <row r="186" spans="1:7" outlineLevel="1" x14ac:dyDescent="0.25">
      <c r="A186" s="28" t="s">
        <v>1290</v>
      </c>
      <c r="B186" s="57"/>
      <c r="F186" s="54"/>
      <c r="G186" s="54"/>
    </row>
    <row r="187" spans="1:7" outlineLevel="1" x14ac:dyDescent="0.25">
      <c r="A187" s="28" t="s">
        <v>1291</v>
      </c>
      <c r="B187" s="57"/>
      <c r="F187" s="54"/>
      <c r="G187" s="54"/>
    </row>
    <row r="188" spans="1:7" outlineLevel="1" x14ac:dyDescent="0.25">
      <c r="A188" s="28" t="s">
        <v>1292</v>
      </c>
      <c r="B188" s="57"/>
      <c r="F188" s="54"/>
      <c r="G188" s="54"/>
    </row>
    <row r="189" spans="1:7" ht="15" customHeight="1" x14ac:dyDescent="0.25">
      <c r="A189" s="47"/>
      <c r="B189" s="48" t="s">
        <v>1293</v>
      </c>
      <c r="C189" s="47" t="s">
        <v>1127</v>
      </c>
      <c r="D189" s="47"/>
      <c r="E189" s="49"/>
      <c r="F189" s="47"/>
      <c r="G189" s="47"/>
    </row>
    <row r="190" spans="1:7" x14ac:dyDescent="0.25">
      <c r="A190" s="28" t="s">
        <v>1294</v>
      </c>
      <c r="B190" s="45" t="s">
        <v>621</v>
      </c>
      <c r="C190" s="151" t="s">
        <v>35</v>
      </c>
      <c r="E190" s="65"/>
      <c r="F190" s="65"/>
      <c r="G190" s="65"/>
    </row>
    <row r="191" spans="1:7" x14ac:dyDescent="0.25">
      <c r="A191" s="28" t="s">
        <v>1295</v>
      </c>
      <c r="B191" s="45" t="s">
        <v>621</v>
      </c>
      <c r="C191" s="151" t="s">
        <v>35</v>
      </c>
      <c r="E191" s="65"/>
      <c r="F191" s="65"/>
      <c r="G191" s="65"/>
    </row>
    <row r="192" spans="1:7" x14ac:dyDescent="0.25">
      <c r="A192" s="28" t="s">
        <v>1296</v>
      </c>
      <c r="B192" s="45" t="s">
        <v>621</v>
      </c>
      <c r="C192" s="151" t="s">
        <v>35</v>
      </c>
      <c r="E192" s="65"/>
      <c r="F192" s="65"/>
      <c r="G192" s="65"/>
    </row>
    <row r="193" spans="1:7" x14ac:dyDescent="0.25">
      <c r="A193" s="28" t="s">
        <v>1297</v>
      </c>
      <c r="B193" s="45" t="s">
        <v>621</v>
      </c>
      <c r="C193" s="151" t="s">
        <v>35</v>
      </c>
      <c r="E193" s="65"/>
      <c r="F193" s="65"/>
      <c r="G193" s="65"/>
    </row>
    <row r="194" spans="1:7" x14ac:dyDescent="0.25">
      <c r="A194" s="28" t="s">
        <v>1298</v>
      </c>
      <c r="B194" s="45" t="s">
        <v>621</v>
      </c>
      <c r="C194" s="151" t="s">
        <v>35</v>
      </c>
      <c r="E194" s="65"/>
      <c r="F194" s="65"/>
      <c r="G194" s="65"/>
    </row>
    <row r="195" spans="1:7" x14ac:dyDescent="0.25">
      <c r="A195" s="28" t="s">
        <v>1299</v>
      </c>
      <c r="B195" s="134" t="s">
        <v>621</v>
      </c>
      <c r="C195" s="151" t="s">
        <v>35</v>
      </c>
      <c r="E195" s="65"/>
      <c r="F195" s="65"/>
      <c r="G195" s="65"/>
    </row>
    <row r="196" spans="1:7" x14ac:dyDescent="0.25">
      <c r="A196" s="28" t="s">
        <v>1300</v>
      </c>
      <c r="B196" s="45" t="s">
        <v>621</v>
      </c>
      <c r="C196" s="151" t="s">
        <v>35</v>
      </c>
      <c r="E196" s="65"/>
      <c r="F196" s="65"/>
      <c r="G196" s="65"/>
    </row>
    <row r="197" spans="1:7" x14ac:dyDescent="0.25">
      <c r="A197" s="28" t="s">
        <v>1301</v>
      </c>
      <c r="B197" s="45" t="s">
        <v>621</v>
      </c>
      <c r="C197" s="151" t="s">
        <v>35</v>
      </c>
      <c r="E197" s="65"/>
      <c r="F197" s="65"/>
    </row>
    <row r="198" spans="1:7" x14ac:dyDescent="0.25">
      <c r="A198" s="28" t="s">
        <v>1302</v>
      </c>
      <c r="B198" s="45" t="s">
        <v>621</v>
      </c>
      <c r="C198" s="151" t="s">
        <v>35</v>
      </c>
      <c r="E198" s="65"/>
      <c r="F198" s="65"/>
    </row>
    <row r="199" spans="1:7" x14ac:dyDescent="0.25">
      <c r="A199" s="28" t="s">
        <v>1303</v>
      </c>
      <c r="B199" s="45" t="s">
        <v>621</v>
      </c>
      <c r="C199" s="151" t="s">
        <v>35</v>
      </c>
      <c r="E199" s="65"/>
      <c r="F199" s="65"/>
    </row>
    <row r="200" spans="1:7" x14ac:dyDescent="0.25">
      <c r="A200" s="28" t="s">
        <v>1304</v>
      </c>
      <c r="B200" s="45" t="s">
        <v>621</v>
      </c>
      <c r="C200" s="151" t="s">
        <v>35</v>
      </c>
      <c r="E200" s="65"/>
      <c r="F200" s="65"/>
    </row>
    <row r="201" spans="1:7" x14ac:dyDescent="0.25">
      <c r="A201" s="28" t="s">
        <v>1305</v>
      </c>
      <c r="B201" s="45" t="s">
        <v>621</v>
      </c>
      <c r="C201" s="151" t="s">
        <v>35</v>
      </c>
      <c r="E201" s="65"/>
      <c r="F201" s="65"/>
    </row>
    <row r="202" spans="1:7" x14ac:dyDescent="0.25">
      <c r="A202" s="28" t="s">
        <v>1306</v>
      </c>
      <c r="B202" s="45" t="s">
        <v>621</v>
      </c>
      <c r="C202" s="151" t="s">
        <v>35</v>
      </c>
    </row>
    <row r="203" spans="1:7" x14ac:dyDescent="0.25">
      <c r="A203" s="28" t="s">
        <v>1307</v>
      </c>
      <c r="B203" s="45" t="s">
        <v>621</v>
      </c>
      <c r="C203" s="151" t="s">
        <v>35</v>
      </c>
    </row>
    <row r="204" spans="1:7" x14ac:dyDescent="0.25">
      <c r="A204" s="28" t="s">
        <v>1308</v>
      </c>
      <c r="B204" s="45" t="s">
        <v>621</v>
      </c>
      <c r="C204" s="151" t="s">
        <v>35</v>
      </c>
    </row>
    <row r="205" spans="1:7" x14ac:dyDescent="0.25">
      <c r="A205" s="28" t="s">
        <v>1309</v>
      </c>
      <c r="B205" s="45" t="s">
        <v>621</v>
      </c>
      <c r="C205" s="151" t="s">
        <v>35</v>
      </c>
    </row>
    <row r="206" spans="1:7" x14ac:dyDescent="0.25">
      <c r="A206" s="28" t="s">
        <v>1310</v>
      </c>
      <c r="B206" s="45" t="s">
        <v>621</v>
      </c>
      <c r="C206" s="151" t="s">
        <v>35</v>
      </c>
    </row>
    <row r="207" spans="1:7" outlineLevel="1" x14ac:dyDescent="0.25">
      <c r="A207" s="28" t="s">
        <v>1311</v>
      </c>
    </row>
    <row r="208" spans="1:7" outlineLevel="1" x14ac:dyDescent="0.25">
      <c r="A208" s="28" t="s">
        <v>1312</v>
      </c>
    </row>
    <row r="209" spans="1:1" outlineLevel="1" x14ac:dyDescent="0.25">
      <c r="A209" s="28" t="s">
        <v>1313</v>
      </c>
    </row>
    <row r="210" spans="1:1" outlineLevel="1" x14ac:dyDescent="0.25">
      <c r="A210" s="28" t="s">
        <v>1314</v>
      </c>
    </row>
    <row r="211" spans="1:1" outlineLevel="1" x14ac:dyDescent="0.25">
      <c r="A211" s="28" t="s">
        <v>1315</v>
      </c>
    </row>
  </sheetData>
  <sheetProtection algorithmName="SHA-512" hashValue="sQ0zc8GyOKjX5tuUh1SeISurqHxbJqnwdju+wStsr7+bJmdkXwbCoxcUHXZGvqJ/XdYlMkRvrDDHQkWiTH/T6g==" saltValue="4rpkWTlPxEObYA/2vIs8HQ==" spinCount="100000" sheet="1" formatCells="0"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27:C54 C56:C58 C60:C79 B70:B79" name="Range2"/>
    <protectedRange sqref="C117 B120:D143 C146 C149:D156 C158:D166 B164:B166 B158:B166" name="Range4"/>
  </protectedRanges>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M383"/>
  <sheetViews>
    <sheetView topLeftCell="A4" zoomScale="80" zoomScaleNormal="80" workbookViewId="0">
      <selection activeCell="C10" sqref="C10:C18"/>
    </sheetView>
  </sheetViews>
  <sheetFormatPr defaultColWidth="11.42578125" defaultRowHeight="15" outlineLevelRow="1" x14ac:dyDescent="0.25"/>
  <cols>
    <col min="1" max="1" width="16.28515625" customWidth="1"/>
    <col min="2" max="2" width="89.85546875" style="28" bestFit="1" customWidth="1"/>
    <col min="3" max="3" width="134.7109375" style="2" customWidth="1"/>
    <col min="4" max="13" width="11.42578125" style="2"/>
  </cols>
  <sheetData>
    <row r="1" spans="1:13" s="159" customFormat="1" ht="31.5" x14ac:dyDescent="0.25">
      <c r="A1" s="156" t="s">
        <v>1316</v>
      </c>
      <c r="B1" s="156"/>
      <c r="C1" s="155" t="s">
        <v>1681</v>
      </c>
      <c r="D1" s="22"/>
      <c r="E1" s="22"/>
      <c r="F1" s="22"/>
      <c r="G1" s="22"/>
      <c r="H1" s="22"/>
      <c r="I1" s="22"/>
      <c r="J1" s="22"/>
      <c r="K1" s="22"/>
      <c r="L1" s="22"/>
      <c r="M1" s="22"/>
    </row>
    <row r="2" spans="1:13" x14ac:dyDescent="0.25">
      <c r="B2" s="26"/>
      <c r="C2" s="26"/>
    </row>
    <row r="3" spans="1:13" x14ac:dyDescent="0.25">
      <c r="A3" s="83" t="s">
        <v>1317</v>
      </c>
      <c r="B3" s="84"/>
      <c r="C3" s="26"/>
    </row>
    <row r="4" spans="1:13" x14ac:dyDescent="0.25">
      <c r="C4" s="26"/>
    </row>
    <row r="5" spans="1:13" ht="37.5" x14ac:dyDescent="0.25">
      <c r="A5" s="39" t="s">
        <v>33</v>
      </c>
      <c r="B5" s="39" t="s">
        <v>1318</v>
      </c>
      <c r="C5" s="85" t="s">
        <v>1319</v>
      </c>
    </row>
    <row r="6" spans="1:13" x14ac:dyDescent="0.25">
      <c r="A6" s="1" t="s">
        <v>1320</v>
      </c>
      <c r="B6" s="42" t="s">
        <v>1321</v>
      </c>
      <c r="C6" s="456" t="s">
        <v>2157</v>
      </c>
    </row>
    <row r="7" spans="1:13" x14ac:dyDescent="0.25">
      <c r="A7" s="1" t="s">
        <v>1322</v>
      </c>
      <c r="B7" s="42" t="s">
        <v>1323</v>
      </c>
      <c r="C7" s="456" t="s">
        <v>2158</v>
      </c>
    </row>
    <row r="8" spans="1:13" x14ac:dyDescent="0.25">
      <c r="A8" s="1" t="s">
        <v>1324</v>
      </c>
      <c r="B8" s="42" t="s">
        <v>1325</v>
      </c>
      <c r="C8" s="456" t="s">
        <v>1358</v>
      </c>
    </row>
    <row r="9" spans="1:13" ht="409.6" customHeight="1" x14ac:dyDescent="0.25">
      <c r="A9" s="1" t="s">
        <v>1326</v>
      </c>
      <c r="B9" s="42" t="s">
        <v>1327</v>
      </c>
      <c r="C9" s="457" t="s">
        <v>2159</v>
      </c>
    </row>
    <row r="10" spans="1:13" ht="44.25" customHeight="1" x14ac:dyDescent="0.25">
      <c r="A10" s="1" t="s">
        <v>1328</v>
      </c>
      <c r="B10" s="42" t="s">
        <v>1547</v>
      </c>
      <c r="C10" s="456" t="s">
        <v>2160</v>
      </c>
    </row>
    <row r="11" spans="1:13" ht="54.75" customHeight="1" x14ac:dyDescent="0.25">
      <c r="A11" s="1" t="s">
        <v>1329</v>
      </c>
      <c r="B11" s="42" t="s">
        <v>1330</v>
      </c>
      <c r="C11" s="456" t="s">
        <v>2161</v>
      </c>
    </row>
    <row r="12" spans="1:13" ht="30" x14ac:dyDescent="0.25">
      <c r="A12" s="1" t="s">
        <v>1331</v>
      </c>
      <c r="B12" s="42" t="s">
        <v>1332</v>
      </c>
      <c r="C12" s="456" t="s">
        <v>2162</v>
      </c>
    </row>
    <row r="13" spans="1:13" x14ac:dyDescent="0.25">
      <c r="A13" s="1" t="s">
        <v>1333</v>
      </c>
      <c r="B13" s="42" t="s">
        <v>1334</v>
      </c>
      <c r="C13" s="456" t="s">
        <v>2163</v>
      </c>
    </row>
    <row r="14" spans="1:13" ht="30" x14ac:dyDescent="0.25">
      <c r="A14" s="1" t="s">
        <v>1335</v>
      </c>
      <c r="B14" s="42" t="s">
        <v>1336</v>
      </c>
      <c r="C14" s="456" t="s">
        <v>2164</v>
      </c>
    </row>
    <row r="15" spans="1:13" x14ac:dyDescent="0.25">
      <c r="A15" s="1" t="s">
        <v>1337</v>
      </c>
      <c r="B15" s="42" t="s">
        <v>1338</v>
      </c>
      <c r="C15" s="456" t="s">
        <v>2165</v>
      </c>
    </row>
    <row r="16" spans="1:13" ht="30" x14ac:dyDescent="0.25">
      <c r="A16" s="1" t="s">
        <v>1339</v>
      </c>
      <c r="B16" s="46" t="s">
        <v>1340</v>
      </c>
      <c r="C16" s="456" t="s">
        <v>2038</v>
      </c>
    </row>
    <row r="17" spans="1:3" ht="30" customHeight="1" x14ac:dyDescent="0.25">
      <c r="A17" s="1" t="s">
        <v>1341</v>
      </c>
      <c r="B17" s="46" t="s">
        <v>1342</v>
      </c>
      <c r="C17" s="456" t="s">
        <v>2166</v>
      </c>
    </row>
    <row r="18" spans="1:3" ht="30" x14ac:dyDescent="0.25">
      <c r="A18" s="1" t="s">
        <v>1343</v>
      </c>
      <c r="B18" s="46" t="s">
        <v>1344</v>
      </c>
      <c r="C18" s="456" t="s">
        <v>2167</v>
      </c>
    </row>
    <row r="19" spans="1:3" outlineLevel="1" x14ac:dyDescent="0.25">
      <c r="A19" s="1" t="s">
        <v>1345</v>
      </c>
      <c r="B19" s="43" t="s">
        <v>1346</v>
      </c>
      <c r="C19" s="113" t="s">
        <v>1355</v>
      </c>
    </row>
    <row r="20" spans="1:3" outlineLevel="1" x14ac:dyDescent="0.25">
      <c r="A20" s="1" t="s">
        <v>1347</v>
      </c>
      <c r="B20" s="78"/>
      <c r="C20" s="28"/>
    </row>
    <row r="21" spans="1:3" outlineLevel="1" x14ac:dyDescent="0.25">
      <c r="A21" s="1" t="s">
        <v>1348</v>
      </c>
      <c r="B21" s="78"/>
      <c r="C21" s="28"/>
    </row>
    <row r="22" spans="1:3" outlineLevel="1" x14ac:dyDescent="0.25">
      <c r="A22" s="1" t="s">
        <v>1349</v>
      </c>
      <c r="B22" s="78"/>
      <c r="C22" s="28"/>
    </row>
    <row r="23" spans="1:3" outlineLevel="1" x14ac:dyDescent="0.25">
      <c r="A23" s="1" t="s">
        <v>1350</v>
      </c>
      <c r="B23" s="78"/>
      <c r="C23" s="28"/>
    </row>
    <row r="24" spans="1:3" ht="18.75" x14ac:dyDescent="0.25">
      <c r="A24" s="39"/>
      <c r="B24" s="39" t="s">
        <v>1351</v>
      </c>
      <c r="C24" s="85" t="s">
        <v>1352</v>
      </c>
    </row>
    <row r="25" spans="1:3" x14ac:dyDescent="0.25">
      <c r="A25" s="1" t="s">
        <v>1353</v>
      </c>
      <c r="B25" s="46" t="s">
        <v>1354</v>
      </c>
      <c r="C25" s="28" t="s">
        <v>1355</v>
      </c>
    </row>
    <row r="26" spans="1:3" x14ac:dyDescent="0.25">
      <c r="A26" s="1" t="s">
        <v>1356</v>
      </c>
      <c r="B26" s="46" t="s">
        <v>1357</v>
      </c>
      <c r="C26" s="28" t="s">
        <v>1358</v>
      </c>
    </row>
    <row r="27" spans="1:3" x14ac:dyDescent="0.25">
      <c r="A27" s="1" t="s">
        <v>1359</v>
      </c>
      <c r="B27" s="46" t="s">
        <v>1360</v>
      </c>
      <c r="C27" s="28" t="s">
        <v>1361</v>
      </c>
    </row>
    <row r="28" spans="1:3" outlineLevel="1" x14ac:dyDescent="0.25">
      <c r="A28" s="1" t="s">
        <v>1362</v>
      </c>
      <c r="B28" s="45"/>
      <c r="C28" s="28"/>
    </row>
    <row r="29" spans="1:3" outlineLevel="1" x14ac:dyDescent="0.25">
      <c r="A29" s="1" t="s">
        <v>1363</v>
      </c>
      <c r="B29" s="45"/>
      <c r="C29" s="28"/>
    </row>
    <row r="30" spans="1:3" outlineLevel="1" x14ac:dyDescent="0.25">
      <c r="A30" s="1" t="s">
        <v>1690</v>
      </c>
      <c r="B30" s="46"/>
      <c r="C30" s="28"/>
    </row>
    <row r="31" spans="1:3" ht="18.75" x14ac:dyDescent="0.25">
      <c r="A31" s="39"/>
      <c r="B31" s="39" t="s">
        <v>1364</v>
      </c>
      <c r="C31" s="85" t="s">
        <v>1319</v>
      </c>
    </row>
    <row r="32" spans="1:3" x14ac:dyDescent="0.25">
      <c r="A32" s="1" t="s">
        <v>1365</v>
      </c>
      <c r="B32" s="42" t="s">
        <v>1366</v>
      </c>
      <c r="C32" s="28" t="s">
        <v>35</v>
      </c>
    </row>
    <row r="33" spans="1:2" x14ac:dyDescent="0.25">
      <c r="A33" s="1" t="s">
        <v>1367</v>
      </c>
      <c r="B33" s="45"/>
    </row>
    <row r="34" spans="1:2" x14ac:dyDescent="0.25">
      <c r="A34" s="1" t="s">
        <v>1368</v>
      </c>
      <c r="B34" s="45"/>
    </row>
    <row r="35" spans="1:2" x14ac:dyDescent="0.25">
      <c r="A35" s="1" t="s">
        <v>1369</v>
      </c>
      <c r="B35" s="45"/>
    </row>
    <row r="36" spans="1:2" x14ac:dyDescent="0.25">
      <c r="A36" s="1" t="s">
        <v>1370</v>
      </c>
      <c r="B36" s="45"/>
    </row>
    <row r="37" spans="1:2" x14ac:dyDescent="0.25">
      <c r="A37" s="1" t="s">
        <v>1371</v>
      </c>
      <c r="B37" s="45"/>
    </row>
    <row r="38" spans="1:2" x14ac:dyDescent="0.25">
      <c r="B38" s="45"/>
    </row>
    <row r="39" spans="1:2" x14ac:dyDescent="0.25">
      <c r="B39" s="45"/>
    </row>
    <row r="40" spans="1:2" x14ac:dyDescent="0.25">
      <c r="B40" s="45"/>
    </row>
    <row r="41" spans="1:2" x14ac:dyDescent="0.25">
      <c r="B41" s="45"/>
    </row>
    <row r="42" spans="1:2" x14ac:dyDescent="0.25">
      <c r="B42" s="45"/>
    </row>
    <row r="43" spans="1:2" x14ac:dyDescent="0.25">
      <c r="B43" s="45"/>
    </row>
    <row r="44" spans="1:2" x14ac:dyDescent="0.25">
      <c r="B44" s="45"/>
    </row>
    <row r="45" spans="1:2" x14ac:dyDescent="0.25">
      <c r="B45" s="45"/>
    </row>
    <row r="46" spans="1:2" x14ac:dyDescent="0.25">
      <c r="B46" s="45"/>
    </row>
    <row r="47" spans="1:2" x14ac:dyDescent="0.25">
      <c r="B47" s="45"/>
    </row>
    <row r="48" spans="1:2" x14ac:dyDescent="0.25">
      <c r="B48" s="45"/>
    </row>
    <row r="49" spans="2:2" x14ac:dyDescent="0.25">
      <c r="B49" s="45"/>
    </row>
    <row r="50" spans="2:2" x14ac:dyDescent="0.25">
      <c r="B50" s="45"/>
    </row>
    <row r="51" spans="2:2" x14ac:dyDescent="0.25">
      <c r="B51" s="45"/>
    </row>
    <row r="52" spans="2:2" x14ac:dyDescent="0.25">
      <c r="B52" s="45"/>
    </row>
    <row r="53" spans="2:2" x14ac:dyDescent="0.25">
      <c r="B53" s="45"/>
    </row>
    <row r="54" spans="2:2" x14ac:dyDescent="0.25">
      <c r="B54" s="45"/>
    </row>
    <row r="55" spans="2:2" x14ac:dyDescent="0.25">
      <c r="B55" s="45"/>
    </row>
    <row r="56" spans="2:2" x14ac:dyDescent="0.25">
      <c r="B56" s="45"/>
    </row>
    <row r="57" spans="2:2" x14ac:dyDescent="0.25">
      <c r="B57" s="45"/>
    </row>
    <row r="58" spans="2:2" x14ac:dyDescent="0.25">
      <c r="B58" s="45"/>
    </row>
    <row r="59" spans="2:2" x14ac:dyDescent="0.25">
      <c r="B59" s="45"/>
    </row>
    <row r="60" spans="2:2" x14ac:dyDescent="0.25">
      <c r="B60" s="45"/>
    </row>
    <row r="61" spans="2:2" x14ac:dyDescent="0.25">
      <c r="B61" s="45"/>
    </row>
    <row r="62" spans="2:2" x14ac:dyDescent="0.25">
      <c r="B62" s="45"/>
    </row>
    <row r="63" spans="2:2" x14ac:dyDescent="0.25">
      <c r="B63" s="45"/>
    </row>
    <row r="64" spans="2:2" x14ac:dyDescent="0.25">
      <c r="B64" s="45"/>
    </row>
    <row r="65" spans="2:2" x14ac:dyDescent="0.25">
      <c r="B65" s="45"/>
    </row>
    <row r="66" spans="2:2" x14ac:dyDescent="0.25">
      <c r="B66" s="45"/>
    </row>
    <row r="67" spans="2:2" x14ac:dyDescent="0.25">
      <c r="B67" s="45"/>
    </row>
    <row r="68" spans="2:2" x14ac:dyDescent="0.25">
      <c r="B68" s="45"/>
    </row>
    <row r="69" spans="2:2" x14ac:dyDescent="0.25">
      <c r="B69" s="45"/>
    </row>
    <row r="70" spans="2:2" x14ac:dyDescent="0.25">
      <c r="B70" s="45"/>
    </row>
    <row r="71" spans="2:2" x14ac:dyDescent="0.25">
      <c r="B71" s="45"/>
    </row>
    <row r="72" spans="2:2" x14ac:dyDescent="0.25">
      <c r="B72" s="45"/>
    </row>
    <row r="73" spans="2:2" x14ac:dyDescent="0.25">
      <c r="B73" s="45"/>
    </row>
    <row r="74" spans="2:2" x14ac:dyDescent="0.25">
      <c r="B74" s="45"/>
    </row>
    <row r="75" spans="2:2" x14ac:dyDescent="0.25">
      <c r="B75" s="45"/>
    </row>
    <row r="76" spans="2:2" x14ac:dyDescent="0.25">
      <c r="B76" s="45"/>
    </row>
    <row r="77" spans="2:2" x14ac:dyDescent="0.25">
      <c r="B77" s="45"/>
    </row>
    <row r="78" spans="2:2" x14ac:dyDescent="0.25">
      <c r="B78" s="45"/>
    </row>
    <row r="79" spans="2:2" x14ac:dyDescent="0.25">
      <c r="B79" s="45"/>
    </row>
    <row r="80" spans="2:2" x14ac:dyDescent="0.25">
      <c r="B80" s="45"/>
    </row>
    <row r="81" spans="2:2" x14ac:dyDescent="0.25">
      <c r="B81" s="45"/>
    </row>
    <row r="82" spans="2:2" x14ac:dyDescent="0.25">
      <c r="B82" s="45"/>
    </row>
    <row r="83" spans="2:2" x14ac:dyDescent="0.25">
      <c r="B83" s="26"/>
    </row>
    <row r="84" spans="2:2" x14ac:dyDescent="0.25">
      <c r="B84" s="26"/>
    </row>
    <row r="85" spans="2:2" x14ac:dyDescent="0.25">
      <c r="B85" s="26"/>
    </row>
    <row r="86" spans="2:2" x14ac:dyDescent="0.25">
      <c r="B86" s="26"/>
    </row>
    <row r="87" spans="2:2" x14ac:dyDescent="0.25">
      <c r="B87" s="26"/>
    </row>
    <row r="88" spans="2:2" x14ac:dyDescent="0.25">
      <c r="B88" s="26"/>
    </row>
    <row r="89" spans="2:2" x14ac:dyDescent="0.25">
      <c r="B89" s="26"/>
    </row>
    <row r="90" spans="2:2" x14ac:dyDescent="0.25">
      <c r="B90" s="26"/>
    </row>
    <row r="91" spans="2:2" x14ac:dyDescent="0.25">
      <c r="B91" s="26"/>
    </row>
    <row r="92" spans="2:2" x14ac:dyDescent="0.25">
      <c r="B92" s="26"/>
    </row>
    <row r="93" spans="2:2" x14ac:dyDescent="0.25">
      <c r="B93" s="45"/>
    </row>
    <row r="94" spans="2:2" x14ac:dyDescent="0.25">
      <c r="B94" s="45"/>
    </row>
    <row r="95" spans="2:2" x14ac:dyDescent="0.25">
      <c r="B95" s="45"/>
    </row>
    <row r="96" spans="2:2" x14ac:dyDescent="0.25">
      <c r="B96" s="45"/>
    </row>
    <row r="97" spans="2:2" x14ac:dyDescent="0.25">
      <c r="B97" s="45"/>
    </row>
    <row r="98" spans="2:2" x14ac:dyDescent="0.25">
      <c r="B98" s="45"/>
    </row>
    <row r="99" spans="2:2" x14ac:dyDescent="0.25">
      <c r="B99" s="45"/>
    </row>
    <row r="100" spans="2:2" x14ac:dyDescent="0.25">
      <c r="B100" s="45"/>
    </row>
    <row r="101" spans="2:2" x14ac:dyDescent="0.25">
      <c r="B101" s="24"/>
    </row>
    <row r="102" spans="2:2" x14ac:dyDescent="0.25">
      <c r="B102" s="45"/>
    </row>
    <row r="103" spans="2:2" x14ac:dyDescent="0.25">
      <c r="B103" s="45"/>
    </row>
    <row r="104" spans="2:2" x14ac:dyDescent="0.25">
      <c r="B104" s="45"/>
    </row>
    <row r="105" spans="2:2" x14ac:dyDescent="0.25">
      <c r="B105" s="45"/>
    </row>
    <row r="106" spans="2:2" x14ac:dyDescent="0.25">
      <c r="B106" s="45"/>
    </row>
    <row r="107" spans="2:2" x14ac:dyDescent="0.25">
      <c r="B107" s="45"/>
    </row>
    <row r="108" spans="2:2" x14ac:dyDescent="0.25">
      <c r="B108" s="45"/>
    </row>
    <row r="109" spans="2:2" x14ac:dyDescent="0.25">
      <c r="B109" s="45"/>
    </row>
    <row r="110" spans="2:2" x14ac:dyDescent="0.25">
      <c r="B110" s="45"/>
    </row>
    <row r="111" spans="2:2" x14ac:dyDescent="0.25">
      <c r="B111" s="45"/>
    </row>
    <row r="112" spans="2:2" x14ac:dyDescent="0.25">
      <c r="B112" s="45"/>
    </row>
    <row r="113" spans="2:2" x14ac:dyDescent="0.25">
      <c r="B113" s="45"/>
    </row>
    <row r="114" spans="2:2" x14ac:dyDescent="0.25">
      <c r="B114" s="45"/>
    </row>
    <row r="115" spans="2:2" x14ac:dyDescent="0.25">
      <c r="B115" s="45"/>
    </row>
    <row r="116" spans="2:2" x14ac:dyDescent="0.25">
      <c r="B116" s="45"/>
    </row>
    <row r="117" spans="2:2" x14ac:dyDescent="0.25">
      <c r="B117" s="45"/>
    </row>
    <row r="118" spans="2:2" x14ac:dyDescent="0.25">
      <c r="B118" s="45"/>
    </row>
    <row r="120" spans="2:2" x14ac:dyDescent="0.25">
      <c r="B120" s="45"/>
    </row>
    <row r="121" spans="2:2" x14ac:dyDescent="0.25">
      <c r="B121" s="45"/>
    </row>
    <row r="122" spans="2:2" x14ac:dyDescent="0.25">
      <c r="B122" s="45"/>
    </row>
    <row r="127" spans="2:2" x14ac:dyDescent="0.25">
      <c r="B127" s="34"/>
    </row>
    <row r="128" spans="2:2" x14ac:dyDescent="0.25">
      <c r="B128" s="86"/>
    </row>
    <row r="134" spans="2:2" x14ac:dyDescent="0.25">
      <c r="B134" s="46"/>
    </row>
    <row r="135" spans="2:2" x14ac:dyDescent="0.25">
      <c r="B135" s="45"/>
    </row>
    <row r="137" spans="2:2" x14ac:dyDescent="0.25">
      <c r="B137" s="45"/>
    </row>
    <row r="138" spans="2:2" x14ac:dyDescent="0.25">
      <c r="B138" s="45"/>
    </row>
    <row r="139" spans="2:2" x14ac:dyDescent="0.25">
      <c r="B139" s="45"/>
    </row>
    <row r="140" spans="2:2" x14ac:dyDescent="0.25">
      <c r="B140" s="45"/>
    </row>
    <row r="141" spans="2:2" x14ac:dyDescent="0.25">
      <c r="B141" s="45"/>
    </row>
    <row r="142" spans="2:2" x14ac:dyDescent="0.25">
      <c r="B142" s="45"/>
    </row>
    <row r="143" spans="2:2" x14ac:dyDescent="0.25">
      <c r="B143" s="45"/>
    </row>
    <row r="144" spans="2:2" x14ac:dyDescent="0.25">
      <c r="B144" s="45"/>
    </row>
    <row r="145" spans="2:2" x14ac:dyDescent="0.25">
      <c r="B145" s="45"/>
    </row>
    <row r="146" spans="2:2" x14ac:dyDescent="0.25">
      <c r="B146" s="45"/>
    </row>
    <row r="147" spans="2:2" x14ac:dyDescent="0.25">
      <c r="B147" s="45"/>
    </row>
    <row r="148" spans="2:2" x14ac:dyDescent="0.25">
      <c r="B148" s="45"/>
    </row>
    <row r="245" spans="2:2" x14ac:dyDescent="0.25">
      <c r="B245" s="42"/>
    </row>
    <row r="246" spans="2:2" x14ac:dyDescent="0.25">
      <c r="B246" s="45"/>
    </row>
    <row r="247" spans="2:2" x14ac:dyDescent="0.25">
      <c r="B247" s="45"/>
    </row>
    <row r="250" spans="2:2" x14ac:dyDescent="0.25">
      <c r="B250" s="45"/>
    </row>
    <row r="266" spans="2:2" x14ac:dyDescent="0.25">
      <c r="B266" s="42"/>
    </row>
    <row r="296" spans="2:2" x14ac:dyDescent="0.25">
      <c r="B296" s="34"/>
    </row>
    <row r="297" spans="2:2" x14ac:dyDescent="0.25">
      <c r="B297" s="45"/>
    </row>
    <row r="299" spans="2:2" x14ac:dyDescent="0.25">
      <c r="B299" s="45"/>
    </row>
    <row r="300" spans="2:2" x14ac:dyDescent="0.25">
      <c r="B300" s="45"/>
    </row>
    <row r="301" spans="2:2" x14ac:dyDescent="0.25">
      <c r="B301" s="45"/>
    </row>
    <row r="302" spans="2:2" x14ac:dyDescent="0.25">
      <c r="B302" s="45"/>
    </row>
    <row r="303" spans="2:2" x14ac:dyDescent="0.25">
      <c r="B303" s="45"/>
    </row>
    <row r="304" spans="2:2" x14ac:dyDescent="0.25">
      <c r="B304" s="45"/>
    </row>
    <row r="305" spans="2:2" x14ac:dyDescent="0.25">
      <c r="B305" s="45"/>
    </row>
    <row r="306" spans="2:2" x14ac:dyDescent="0.25">
      <c r="B306" s="45"/>
    </row>
    <row r="307" spans="2:2" x14ac:dyDescent="0.25">
      <c r="B307" s="45"/>
    </row>
    <row r="308" spans="2:2" x14ac:dyDescent="0.25">
      <c r="B308" s="45"/>
    </row>
    <row r="309" spans="2:2" x14ac:dyDescent="0.25">
      <c r="B309" s="45"/>
    </row>
    <row r="310" spans="2:2" x14ac:dyDescent="0.25">
      <c r="B310" s="45"/>
    </row>
    <row r="322" spans="2:2" x14ac:dyDescent="0.25">
      <c r="B322" s="45"/>
    </row>
    <row r="323" spans="2:2" x14ac:dyDescent="0.25">
      <c r="B323" s="45"/>
    </row>
    <row r="324" spans="2:2" x14ac:dyDescent="0.25">
      <c r="B324" s="45"/>
    </row>
    <row r="325" spans="2:2" x14ac:dyDescent="0.25">
      <c r="B325" s="45"/>
    </row>
    <row r="326" spans="2:2" x14ac:dyDescent="0.25">
      <c r="B326" s="45"/>
    </row>
    <row r="327" spans="2:2" x14ac:dyDescent="0.25">
      <c r="B327" s="45"/>
    </row>
    <row r="328" spans="2:2" x14ac:dyDescent="0.25">
      <c r="B328" s="45"/>
    </row>
    <row r="329" spans="2:2" x14ac:dyDescent="0.25">
      <c r="B329" s="45"/>
    </row>
    <row r="330" spans="2:2" x14ac:dyDescent="0.25">
      <c r="B330" s="45"/>
    </row>
    <row r="332" spans="2:2" x14ac:dyDescent="0.25">
      <c r="B332" s="45"/>
    </row>
    <row r="333" spans="2:2" x14ac:dyDescent="0.25">
      <c r="B333" s="45"/>
    </row>
    <row r="334" spans="2:2" x14ac:dyDescent="0.25">
      <c r="B334" s="45"/>
    </row>
    <row r="335" spans="2:2" x14ac:dyDescent="0.25">
      <c r="B335" s="45"/>
    </row>
    <row r="336" spans="2:2" x14ac:dyDescent="0.25">
      <c r="B336" s="45"/>
    </row>
    <row r="338" spans="2:2" x14ac:dyDescent="0.25">
      <c r="B338" s="45"/>
    </row>
    <row r="341" spans="2:2" x14ac:dyDescent="0.25">
      <c r="B341" s="45"/>
    </row>
    <row r="344" spans="2:2" x14ac:dyDescent="0.25">
      <c r="B344" s="45"/>
    </row>
    <row r="345" spans="2:2" x14ac:dyDescent="0.25">
      <c r="B345" s="45"/>
    </row>
    <row r="346" spans="2:2" x14ac:dyDescent="0.25">
      <c r="B346" s="45"/>
    </row>
    <row r="347" spans="2:2" x14ac:dyDescent="0.25">
      <c r="B347" s="45"/>
    </row>
    <row r="348" spans="2:2" x14ac:dyDescent="0.25">
      <c r="B348" s="45"/>
    </row>
    <row r="349" spans="2:2" x14ac:dyDescent="0.25">
      <c r="B349" s="45"/>
    </row>
    <row r="350" spans="2:2" x14ac:dyDescent="0.25">
      <c r="B350" s="45"/>
    </row>
    <row r="351" spans="2:2" x14ac:dyDescent="0.25">
      <c r="B351" s="45"/>
    </row>
    <row r="352" spans="2:2" x14ac:dyDescent="0.25">
      <c r="B352" s="45"/>
    </row>
    <row r="353" spans="2:2" x14ac:dyDescent="0.25">
      <c r="B353" s="45"/>
    </row>
    <row r="354" spans="2:2" x14ac:dyDescent="0.25">
      <c r="B354" s="45"/>
    </row>
    <row r="355" spans="2:2" x14ac:dyDescent="0.25">
      <c r="B355" s="45"/>
    </row>
    <row r="356" spans="2:2" x14ac:dyDescent="0.25">
      <c r="B356" s="45"/>
    </row>
    <row r="357" spans="2:2" x14ac:dyDescent="0.25">
      <c r="B357" s="45"/>
    </row>
    <row r="358" spans="2:2" x14ac:dyDescent="0.25">
      <c r="B358" s="45"/>
    </row>
    <row r="359" spans="2:2" x14ac:dyDescent="0.25">
      <c r="B359" s="45"/>
    </row>
    <row r="360" spans="2:2" x14ac:dyDescent="0.25">
      <c r="B360" s="45"/>
    </row>
    <row r="361" spans="2:2" x14ac:dyDescent="0.25">
      <c r="B361" s="45"/>
    </row>
    <row r="362" spans="2:2" x14ac:dyDescent="0.25">
      <c r="B362" s="45"/>
    </row>
    <row r="366" spans="2:2" x14ac:dyDescent="0.25">
      <c r="B366" s="34"/>
    </row>
    <row r="383" spans="2:2" x14ac:dyDescent="0.25">
      <c r="B383" s="87"/>
    </row>
  </sheetData>
  <sheetProtection algorithmName="SHA-512" hashValue="jDIaNfQV4oOv6eQrGaS1siQ4R3hy3Z0Cez46UU5LHnVndYhUmNUcIW/UJEekuTTN+Hzd8uKSAYI1slvZaQNZvQ==" saltValue="WevHJP//9Nhw6th4I88gIQ==" spinCount="100000" sheet="1" formatCells="0" formatColumns="0" formatRows="0" insertHyperlinks="0" sort="0" autoFilter="0" pivotTables="0"/>
  <protectedRanges>
    <protectedRange sqref="C6:C18 B19:C23 C32:C68 B32 A33:B68" name="Glossary"/>
  </protectedRange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N112"/>
  <sheetViews>
    <sheetView zoomScale="60" zoomScaleNormal="60" workbookViewId="0">
      <selection activeCell="C21" sqref="C21"/>
    </sheetView>
  </sheetViews>
  <sheetFormatPr defaultColWidth="8.85546875" defaultRowHeight="15" x14ac:dyDescent="0.25"/>
  <cols>
    <col min="1" max="1" width="13.28515625" style="28" customWidth="1"/>
    <col min="2" max="2" width="60.5703125" style="28" bestFit="1" customWidth="1"/>
    <col min="3" max="7" width="41" style="28" customWidth="1"/>
    <col min="8" max="8" width="7.28515625" style="28" customWidth="1"/>
    <col min="9" max="9" width="92" style="28" customWidth="1"/>
    <col min="10" max="11" width="47.7109375" style="28" customWidth="1"/>
    <col min="12" max="12" width="7.28515625" style="28" customWidth="1"/>
    <col min="13" max="13" width="25.7109375" style="28" customWidth="1"/>
    <col min="14" max="14" width="25.7109375" style="26" customWidth="1"/>
    <col min="15" max="16384" width="8.85546875" style="58"/>
  </cols>
  <sheetData>
    <row r="1" spans="1:13" ht="45" customHeight="1" x14ac:dyDescent="0.25">
      <c r="A1" s="420" t="s">
        <v>1658</v>
      </c>
      <c r="B1" s="420"/>
    </row>
    <row r="2" spans="1:13" ht="31.5" x14ac:dyDescent="0.25">
      <c r="A2" s="25" t="s">
        <v>1657</v>
      </c>
      <c r="B2" s="25"/>
      <c r="C2" s="26"/>
      <c r="D2" s="26"/>
      <c r="E2" s="26"/>
      <c r="F2" s="155" t="s">
        <v>1681</v>
      </c>
      <c r="G2" s="61"/>
      <c r="H2" s="26"/>
      <c r="I2" s="25"/>
      <c r="J2" s="26"/>
      <c r="K2" s="26"/>
      <c r="L2" s="26"/>
      <c r="M2" s="26"/>
    </row>
    <row r="3" spans="1:13" ht="15.75" thickBot="1" x14ac:dyDescent="0.3">
      <c r="A3" s="26"/>
      <c r="B3" s="27"/>
      <c r="C3" s="27"/>
      <c r="D3" s="26"/>
      <c r="E3" s="26"/>
      <c r="F3" s="26"/>
      <c r="G3" s="26"/>
      <c r="H3" s="26"/>
      <c r="L3" s="26"/>
      <c r="M3" s="26"/>
    </row>
    <row r="4" spans="1:13" ht="19.5" thickBot="1" x14ac:dyDescent="0.3">
      <c r="A4" s="29"/>
      <c r="B4" s="30" t="s">
        <v>23</v>
      </c>
      <c r="C4" s="31" t="s">
        <v>183</v>
      </c>
      <c r="D4" s="29"/>
      <c r="E4" s="29"/>
      <c r="F4" s="26"/>
      <c r="G4" s="26"/>
      <c r="H4" s="26"/>
      <c r="I4" s="39" t="s">
        <v>1650</v>
      </c>
      <c r="J4" s="85" t="s">
        <v>1352</v>
      </c>
      <c r="L4" s="26"/>
      <c r="M4" s="26"/>
    </row>
    <row r="5" spans="1:13" ht="15.75" thickBot="1" x14ac:dyDescent="0.3">
      <c r="H5" s="26"/>
      <c r="I5" s="105" t="s">
        <v>1354</v>
      </c>
      <c r="J5" s="28" t="s">
        <v>1355</v>
      </c>
      <c r="L5" s="26"/>
      <c r="M5" s="26"/>
    </row>
    <row r="6" spans="1:13" ht="18.75" x14ac:dyDescent="0.25">
      <c r="A6" s="32"/>
      <c r="B6" s="33" t="s">
        <v>1558</v>
      </c>
      <c r="C6" s="32"/>
      <c r="E6" s="34"/>
      <c r="F6" s="34"/>
      <c r="G6" s="34"/>
      <c r="H6" s="26"/>
      <c r="I6" s="105" t="s">
        <v>1357</v>
      </c>
      <c r="J6" s="28" t="s">
        <v>1358</v>
      </c>
      <c r="L6" s="26"/>
      <c r="M6" s="26"/>
    </row>
    <row r="7" spans="1:13" x14ac:dyDescent="0.25">
      <c r="B7" s="36" t="s">
        <v>1656</v>
      </c>
      <c r="H7" s="26"/>
      <c r="I7" s="105" t="s">
        <v>1360</v>
      </c>
      <c r="J7" s="28" t="s">
        <v>1361</v>
      </c>
      <c r="L7" s="26"/>
      <c r="M7" s="26"/>
    </row>
    <row r="8" spans="1:13" x14ac:dyDescent="0.25">
      <c r="B8" s="36" t="s">
        <v>1571</v>
      </c>
      <c r="H8" s="26"/>
      <c r="I8" s="105" t="s">
        <v>1648</v>
      </c>
      <c r="J8" s="28" t="s">
        <v>1649</v>
      </c>
      <c r="L8" s="26"/>
      <c r="M8" s="26"/>
    </row>
    <row r="9" spans="1:13" ht="15.75" thickBot="1" x14ac:dyDescent="0.3">
      <c r="B9" s="37" t="s">
        <v>1593</v>
      </c>
      <c r="H9" s="26"/>
      <c r="L9" s="26"/>
      <c r="M9" s="26"/>
    </row>
    <row r="10" spans="1:13" x14ac:dyDescent="0.25">
      <c r="B10" s="38"/>
      <c r="H10" s="26"/>
      <c r="I10" s="106" t="s">
        <v>1652</v>
      </c>
      <c r="L10" s="26"/>
      <c r="M10" s="26"/>
    </row>
    <row r="11" spans="1:13" x14ac:dyDescent="0.25">
      <c r="B11" s="38"/>
      <c r="H11" s="26"/>
      <c r="I11" s="106" t="s">
        <v>1654</v>
      </c>
      <c r="L11" s="26"/>
      <c r="M11" s="26"/>
    </row>
    <row r="12" spans="1:13" ht="37.5" x14ac:dyDescent="0.25">
      <c r="A12" s="39" t="s">
        <v>33</v>
      </c>
      <c r="B12" s="39" t="s">
        <v>1639</v>
      </c>
      <c r="C12" s="40"/>
      <c r="D12" s="40"/>
      <c r="E12" s="40"/>
      <c r="F12" s="40"/>
      <c r="G12" s="40"/>
      <c r="H12" s="26"/>
      <c r="L12" s="26"/>
      <c r="M12" s="26"/>
    </row>
    <row r="13" spans="1:13" ht="15" customHeight="1" x14ac:dyDescent="0.25">
      <c r="A13" s="47"/>
      <c r="B13" s="48" t="s">
        <v>1570</v>
      </c>
      <c r="C13" s="47" t="s">
        <v>1638</v>
      </c>
      <c r="D13" s="47" t="s">
        <v>1651</v>
      </c>
      <c r="E13" s="49"/>
      <c r="F13" s="50"/>
      <c r="G13" s="50"/>
      <c r="H13" s="26"/>
      <c r="L13" s="26"/>
      <c r="M13" s="26"/>
    </row>
    <row r="14" spans="1:13" x14ac:dyDescent="0.25">
      <c r="A14" s="28" t="s">
        <v>1559</v>
      </c>
      <c r="B14" s="45" t="s">
        <v>1548</v>
      </c>
      <c r="C14" s="102" t="s">
        <v>1358</v>
      </c>
      <c r="D14" s="162" t="s">
        <v>1358</v>
      </c>
      <c r="E14" s="34"/>
      <c r="F14" s="34"/>
      <c r="G14" s="34"/>
      <c r="H14" s="26"/>
      <c r="L14" s="26"/>
      <c r="M14" s="26"/>
    </row>
    <row r="15" spans="1:13" x14ac:dyDescent="0.25">
      <c r="A15" s="28" t="s">
        <v>1560</v>
      </c>
      <c r="B15" s="45" t="s">
        <v>442</v>
      </c>
      <c r="C15" s="113" t="s">
        <v>1714</v>
      </c>
      <c r="D15" s="113" t="s">
        <v>1358</v>
      </c>
      <c r="E15" s="34"/>
      <c r="F15" s="34"/>
      <c r="G15" s="34"/>
      <c r="H15" s="26"/>
      <c r="L15" s="26"/>
      <c r="M15" s="26"/>
    </row>
    <row r="16" spans="1:13" x14ac:dyDescent="0.25">
      <c r="A16" s="28" t="s">
        <v>1561</v>
      </c>
      <c r="B16" s="45" t="s">
        <v>1549</v>
      </c>
      <c r="C16" s="113" t="s">
        <v>1358</v>
      </c>
      <c r="D16" s="113" t="s">
        <v>1358</v>
      </c>
      <c r="E16" s="34"/>
      <c r="F16" s="34"/>
      <c r="G16" s="34"/>
      <c r="H16" s="26"/>
      <c r="L16" s="26"/>
      <c r="M16" s="26"/>
    </row>
    <row r="17" spans="1:13" x14ac:dyDescent="0.25">
      <c r="A17" s="28" t="s">
        <v>1562</v>
      </c>
      <c r="B17" s="45" t="s">
        <v>1550</v>
      </c>
      <c r="C17" s="113" t="s">
        <v>1358</v>
      </c>
      <c r="D17" s="113" t="s">
        <v>1358</v>
      </c>
      <c r="E17" s="34"/>
      <c r="F17" s="34"/>
      <c r="G17" s="34"/>
      <c r="H17" s="26"/>
      <c r="L17" s="26"/>
      <c r="M17" s="26"/>
    </row>
    <row r="18" spans="1:13" x14ac:dyDescent="0.25">
      <c r="A18" s="28" t="s">
        <v>1563</v>
      </c>
      <c r="B18" s="45" t="s">
        <v>1551</v>
      </c>
      <c r="C18" s="113" t="s">
        <v>1714</v>
      </c>
      <c r="D18" s="113" t="s">
        <v>1358</v>
      </c>
      <c r="E18" s="34"/>
      <c r="F18" s="34"/>
      <c r="G18" s="34"/>
      <c r="H18" s="26"/>
      <c r="L18" s="26"/>
      <c r="M18" s="26"/>
    </row>
    <row r="19" spans="1:13" x14ac:dyDescent="0.25">
      <c r="A19" s="28" t="s">
        <v>1564</v>
      </c>
      <c r="B19" s="45" t="s">
        <v>1552</v>
      </c>
      <c r="C19" s="113" t="s">
        <v>1358</v>
      </c>
      <c r="D19" s="113" t="s">
        <v>1358</v>
      </c>
      <c r="E19" s="34"/>
      <c r="F19" s="34"/>
      <c r="G19" s="34"/>
      <c r="H19" s="26"/>
      <c r="L19" s="26"/>
      <c r="M19" s="26"/>
    </row>
    <row r="20" spans="1:13" x14ac:dyDescent="0.25">
      <c r="A20" s="28" t="s">
        <v>1565</v>
      </c>
      <c r="B20" s="45" t="s">
        <v>1553</v>
      </c>
      <c r="C20" s="113" t="s">
        <v>2168</v>
      </c>
      <c r="D20" s="113" t="s">
        <v>1715</v>
      </c>
      <c r="E20" s="34"/>
      <c r="F20" s="34"/>
      <c r="G20" s="34"/>
      <c r="H20" s="26"/>
      <c r="L20" s="26"/>
      <c r="M20" s="26"/>
    </row>
    <row r="21" spans="1:13" x14ac:dyDescent="0.25">
      <c r="A21" s="28" t="s">
        <v>1566</v>
      </c>
      <c r="B21" s="45" t="s">
        <v>1554</v>
      </c>
      <c r="C21" s="113" t="s">
        <v>1358</v>
      </c>
      <c r="D21" s="113" t="s">
        <v>1358</v>
      </c>
      <c r="E21" s="34"/>
      <c r="F21" s="34"/>
      <c r="G21" s="34"/>
      <c r="H21" s="26"/>
      <c r="L21" s="26"/>
      <c r="M21" s="26"/>
    </row>
    <row r="22" spans="1:13" x14ac:dyDescent="0.25">
      <c r="A22" s="28" t="s">
        <v>1567</v>
      </c>
      <c r="B22" s="45" t="s">
        <v>1555</v>
      </c>
      <c r="C22" s="113" t="s">
        <v>1358</v>
      </c>
      <c r="D22" s="113" t="s">
        <v>1358</v>
      </c>
      <c r="E22" s="34"/>
      <c r="F22" s="34"/>
      <c r="G22" s="34"/>
      <c r="H22" s="26"/>
      <c r="L22" s="26"/>
      <c r="M22" s="26"/>
    </row>
    <row r="23" spans="1:13" x14ac:dyDescent="0.25">
      <c r="A23" s="28" t="s">
        <v>1568</v>
      </c>
      <c r="B23" s="45" t="s">
        <v>1634</v>
      </c>
      <c r="C23" s="113" t="s">
        <v>1358</v>
      </c>
      <c r="D23" s="113" t="s">
        <v>1358</v>
      </c>
      <c r="E23" s="34"/>
      <c r="F23" s="34"/>
      <c r="G23" s="34"/>
      <c r="H23" s="26"/>
      <c r="L23" s="26"/>
      <c r="M23" s="26"/>
    </row>
    <row r="24" spans="1:13" x14ac:dyDescent="0.25">
      <c r="A24" s="28" t="s">
        <v>1636</v>
      </c>
      <c r="B24" s="45" t="s">
        <v>1635</v>
      </c>
      <c r="C24" s="113" t="s">
        <v>1714</v>
      </c>
      <c r="D24" s="113" t="s">
        <v>1358</v>
      </c>
      <c r="E24" s="34"/>
      <c r="F24" s="34"/>
      <c r="G24" s="34"/>
      <c r="H24" s="26"/>
      <c r="L24" s="26"/>
      <c r="M24" s="26"/>
    </row>
    <row r="25" spans="1:13" x14ac:dyDescent="0.25">
      <c r="A25" s="28" t="s">
        <v>1569</v>
      </c>
      <c r="B25" s="43"/>
      <c r="E25" s="34"/>
      <c r="F25" s="34"/>
      <c r="G25" s="34"/>
      <c r="H25" s="26"/>
      <c r="L25" s="26"/>
      <c r="M25" s="26"/>
    </row>
    <row r="26" spans="1:13" x14ac:dyDescent="0.25">
      <c r="A26" s="28" t="s">
        <v>1572</v>
      </c>
      <c r="B26" s="43"/>
      <c r="E26" s="34"/>
      <c r="F26" s="34"/>
      <c r="G26" s="34"/>
      <c r="H26" s="26"/>
      <c r="L26" s="26"/>
      <c r="M26" s="26"/>
    </row>
    <row r="27" spans="1:13" x14ac:dyDescent="0.25">
      <c r="A27" s="28" t="s">
        <v>1573</v>
      </c>
      <c r="B27" s="43"/>
      <c r="E27" s="34"/>
      <c r="F27" s="34"/>
      <c r="G27" s="34"/>
      <c r="H27" s="26"/>
      <c r="L27" s="26"/>
      <c r="M27" s="26"/>
    </row>
    <row r="28" spans="1:13" x14ac:dyDescent="0.25">
      <c r="A28" s="28" t="s">
        <v>1574</v>
      </c>
      <c r="B28" s="43"/>
      <c r="E28" s="34"/>
      <c r="F28" s="34"/>
      <c r="G28" s="34"/>
      <c r="H28" s="26"/>
      <c r="L28" s="26"/>
      <c r="M28" s="26"/>
    </row>
    <row r="29" spans="1:13" x14ac:dyDescent="0.25">
      <c r="A29" s="28" t="s">
        <v>1575</v>
      </c>
      <c r="B29" s="43"/>
      <c r="E29" s="34"/>
      <c r="F29" s="34"/>
      <c r="G29" s="34"/>
      <c r="H29" s="26"/>
      <c r="L29" s="26"/>
      <c r="M29" s="26"/>
    </row>
    <row r="30" spans="1:13" x14ac:dyDescent="0.25">
      <c r="A30" s="28" t="s">
        <v>1576</v>
      </c>
      <c r="B30" s="43"/>
      <c r="E30" s="34"/>
      <c r="F30" s="34"/>
      <c r="G30" s="34"/>
      <c r="H30" s="26"/>
      <c r="L30" s="26"/>
      <c r="M30" s="26"/>
    </row>
    <row r="31" spans="1:13" x14ac:dyDescent="0.25">
      <c r="A31" s="28" t="s">
        <v>1577</v>
      </c>
      <c r="B31" s="43"/>
      <c r="E31" s="34"/>
      <c r="F31" s="34"/>
      <c r="G31" s="34"/>
      <c r="H31" s="26"/>
      <c r="L31" s="26"/>
      <c r="M31" s="26"/>
    </row>
    <row r="32" spans="1:13" x14ac:dyDescent="0.25">
      <c r="A32" s="28" t="s">
        <v>1578</v>
      </c>
      <c r="B32" s="43"/>
      <c r="E32" s="34"/>
      <c r="F32" s="34"/>
      <c r="G32" s="34"/>
      <c r="H32" s="26"/>
      <c r="L32" s="26"/>
      <c r="M32" s="26"/>
    </row>
    <row r="33" spans="1:13" ht="18.75" x14ac:dyDescent="0.25">
      <c r="A33" s="40"/>
      <c r="B33" s="39" t="s">
        <v>1571</v>
      </c>
      <c r="C33" s="40"/>
      <c r="D33" s="40"/>
      <c r="E33" s="40"/>
      <c r="F33" s="40"/>
      <c r="G33" s="40"/>
      <c r="H33" s="26"/>
      <c r="L33" s="26"/>
      <c r="M33" s="26"/>
    </row>
    <row r="34" spans="1:13" ht="15" customHeight="1" x14ac:dyDescent="0.25">
      <c r="A34" s="47"/>
      <c r="B34" s="48" t="s">
        <v>1556</v>
      </c>
      <c r="C34" s="47" t="s">
        <v>1647</v>
      </c>
      <c r="D34" s="47" t="s">
        <v>1651</v>
      </c>
      <c r="E34" s="47" t="s">
        <v>1557</v>
      </c>
      <c r="F34" s="50"/>
      <c r="G34" s="50"/>
      <c r="H34" s="26"/>
      <c r="L34" s="26"/>
      <c r="M34" s="26"/>
    </row>
    <row r="35" spans="1:13" x14ac:dyDescent="0.25">
      <c r="A35" s="28" t="s">
        <v>1594</v>
      </c>
      <c r="B35" s="113" t="s">
        <v>1358</v>
      </c>
      <c r="C35" s="113" t="s">
        <v>1358</v>
      </c>
      <c r="D35" s="113" t="s">
        <v>1358</v>
      </c>
      <c r="E35" s="113" t="s">
        <v>1358</v>
      </c>
      <c r="F35" s="103"/>
      <c r="G35" s="103"/>
      <c r="H35" s="26"/>
      <c r="L35" s="26"/>
      <c r="M35" s="26"/>
    </row>
    <row r="36" spans="1:13" x14ac:dyDescent="0.25">
      <c r="A36" s="28" t="s">
        <v>1595</v>
      </c>
      <c r="B36" s="113" t="s">
        <v>1358</v>
      </c>
      <c r="C36" s="113" t="s">
        <v>1358</v>
      </c>
      <c r="D36" s="113" t="s">
        <v>1358</v>
      </c>
      <c r="E36" s="113" t="s">
        <v>1358</v>
      </c>
      <c r="H36" s="26"/>
      <c r="L36" s="26"/>
      <c r="M36" s="26"/>
    </row>
    <row r="37" spans="1:13" x14ac:dyDescent="0.25">
      <c r="A37" s="28" t="s">
        <v>1596</v>
      </c>
      <c r="B37" s="113" t="s">
        <v>1358</v>
      </c>
      <c r="C37" s="113" t="s">
        <v>1358</v>
      </c>
      <c r="D37" s="113" t="s">
        <v>1358</v>
      </c>
      <c r="E37" s="113" t="s">
        <v>1358</v>
      </c>
      <c r="H37" s="26"/>
      <c r="L37" s="26"/>
      <c r="M37" s="26"/>
    </row>
    <row r="38" spans="1:13" x14ac:dyDescent="0.25">
      <c r="A38" s="28" t="s">
        <v>1597</v>
      </c>
      <c r="B38" s="113" t="s">
        <v>1358</v>
      </c>
      <c r="C38" s="113" t="s">
        <v>1358</v>
      </c>
      <c r="D38" s="113" t="s">
        <v>1358</v>
      </c>
      <c r="E38" s="113" t="s">
        <v>1358</v>
      </c>
      <c r="H38" s="26"/>
      <c r="L38" s="26"/>
      <c r="M38" s="26"/>
    </row>
    <row r="39" spans="1:13" x14ac:dyDescent="0.25">
      <c r="A39" s="28" t="s">
        <v>1598</v>
      </c>
      <c r="B39" s="113" t="s">
        <v>1358</v>
      </c>
      <c r="C39" s="113" t="s">
        <v>1358</v>
      </c>
      <c r="D39" s="113" t="s">
        <v>1358</v>
      </c>
      <c r="E39" s="113" t="s">
        <v>1358</v>
      </c>
      <c r="H39" s="26"/>
      <c r="L39" s="26"/>
      <c r="M39" s="26"/>
    </row>
    <row r="40" spans="1:13" x14ac:dyDescent="0.25">
      <c r="A40" s="28" t="s">
        <v>1599</v>
      </c>
      <c r="B40" s="113" t="s">
        <v>1358</v>
      </c>
      <c r="C40" s="113" t="s">
        <v>1358</v>
      </c>
      <c r="D40" s="113" t="s">
        <v>1358</v>
      </c>
      <c r="E40" s="113" t="s">
        <v>1358</v>
      </c>
      <c r="H40" s="26"/>
      <c r="L40" s="26"/>
      <c r="M40" s="26"/>
    </row>
    <row r="41" spans="1:13" x14ac:dyDescent="0.25">
      <c r="A41" s="28" t="s">
        <v>1600</v>
      </c>
      <c r="B41" s="113" t="s">
        <v>1358</v>
      </c>
      <c r="C41" s="113" t="s">
        <v>1358</v>
      </c>
      <c r="D41" s="113" t="s">
        <v>1358</v>
      </c>
      <c r="E41" s="113" t="s">
        <v>1358</v>
      </c>
      <c r="H41" s="26"/>
      <c r="L41" s="26"/>
      <c r="M41" s="26"/>
    </row>
    <row r="42" spans="1:13" x14ac:dyDescent="0.25">
      <c r="A42" s="28" t="s">
        <v>1601</v>
      </c>
      <c r="B42" s="113" t="s">
        <v>1358</v>
      </c>
      <c r="C42" s="113" t="s">
        <v>1358</v>
      </c>
      <c r="D42" s="113" t="s">
        <v>1358</v>
      </c>
      <c r="E42" s="113" t="s">
        <v>1358</v>
      </c>
      <c r="H42" s="26"/>
      <c r="L42" s="26"/>
      <c r="M42" s="26"/>
    </row>
    <row r="43" spans="1:13" x14ac:dyDescent="0.25">
      <c r="A43" s="28" t="s">
        <v>1602</v>
      </c>
      <c r="B43" s="113" t="s">
        <v>1358</v>
      </c>
      <c r="C43" s="113" t="s">
        <v>1358</v>
      </c>
      <c r="D43" s="113" t="s">
        <v>1358</v>
      </c>
      <c r="E43" s="113" t="s">
        <v>1358</v>
      </c>
      <c r="H43" s="26"/>
      <c r="L43" s="26"/>
      <c r="M43" s="26"/>
    </row>
    <row r="44" spans="1:13" x14ac:dyDescent="0.25">
      <c r="A44" s="28" t="s">
        <v>1603</v>
      </c>
      <c r="B44" s="113" t="s">
        <v>1358</v>
      </c>
      <c r="C44" s="113" t="s">
        <v>1358</v>
      </c>
      <c r="D44" s="113" t="s">
        <v>1358</v>
      </c>
      <c r="E44" s="113" t="s">
        <v>1358</v>
      </c>
      <c r="H44" s="26"/>
      <c r="L44" s="26"/>
      <c r="M44" s="26"/>
    </row>
    <row r="45" spans="1:13" x14ac:dyDescent="0.25">
      <c r="A45" s="28" t="s">
        <v>1604</v>
      </c>
      <c r="B45" s="113" t="s">
        <v>1358</v>
      </c>
      <c r="C45" s="113" t="s">
        <v>1358</v>
      </c>
      <c r="D45" s="113" t="s">
        <v>1358</v>
      </c>
      <c r="E45" s="113" t="s">
        <v>1358</v>
      </c>
      <c r="H45" s="26"/>
      <c r="L45" s="26"/>
      <c r="M45" s="26"/>
    </row>
    <row r="46" spans="1:13" x14ac:dyDescent="0.25">
      <c r="A46" s="28" t="s">
        <v>1605</v>
      </c>
      <c r="B46" s="113" t="s">
        <v>1358</v>
      </c>
      <c r="C46" s="113" t="s">
        <v>1358</v>
      </c>
      <c r="D46" s="113" t="s">
        <v>1358</v>
      </c>
      <c r="E46" s="113" t="s">
        <v>1358</v>
      </c>
      <c r="H46" s="26"/>
      <c r="L46" s="26"/>
      <c r="M46" s="26"/>
    </row>
    <row r="47" spans="1:13" x14ac:dyDescent="0.25">
      <c r="A47" s="28" t="s">
        <v>1606</v>
      </c>
      <c r="B47" s="113" t="s">
        <v>1358</v>
      </c>
      <c r="C47" s="113" t="s">
        <v>1358</v>
      </c>
      <c r="D47" s="113" t="s">
        <v>1358</v>
      </c>
      <c r="E47" s="113" t="s">
        <v>1358</v>
      </c>
      <c r="H47" s="26"/>
      <c r="L47" s="26"/>
      <c r="M47" s="26"/>
    </row>
    <row r="48" spans="1:13" x14ac:dyDescent="0.25">
      <c r="A48" s="28" t="s">
        <v>1607</v>
      </c>
      <c r="B48" s="113" t="s">
        <v>1358</v>
      </c>
      <c r="C48" s="113" t="s">
        <v>1358</v>
      </c>
      <c r="D48" s="113" t="s">
        <v>1358</v>
      </c>
      <c r="E48" s="113" t="s">
        <v>1358</v>
      </c>
      <c r="H48" s="26"/>
      <c r="L48" s="26"/>
      <c r="M48" s="26"/>
    </row>
    <row r="49" spans="1:13" x14ac:dyDescent="0.25">
      <c r="A49" s="28" t="s">
        <v>1608</v>
      </c>
      <c r="B49" s="113" t="s">
        <v>1358</v>
      </c>
      <c r="C49" s="113" t="s">
        <v>1358</v>
      </c>
      <c r="D49" s="113" t="s">
        <v>1358</v>
      </c>
      <c r="E49" s="113" t="s">
        <v>1358</v>
      </c>
      <c r="H49" s="26"/>
      <c r="L49" s="26"/>
      <c r="M49" s="26"/>
    </row>
    <row r="50" spans="1:13" x14ac:dyDescent="0.25">
      <c r="A50" s="28" t="s">
        <v>1609</v>
      </c>
      <c r="B50" s="113" t="s">
        <v>1358</v>
      </c>
      <c r="C50" s="113" t="s">
        <v>1358</v>
      </c>
      <c r="D50" s="113" t="s">
        <v>1358</v>
      </c>
      <c r="E50" s="113" t="s">
        <v>1358</v>
      </c>
      <c r="H50" s="26"/>
      <c r="L50" s="26"/>
      <c r="M50" s="26"/>
    </row>
    <row r="51" spans="1:13" x14ac:dyDescent="0.25">
      <c r="A51" s="28" t="s">
        <v>1610</v>
      </c>
      <c r="B51" s="113" t="s">
        <v>1358</v>
      </c>
      <c r="C51" s="113" t="s">
        <v>1358</v>
      </c>
      <c r="D51" s="113" t="s">
        <v>1358</v>
      </c>
      <c r="E51" s="113" t="s">
        <v>1358</v>
      </c>
      <c r="H51" s="26"/>
      <c r="L51" s="26"/>
      <c r="M51" s="26"/>
    </row>
    <row r="52" spans="1:13" x14ac:dyDescent="0.25">
      <c r="A52" s="28" t="s">
        <v>1611</v>
      </c>
      <c r="B52" s="113" t="s">
        <v>1358</v>
      </c>
      <c r="C52" s="113" t="s">
        <v>1358</v>
      </c>
      <c r="D52" s="113" t="s">
        <v>1358</v>
      </c>
      <c r="E52" s="113" t="s">
        <v>1358</v>
      </c>
      <c r="H52" s="26"/>
      <c r="L52" s="26"/>
      <c r="M52" s="26"/>
    </row>
    <row r="53" spans="1:13" x14ac:dyDescent="0.25">
      <c r="A53" s="28" t="s">
        <v>1612</v>
      </c>
      <c r="B53" s="113" t="s">
        <v>1358</v>
      </c>
      <c r="C53" s="113" t="s">
        <v>1358</v>
      </c>
      <c r="D53" s="113" t="s">
        <v>1358</v>
      </c>
      <c r="E53" s="113" t="s">
        <v>1358</v>
      </c>
      <c r="H53" s="26"/>
      <c r="L53" s="26"/>
      <c r="M53" s="26"/>
    </row>
    <row r="54" spans="1:13" x14ac:dyDescent="0.25">
      <c r="A54" s="28" t="s">
        <v>1613</v>
      </c>
      <c r="B54" s="113" t="s">
        <v>1358</v>
      </c>
      <c r="C54" s="113" t="s">
        <v>1358</v>
      </c>
      <c r="D54" s="113" t="s">
        <v>1358</v>
      </c>
      <c r="E54" s="113" t="s">
        <v>1358</v>
      </c>
      <c r="H54" s="26"/>
      <c r="L54" s="26"/>
      <c r="M54" s="26"/>
    </row>
    <row r="55" spans="1:13" x14ac:dyDescent="0.25">
      <c r="A55" s="28" t="s">
        <v>1614</v>
      </c>
      <c r="B55" s="113" t="s">
        <v>1358</v>
      </c>
      <c r="C55" s="113" t="s">
        <v>1358</v>
      </c>
      <c r="D55" s="113" t="s">
        <v>1358</v>
      </c>
      <c r="E55" s="113" t="s">
        <v>1358</v>
      </c>
      <c r="H55" s="26"/>
      <c r="L55" s="26"/>
      <c r="M55" s="26"/>
    </row>
    <row r="56" spans="1:13" x14ac:dyDescent="0.25">
      <c r="A56" s="28" t="s">
        <v>1615</v>
      </c>
      <c r="B56" s="113" t="s">
        <v>1358</v>
      </c>
      <c r="C56" s="113" t="s">
        <v>1358</v>
      </c>
      <c r="D56" s="113" t="s">
        <v>1358</v>
      </c>
      <c r="E56" s="113" t="s">
        <v>1358</v>
      </c>
      <c r="H56" s="26"/>
      <c r="L56" s="26"/>
      <c r="M56" s="26"/>
    </row>
    <row r="57" spans="1:13" x14ac:dyDescent="0.25">
      <c r="A57" s="28" t="s">
        <v>1616</v>
      </c>
      <c r="B57" s="113" t="s">
        <v>1358</v>
      </c>
      <c r="C57" s="113" t="s">
        <v>1358</v>
      </c>
      <c r="D57" s="113" t="s">
        <v>1358</v>
      </c>
      <c r="E57" s="113" t="s">
        <v>1358</v>
      </c>
      <c r="H57" s="26"/>
      <c r="L57" s="26"/>
      <c r="M57" s="26"/>
    </row>
    <row r="58" spans="1:13" x14ac:dyDescent="0.25">
      <c r="A58" s="28" t="s">
        <v>1617</v>
      </c>
      <c r="B58" s="113" t="s">
        <v>1358</v>
      </c>
      <c r="C58" s="113" t="s">
        <v>1358</v>
      </c>
      <c r="D58" s="113" t="s">
        <v>1358</v>
      </c>
      <c r="E58" s="113" t="s">
        <v>1358</v>
      </c>
      <c r="H58" s="26"/>
      <c r="L58" s="26"/>
      <c r="M58" s="26"/>
    </row>
    <row r="59" spans="1:13" x14ac:dyDescent="0.25">
      <c r="A59" s="28" t="s">
        <v>1618</v>
      </c>
      <c r="B59" s="113" t="s">
        <v>1358</v>
      </c>
      <c r="C59" s="113" t="s">
        <v>1358</v>
      </c>
      <c r="D59" s="113" t="s">
        <v>1358</v>
      </c>
      <c r="E59" s="113" t="s">
        <v>1358</v>
      </c>
      <c r="H59" s="26"/>
      <c r="L59" s="26"/>
      <c r="M59" s="26"/>
    </row>
    <row r="60" spans="1:13" x14ac:dyDescent="0.25">
      <c r="A60" s="28" t="s">
        <v>1579</v>
      </c>
      <c r="B60" s="45"/>
      <c r="E60" s="45"/>
      <c r="F60" s="45"/>
      <c r="G60" s="45"/>
      <c r="H60" s="26"/>
      <c r="L60" s="26"/>
      <c r="M60" s="26"/>
    </row>
    <row r="61" spans="1:13" x14ac:dyDescent="0.25">
      <c r="A61" s="28" t="s">
        <v>1580</v>
      </c>
      <c r="B61" s="45"/>
      <c r="E61" s="45"/>
      <c r="F61" s="45"/>
      <c r="G61" s="45"/>
      <c r="H61" s="26"/>
      <c r="L61" s="26"/>
      <c r="M61" s="26"/>
    </row>
    <row r="62" spans="1:13" x14ac:dyDescent="0.25">
      <c r="A62" s="28" t="s">
        <v>1581</v>
      </c>
      <c r="B62" s="45"/>
      <c r="E62" s="45"/>
      <c r="F62" s="45"/>
      <c r="G62" s="45"/>
      <c r="H62" s="26"/>
      <c r="L62" s="26"/>
      <c r="M62" s="26"/>
    </row>
    <row r="63" spans="1:13" x14ac:dyDescent="0.25">
      <c r="A63" s="28" t="s">
        <v>1582</v>
      </c>
      <c r="B63" s="45"/>
      <c r="E63" s="45"/>
      <c r="F63" s="45"/>
      <c r="G63" s="45"/>
      <c r="H63" s="26"/>
      <c r="L63" s="26"/>
      <c r="M63" s="26"/>
    </row>
    <row r="64" spans="1:13" x14ac:dyDescent="0.25">
      <c r="A64" s="28" t="s">
        <v>1583</v>
      </c>
      <c r="B64" s="45"/>
      <c r="E64" s="45"/>
      <c r="F64" s="45"/>
      <c r="G64" s="45"/>
      <c r="H64" s="26"/>
      <c r="L64" s="26"/>
      <c r="M64" s="26"/>
    </row>
    <row r="65" spans="1:14" x14ac:dyDescent="0.25">
      <c r="A65" s="28" t="s">
        <v>1584</v>
      </c>
      <c r="B65" s="45"/>
      <c r="E65" s="45"/>
      <c r="F65" s="45"/>
      <c r="G65" s="45"/>
      <c r="H65" s="26"/>
      <c r="L65" s="26"/>
      <c r="M65" s="26"/>
    </row>
    <row r="66" spans="1:14" x14ac:dyDescent="0.25">
      <c r="A66" s="28" t="s">
        <v>1585</v>
      </c>
      <c r="B66" s="45"/>
      <c r="E66" s="45"/>
      <c r="F66" s="45"/>
      <c r="G66" s="45"/>
      <c r="H66" s="26"/>
      <c r="L66" s="26"/>
      <c r="M66" s="26"/>
    </row>
    <row r="67" spans="1:14" x14ac:dyDescent="0.25">
      <c r="A67" s="28" t="s">
        <v>1586</v>
      </c>
      <c r="B67" s="45"/>
      <c r="E67" s="45"/>
      <c r="F67" s="45"/>
      <c r="G67" s="45"/>
      <c r="H67" s="26"/>
      <c r="L67" s="26"/>
      <c r="M67" s="26"/>
    </row>
    <row r="68" spans="1:14" x14ac:dyDescent="0.25">
      <c r="A68" s="28" t="s">
        <v>1587</v>
      </c>
      <c r="B68" s="45"/>
      <c r="E68" s="45"/>
      <c r="F68" s="45"/>
      <c r="G68" s="45"/>
      <c r="H68" s="26"/>
      <c r="L68" s="26"/>
      <c r="M68" s="26"/>
    </row>
    <row r="69" spans="1:14" x14ac:dyDescent="0.25">
      <c r="A69" s="28" t="s">
        <v>1588</v>
      </c>
      <c r="B69" s="45"/>
      <c r="E69" s="45"/>
      <c r="F69" s="45"/>
      <c r="G69" s="45"/>
      <c r="H69" s="26"/>
      <c r="L69" s="26"/>
      <c r="M69" s="26"/>
    </row>
    <row r="70" spans="1:14" x14ac:dyDescent="0.25">
      <c r="A70" s="28" t="s">
        <v>1589</v>
      </c>
      <c r="B70" s="45"/>
      <c r="E70" s="45"/>
      <c r="F70" s="45"/>
      <c r="G70" s="45"/>
      <c r="H70" s="26"/>
      <c r="L70" s="26"/>
      <c r="M70" s="26"/>
    </row>
    <row r="71" spans="1:14" x14ac:dyDescent="0.25">
      <c r="A71" s="28" t="s">
        <v>1590</v>
      </c>
      <c r="B71" s="45"/>
      <c r="E71" s="45"/>
      <c r="F71" s="45"/>
      <c r="G71" s="45"/>
      <c r="H71" s="26"/>
      <c r="L71" s="26"/>
      <c r="M71" s="26"/>
    </row>
    <row r="72" spans="1:14" x14ac:dyDescent="0.25">
      <c r="A72" s="28" t="s">
        <v>1591</v>
      </c>
      <c r="B72" s="45"/>
      <c r="E72" s="45"/>
      <c r="F72" s="45"/>
      <c r="G72" s="45"/>
      <c r="H72" s="26"/>
      <c r="L72" s="26"/>
      <c r="M72" s="26"/>
    </row>
    <row r="73" spans="1:14" ht="18.75" x14ac:dyDescent="0.25">
      <c r="A73" s="40"/>
      <c r="B73" s="39" t="s">
        <v>1593</v>
      </c>
      <c r="C73" s="40"/>
      <c r="D73" s="40"/>
      <c r="E73" s="40"/>
      <c r="F73" s="40"/>
      <c r="G73" s="40"/>
      <c r="H73" s="26"/>
    </row>
    <row r="74" spans="1:14" ht="15" customHeight="1" x14ac:dyDescent="0.25">
      <c r="A74" s="47"/>
      <c r="B74" s="48" t="s">
        <v>930</v>
      </c>
      <c r="C74" s="47" t="s">
        <v>1655</v>
      </c>
      <c r="D74" s="47"/>
      <c r="E74" s="50"/>
      <c r="F74" s="50"/>
      <c r="G74" s="50"/>
      <c r="H74" s="58"/>
      <c r="I74" s="58"/>
      <c r="J74" s="58"/>
      <c r="K74" s="58"/>
      <c r="L74" s="58"/>
      <c r="M74" s="58"/>
      <c r="N74" s="58"/>
    </row>
    <row r="75" spans="1:14" x14ac:dyDescent="0.25">
      <c r="A75" s="28" t="s">
        <v>1619</v>
      </c>
      <c r="B75" s="28" t="s">
        <v>1637</v>
      </c>
      <c r="C75" s="175">
        <v>264.053753738068</v>
      </c>
      <c r="H75" s="26"/>
    </row>
    <row r="76" spans="1:14" x14ac:dyDescent="0.25">
      <c r="A76" s="28" t="s">
        <v>1620</v>
      </c>
      <c r="B76" s="28" t="s">
        <v>1653</v>
      </c>
      <c r="C76" s="176">
        <v>276.03213676956699</v>
      </c>
      <c r="H76" s="26"/>
    </row>
    <row r="77" spans="1:14" x14ac:dyDescent="0.25">
      <c r="A77" s="28" t="s">
        <v>1621</v>
      </c>
      <c r="H77" s="26"/>
    </row>
    <row r="78" spans="1:14" x14ac:dyDescent="0.25">
      <c r="A78" s="28" t="s">
        <v>1622</v>
      </c>
      <c r="H78" s="26"/>
    </row>
    <row r="79" spans="1:14" x14ac:dyDescent="0.25">
      <c r="A79" s="28" t="s">
        <v>1623</v>
      </c>
      <c r="H79" s="26"/>
    </row>
    <row r="80" spans="1:14" x14ac:dyDescent="0.25">
      <c r="A80" s="28" t="s">
        <v>1624</v>
      </c>
      <c r="H80" s="26"/>
    </row>
    <row r="81" spans="1:8" x14ac:dyDescent="0.25">
      <c r="A81" s="47"/>
      <c r="B81" s="48" t="s">
        <v>1625</v>
      </c>
      <c r="C81" s="47" t="s">
        <v>526</v>
      </c>
      <c r="D81" s="47" t="s">
        <v>527</v>
      </c>
      <c r="E81" s="50" t="s">
        <v>942</v>
      </c>
      <c r="F81" s="50" t="s">
        <v>1127</v>
      </c>
      <c r="G81" s="50" t="s">
        <v>1646</v>
      </c>
      <c r="H81" s="26"/>
    </row>
    <row r="82" spans="1:8" x14ac:dyDescent="0.25">
      <c r="A82" s="28" t="s">
        <v>1626</v>
      </c>
      <c r="B82" s="28" t="s">
        <v>1640</v>
      </c>
      <c r="C82" s="104">
        <v>0</v>
      </c>
      <c r="D82" s="104">
        <v>0</v>
      </c>
      <c r="E82" s="104" t="s">
        <v>1358</v>
      </c>
      <c r="F82" s="104" t="s">
        <v>1358</v>
      </c>
      <c r="G82" s="104">
        <v>0</v>
      </c>
      <c r="H82" s="26"/>
    </row>
    <row r="83" spans="1:8" x14ac:dyDescent="0.25">
      <c r="A83" s="28" t="s">
        <v>1627</v>
      </c>
      <c r="B83" s="28" t="s">
        <v>1643</v>
      </c>
      <c r="C83" s="163">
        <v>0</v>
      </c>
      <c r="D83" s="163">
        <v>0</v>
      </c>
      <c r="E83" s="163" t="s">
        <v>1358</v>
      </c>
      <c r="F83" s="163" t="s">
        <v>1358</v>
      </c>
      <c r="G83" s="163">
        <v>0</v>
      </c>
      <c r="H83" s="26"/>
    </row>
    <row r="84" spans="1:8" x14ac:dyDescent="0.25">
      <c r="A84" s="28" t="s">
        <v>1628</v>
      </c>
      <c r="B84" s="28" t="s">
        <v>1641</v>
      </c>
      <c r="C84" s="163">
        <v>0</v>
      </c>
      <c r="D84" s="163">
        <v>0</v>
      </c>
      <c r="E84" s="163" t="s">
        <v>1358</v>
      </c>
      <c r="F84" s="163" t="s">
        <v>1358</v>
      </c>
      <c r="G84" s="163">
        <v>0</v>
      </c>
      <c r="H84" s="26"/>
    </row>
    <row r="85" spans="1:8" x14ac:dyDescent="0.25">
      <c r="A85" s="28" t="s">
        <v>1629</v>
      </c>
      <c r="B85" s="28" t="s">
        <v>1642</v>
      </c>
      <c r="C85" s="163">
        <v>3.1642767388366001E-3</v>
      </c>
      <c r="D85" s="163">
        <v>9.9990850757095094E-3</v>
      </c>
      <c r="E85" s="163" t="s">
        <v>1358</v>
      </c>
      <c r="F85" s="163" t="s">
        <v>1358</v>
      </c>
      <c r="G85" s="163">
        <v>8.5575035364203102E-3</v>
      </c>
      <c r="H85" s="26"/>
    </row>
    <row r="86" spans="1:8" x14ac:dyDescent="0.25">
      <c r="A86" s="28" t="s">
        <v>1645</v>
      </c>
      <c r="B86" s="28" t="s">
        <v>1644</v>
      </c>
      <c r="C86" s="163">
        <v>0</v>
      </c>
      <c r="D86" s="163">
        <v>0</v>
      </c>
      <c r="E86" s="163" t="s">
        <v>1358</v>
      </c>
      <c r="F86" s="163" t="s">
        <v>1358</v>
      </c>
      <c r="G86" s="163">
        <v>0</v>
      </c>
      <c r="H86" s="26"/>
    </row>
    <row r="87" spans="1:8" x14ac:dyDescent="0.25">
      <c r="A87" s="28" t="s">
        <v>1630</v>
      </c>
      <c r="H87" s="26"/>
    </row>
    <row r="88" spans="1:8" x14ac:dyDescent="0.25">
      <c r="A88" s="28" t="s">
        <v>1631</v>
      </c>
      <c r="H88" s="26"/>
    </row>
    <row r="89" spans="1:8" x14ac:dyDescent="0.25">
      <c r="A89" s="28" t="s">
        <v>1632</v>
      </c>
      <c r="H89" s="26"/>
    </row>
    <row r="90" spans="1:8" x14ac:dyDescent="0.25">
      <c r="A90" s="28" t="s">
        <v>1633</v>
      </c>
      <c r="H90" s="26"/>
    </row>
    <row r="91" spans="1:8" x14ac:dyDescent="0.25">
      <c r="H91" s="26"/>
    </row>
    <row r="92" spans="1:8" x14ac:dyDescent="0.25">
      <c r="H92" s="26"/>
    </row>
    <row r="93" spans="1:8" x14ac:dyDescent="0.25">
      <c r="H93" s="26"/>
    </row>
    <row r="94" spans="1:8" x14ac:dyDescent="0.25">
      <c r="H94" s="26"/>
    </row>
    <row r="95" spans="1:8" x14ac:dyDescent="0.25">
      <c r="H95" s="26"/>
    </row>
    <row r="96" spans="1:8" x14ac:dyDescent="0.25">
      <c r="H96" s="26"/>
    </row>
    <row r="97" spans="8:8" x14ac:dyDescent="0.25">
      <c r="H97" s="26"/>
    </row>
    <row r="98" spans="8:8" x14ac:dyDescent="0.25">
      <c r="H98" s="26"/>
    </row>
    <row r="99" spans="8:8" x14ac:dyDescent="0.25">
      <c r="H99" s="26"/>
    </row>
    <row r="100" spans="8:8" x14ac:dyDescent="0.25">
      <c r="H100" s="26"/>
    </row>
    <row r="101" spans="8:8" x14ac:dyDescent="0.25">
      <c r="H101" s="26"/>
    </row>
    <row r="102" spans="8:8" x14ac:dyDescent="0.25">
      <c r="H102" s="26"/>
    </row>
    <row r="103" spans="8:8" x14ac:dyDescent="0.25">
      <c r="H103" s="26"/>
    </row>
    <row r="104" spans="8:8" x14ac:dyDescent="0.25">
      <c r="H104" s="26"/>
    </row>
    <row r="105" spans="8:8" x14ac:dyDescent="0.25">
      <c r="H105" s="26"/>
    </row>
    <row r="106" spans="8:8" x14ac:dyDescent="0.25">
      <c r="H106" s="26"/>
    </row>
    <row r="107" spans="8:8" x14ac:dyDescent="0.25">
      <c r="H107" s="26"/>
    </row>
    <row r="108" spans="8:8" x14ac:dyDescent="0.25">
      <c r="H108" s="26"/>
    </row>
    <row r="109" spans="8:8" x14ac:dyDescent="0.25">
      <c r="H109" s="26"/>
    </row>
    <row r="110" spans="8:8" x14ac:dyDescent="0.25">
      <c r="H110" s="26"/>
    </row>
    <row r="111" spans="8:8" x14ac:dyDescent="0.25">
      <c r="H111" s="26"/>
    </row>
    <row r="112" spans="8:8" x14ac:dyDescent="0.25">
      <c r="H112" s="26"/>
    </row>
  </sheetData>
  <sheetProtection algorithmName="SHA-512" hashValue="EoLwWOSYeVJlJBt5NuV3Qeae64qigiYnIrUjThxIvj0ez29nPOrOZfYD3DJMmxviauNTKUVyLL9FUY+G7ACkLQ==" saltValue="ihGh0Uk/YhVPpmMyAXCWjQ==" spinCount="100000" sheet="1" formatCells="0" formatColumns="0" formatRows="0" insertHyperlinks="0" sort="0" autoFilter="0" pivotTables="0"/>
  <protectedRanges>
    <protectedRange sqref="C4 C14:D24 B36 B35 C35:E72 B37:B72 C75:C80 B77:B80 C82:G90 B87:B90"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80" zoomScaleNormal="80"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21</vt:i4>
      </vt:variant>
      <vt:variant>
        <vt:lpstr>Navngivne områder</vt:lpstr>
      </vt:variant>
      <vt:variant>
        <vt:i4>16</vt:i4>
      </vt:variant>
    </vt:vector>
  </HeadingPairs>
  <TitlesOfParts>
    <vt:vector size="37" baseType="lpstr">
      <vt:lpstr>Disclaimer</vt:lpstr>
      <vt:lpstr>Introduction</vt:lpstr>
      <vt:lpstr>A. HTT General</vt:lpstr>
      <vt:lpstr>B1. HTT Mortgage Assets</vt:lpstr>
      <vt:lpstr>B2. HTT Public Sector Assets</vt:lpstr>
      <vt:lpstr>B3. HTT Shipping Assets</vt:lpstr>
      <vt:lpstr>C. HTT Harmonised Glossary</vt:lpstr>
      <vt:lpstr>E. Optional ECB-ECAIs data</vt:lpstr>
      <vt:lpstr>E.g. General</vt:lpstr>
      <vt:lpstr>E.g. Other</vt:lpstr>
      <vt:lpstr>NTT Frontpage</vt:lpstr>
      <vt:lpstr>NTT Contents</vt:lpstr>
      <vt:lpstr>Tabel A - General Issuer Detail</vt:lpstr>
      <vt:lpstr>G1-G4 - Cover pool inform.</vt:lpstr>
      <vt:lpstr>Table 1-3 - Lending</vt:lpstr>
      <vt:lpstr>Table 4 - LTV</vt:lpstr>
      <vt:lpstr>Table 5 - Region</vt:lpstr>
      <vt:lpstr>Table 6-8 - Lending by loan</vt:lpstr>
      <vt:lpstr>Table 9-13 - Lending</vt:lpstr>
      <vt:lpstr>X1-2 Key Concepts</vt:lpstr>
      <vt:lpstr>X3 - General explanation</vt:lpstr>
      <vt:lpstr>Disclaimer!general_tc</vt:lpstr>
      <vt:lpstr>'A. HTT General'!Print_Area</vt:lpstr>
      <vt:lpstr>'B1. HTT Mortgage Assets'!Print_Area</vt:lpstr>
      <vt:lpstr>'B2. HTT Public Sector Assets'!Print_Area</vt:lpstr>
      <vt:lpstr>'B3. HTT Shipping Assets'!Print_Area</vt:lpstr>
      <vt:lpstr>'C. HTT Harmonised Glossary'!Print_Area</vt:lpstr>
      <vt:lpstr>Disclaimer!Print_Area</vt:lpstr>
      <vt:lpstr>'E. Optional ECB-ECAIs data'!Print_Area</vt:lpstr>
      <vt:lpstr>Introduction!Print_Area</vt:lpstr>
      <vt:lpstr>Disclaimer!Print_Titles</vt:lpstr>
      <vt:lpstr>Disclaimer!privacy_policy</vt:lpstr>
      <vt:lpstr>'NTT Contents'!Udskriftsområde</vt:lpstr>
      <vt:lpstr>'NTT Frontpage'!Udskriftsområde</vt:lpstr>
      <vt:lpstr>'Table 4 - LTV'!Udskriftsområde</vt:lpstr>
      <vt:lpstr>'Table 6-8 - Lending by loan'!Udskriftsområde</vt:lpstr>
      <vt:lpstr>'Table 9-13 - Lending'!Udskriftsområde</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Pernille Lohmann</cp:lastModifiedBy>
  <cp:lastPrinted>2016-05-20T08:25:54Z</cp:lastPrinted>
  <dcterms:created xsi:type="dcterms:W3CDTF">2016-04-21T08:07:20Z</dcterms:created>
  <dcterms:modified xsi:type="dcterms:W3CDTF">2019-02-11T11:48:03Z</dcterms:modified>
</cp:coreProperties>
</file>