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ating\StandardPoors\Data_2019_Q4\"/>
    </mc:Choice>
  </mc:AlternateContent>
  <bookViews>
    <workbookView xWindow="3240" yWindow="3240" windowWidth="21600" windowHeight="11385" tabRatio="802"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Frontpage" sheetId="19" r:id="rId8"/>
    <sheet name="Tabel A - General Issuer Detail" sheetId="20" r:id="rId9"/>
    <sheet name="G1-G4 - Cover pool inform." sheetId="21" r:id="rId10"/>
    <sheet name="Table 1-3 - Lending" sheetId="22" r:id="rId11"/>
    <sheet name="Table 4 - LTV" sheetId="23" r:id="rId12"/>
    <sheet name="Table 5 - Region" sheetId="24" r:id="rId13"/>
    <sheet name="Table 6-8 - Lending by loan" sheetId="25" r:id="rId14"/>
    <sheet name="Table 9-13 - Lending" sheetId="26" r:id="rId15"/>
    <sheet name="X1-2 Key Concepts" sheetId="27" r:id="rId16"/>
    <sheet name="X3 - General explanation" sheetId="28" r:id="rId1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NTT Frontpage'!$A$1:$F$37</definedName>
    <definedName name="_xlnm.Print_Area" localSheetId="0">Disclaimer!$A$1:$A$170</definedName>
    <definedName name="_xlnm.Print_Area" localSheetId="1">Introduction!$B$2:$J$40</definedName>
    <definedName name="_xlnm.Print_Area" localSheetId="11">'Table 4 - LTV'!$A$1:$O$92</definedName>
    <definedName name="_xlnm.Print_Area" localSheetId="13">'Table 6-8 - Lending by loan'!$B$1:$M$60</definedName>
    <definedName name="_xlnm.Print_Area" localSheetId="14">'Table 9-13 - Lending'!$B$1:$M$82</definedName>
    <definedName name="_xlnm.Print_Titles" localSheetId="0">Disclaimer!$2:$2</definedName>
  </definedNames>
  <calcPr calcId="162913"/>
</workbook>
</file>

<file path=xl/calcChain.xml><?xml version="1.0" encoding="utf-8"?>
<calcChain xmlns="http://schemas.openxmlformats.org/spreadsheetml/2006/main">
  <c r="M81" i="26" l="1"/>
  <c r="L4" i="26" l="1"/>
  <c r="M9" i="26"/>
  <c r="M10" i="26"/>
  <c r="M11" i="26"/>
  <c r="M12" i="26"/>
  <c r="M13" i="26"/>
  <c r="C14" i="26"/>
  <c r="D14" i="26"/>
  <c r="E14" i="26"/>
  <c r="F14" i="26"/>
  <c r="G14" i="26"/>
  <c r="H14" i="26"/>
  <c r="I14" i="26"/>
  <c r="J14" i="26"/>
  <c r="K14" i="26"/>
  <c r="L14" i="26"/>
  <c r="M23" i="26"/>
  <c r="M24" i="26"/>
  <c r="M29" i="26" s="1"/>
  <c r="M25" i="26"/>
  <c r="M26" i="26"/>
  <c r="M27" i="26"/>
  <c r="M28" i="26"/>
  <c r="C29" i="26"/>
  <c r="D29" i="26"/>
  <c r="E29" i="26"/>
  <c r="F29" i="26"/>
  <c r="G29" i="26"/>
  <c r="H29" i="26"/>
  <c r="I29" i="26"/>
  <c r="J29" i="26"/>
  <c r="K29" i="26"/>
  <c r="L29" i="26"/>
  <c r="M72" i="26"/>
  <c r="L4" i="25"/>
  <c r="M9" i="25"/>
  <c r="M20" i="25" s="1"/>
  <c r="M10" i="25"/>
  <c r="M11" i="25"/>
  <c r="M12" i="25"/>
  <c r="M13" i="25"/>
  <c r="M14" i="25"/>
  <c r="M15" i="25"/>
  <c r="M16" i="25"/>
  <c r="M17" i="25"/>
  <c r="M18" i="25"/>
  <c r="M19" i="25"/>
  <c r="C20" i="25"/>
  <c r="D20" i="25"/>
  <c r="E20" i="25"/>
  <c r="F20" i="25"/>
  <c r="G20" i="25"/>
  <c r="H20" i="25"/>
  <c r="I20" i="25"/>
  <c r="J20" i="25"/>
  <c r="K20" i="25"/>
  <c r="L20" i="25"/>
  <c r="M29" i="25"/>
  <c r="M30" i="25"/>
  <c r="M31" i="25"/>
  <c r="M32" i="25"/>
  <c r="M33" i="25"/>
  <c r="M34" i="25"/>
  <c r="M35" i="25"/>
  <c r="M36" i="25"/>
  <c r="M37" i="25"/>
  <c r="M38" i="25"/>
  <c r="M39" i="25"/>
  <c r="C40" i="25"/>
  <c r="D40" i="25"/>
  <c r="E40" i="25"/>
  <c r="F40" i="25"/>
  <c r="G40" i="25"/>
  <c r="H40" i="25"/>
  <c r="I40" i="25"/>
  <c r="J40" i="25"/>
  <c r="K40" i="25"/>
  <c r="L40" i="25"/>
  <c r="M49" i="25"/>
  <c r="M50" i="25"/>
  <c r="M51" i="25"/>
  <c r="M52" i="25"/>
  <c r="M53" i="25"/>
  <c r="M54" i="25"/>
  <c r="M55" i="25"/>
  <c r="M56" i="25"/>
  <c r="M57" i="25"/>
  <c r="M58" i="25"/>
  <c r="M59" i="25"/>
  <c r="C60" i="25"/>
  <c r="D60" i="25"/>
  <c r="E60" i="25"/>
  <c r="F60" i="25"/>
  <c r="G60" i="25"/>
  <c r="H60" i="25"/>
  <c r="I60" i="25"/>
  <c r="J60" i="25"/>
  <c r="K60" i="25"/>
  <c r="L60" i="25"/>
  <c r="M60" i="25"/>
  <c r="H4" i="24"/>
  <c r="I11" i="24"/>
  <c r="I12" i="24"/>
  <c r="I13" i="24"/>
  <c r="I14" i="24"/>
  <c r="I15" i="24"/>
  <c r="I16" i="24"/>
  <c r="I17" i="24"/>
  <c r="I18" i="24"/>
  <c r="I19" i="24"/>
  <c r="I20" i="24"/>
  <c r="C22" i="24"/>
  <c r="D22" i="24"/>
  <c r="E22" i="24"/>
  <c r="F22" i="24"/>
  <c r="G22" i="24"/>
  <c r="H22" i="24"/>
  <c r="K4" i="23"/>
  <c r="C22" i="23"/>
  <c r="D22" i="23"/>
  <c r="C44" i="23" s="1"/>
  <c r="E22" i="23"/>
  <c r="F22" i="23"/>
  <c r="G22" i="23"/>
  <c r="G44" i="23" s="1"/>
  <c r="H22" i="23"/>
  <c r="H44" i="23" s="1"/>
  <c r="I22" i="23"/>
  <c r="J22" i="23"/>
  <c r="K22" i="23"/>
  <c r="L22" i="23"/>
  <c r="L44" i="23" s="1"/>
  <c r="C33" i="23"/>
  <c r="D33" i="23"/>
  <c r="E33" i="23"/>
  <c r="F33" i="23"/>
  <c r="G33" i="23"/>
  <c r="H33" i="23"/>
  <c r="I33" i="23"/>
  <c r="J33" i="23"/>
  <c r="K33" i="23"/>
  <c r="L33" i="23"/>
  <c r="C35" i="23"/>
  <c r="D35" i="23"/>
  <c r="E35" i="23"/>
  <c r="F35" i="23"/>
  <c r="G35" i="23"/>
  <c r="H35" i="23"/>
  <c r="I35" i="23"/>
  <c r="J35" i="23"/>
  <c r="K35" i="23"/>
  <c r="L35" i="23"/>
  <c r="C36" i="23"/>
  <c r="D36" i="23"/>
  <c r="E36" i="23"/>
  <c r="F36" i="23"/>
  <c r="G36" i="23"/>
  <c r="H36" i="23"/>
  <c r="I36" i="23"/>
  <c r="J36" i="23"/>
  <c r="K36" i="23"/>
  <c r="L36" i="23"/>
  <c r="C37" i="23"/>
  <c r="D37" i="23"/>
  <c r="E37" i="23"/>
  <c r="F37" i="23"/>
  <c r="G37" i="23"/>
  <c r="H37" i="23"/>
  <c r="I37" i="23"/>
  <c r="J37" i="23"/>
  <c r="K37" i="23"/>
  <c r="L37" i="23"/>
  <c r="C38" i="23"/>
  <c r="D38" i="23"/>
  <c r="E38" i="23"/>
  <c r="F38" i="23"/>
  <c r="G38" i="23"/>
  <c r="H38" i="23"/>
  <c r="I38" i="23"/>
  <c r="J38" i="23"/>
  <c r="K38" i="23"/>
  <c r="L38" i="23"/>
  <c r="C39" i="23"/>
  <c r="D39" i="23"/>
  <c r="E39" i="23"/>
  <c r="F39" i="23"/>
  <c r="G39" i="23"/>
  <c r="H39" i="23"/>
  <c r="I39" i="23"/>
  <c r="J39" i="23"/>
  <c r="K39" i="23"/>
  <c r="L39" i="23"/>
  <c r="C40" i="23"/>
  <c r="D40" i="23"/>
  <c r="E40" i="23"/>
  <c r="F40" i="23"/>
  <c r="G40" i="23"/>
  <c r="H40" i="23"/>
  <c r="I40" i="23"/>
  <c r="J40" i="23"/>
  <c r="K40" i="23"/>
  <c r="L40" i="23"/>
  <c r="C41" i="23"/>
  <c r="D41" i="23"/>
  <c r="E41" i="23"/>
  <c r="F41" i="23"/>
  <c r="G41" i="23"/>
  <c r="H41" i="23"/>
  <c r="I41" i="23"/>
  <c r="J41" i="23"/>
  <c r="K41" i="23"/>
  <c r="L41" i="23"/>
  <c r="C42" i="23"/>
  <c r="D42" i="23"/>
  <c r="E42" i="23"/>
  <c r="F42" i="23"/>
  <c r="G42" i="23"/>
  <c r="H42" i="23"/>
  <c r="I42" i="23"/>
  <c r="J42" i="23"/>
  <c r="K42" i="23"/>
  <c r="L42" i="23"/>
  <c r="D44" i="23"/>
  <c r="K44" i="23"/>
  <c r="C66" i="23"/>
  <c r="D66" i="23"/>
  <c r="E66" i="23"/>
  <c r="F66" i="23"/>
  <c r="G66" i="23"/>
  <c r="H66" i="23"/>
  <c r="H88" i="23" s="1"/>
  <c r="I66" i="23"/>
  <c r="I88" i="23" s="1"/>
  <c r="J66" i="23"/>
  <c r="K66" i="23"/>
  <c r="L66" i="23"/>
  <c r="C77" i="23"/>
  <c r="D77" i="23"/>
  <c r="E77" i="23"/>
  <c r="F77" i="23"/>
  <c r="G77" i="23"/>
  <c r="H77" i="23"/>
  <c r="I77" i="23"/>
  <c r="J77" i="23"/>
  <c r="K77" i="23"/>
  <c r="L77" i="23"/>
  <c r="N77" i="23"/>
  <c r="N78" i="23"/>
  <c r="C79" i="23"/>
  <c r="D79" i="23"/>
  <c r="E79" i="23"/>
  <c r="F79" i="23"/>
  <c r="G79" i="23"/>
  <c r="H79" i="23"/>
  <c r="I79" i="23"/>
  <c r="J79" i="23"/>
  <c r="K79" i="23"/>
  <c r="L79" i="23"/>
  <c r="N79" i="23"/>
  <c r="C80" i="23"/>
  <c r="D80" i="23"/>
  <c r="E80" i="23"/>
  <c r="F80" i="23"/>
  <c r="G80" i="23"/>
  <c r="H80" i="23"/>
  <c r="I80" i="23"/>
  <c r="J80" i="23"/>
  <c r="K80" i="23"/>
  <c r="L80" i="23"/>
  <c r="N80" i="23"/>
  <c r="C81" i="23"/>
  <c r="D81" i="23"/>
  <c r="E81" i="23"/>
  <c r="F81" i="23"/>
  <c r="G81" i="23"/>
  <c r="H81" i="23"/>
  <c r="I81" i="23"/>
  <c r="J81" i="23"/>
  <c r="K81" i="23"/>
  <c r="L81" i="23"/>
  <c r="N81" i="23"/>
  <c r="C82" i="23"/>
  <c r="D82" i="23"/>
  <c r="E82" i="23"/>
  <c r="F82" i="23"/>
  <c r="G82" i="23"/>
  <c r="H82" i="23"/>
  <c r="I82" i="23"/>
  <c r="J82" i="23"/>
  <c r="L82" i="23"/>
  <c r="N82" i="23"/>
  <c r="C83" i="23"/>
  <c r="D83" i="23"/>
  <c r="E83" i="23"/>
  <c r="F83" i="23"/>
  <c r="G83" i="23"/>
  <c r="H83" i="23"/>
  <c r="I83" i="23"/>
  <c r="J83" i="23"/>
  <c r="K83" i="23"/>
  <c r="L83" i="23"/>
  <c r="N83" i="23"/>
  <c r="C84" i="23"/>
  <c r="D84" i="23"/>
  <c r="E84" i="23"/>
  <c r="F84" i="23"/>
  <c r="G84" i="23"/>
  <c r="H84" i="23"/>
  <c r="I84" i="23"/>
  <c r="J84" i="23"/>
  <c r="K84" i="23"/>
  <c r="L84" i="23"/>
  <c r="N84" i="23"/>
  <c r="C85" i="23"/>
  <c r="D85" i="23"/>
  <c r="E85" i="23"/>
  <c r="F85" i="23"/>
  <c r="G85" i="23"/>
  <c r="H85" i="23"/>
  <c r="I85" i="23"/>
  <c r="J85" i="23"/>
  <c r="K85" i="23"/>
  <c r="L85" i="23"/>
  <c r="N85" i="23"/>
  <c r="C86" i="23"/>
  <c r="D86" i="23"/>
  <c r="E86" i="23"/>
  <c r="F86" i="23"/>
  <c r="G86" i="23"/>
  <c r="H86" i="23"/>
  <c r="I86" i="23"/>
  <c r="J86" i="23"/>
  <c r="K86" i="23"/>
  <c r="L86" i="23"/>
  <c r="N86" i="23"/>
  <c r="E88" i="23"/>
  <c r="N88" i="23"/>
  <c r="M11" i="22"/>
  <c r="C12" i="22"/>
  <c r="D12" i="22"/>
  <c r="E12" i="22"/>
  <c r="F12" i="22"/>
  <c r="G12" i="22"/>
  <c r="H12" i="22"/>
  <c r="I12" i="22"/>
  <c r="J12" i="22"/>
  <c r="K12" i="22"/>
  <c r="L12" i="22"/>
  <c r="M12" i="22"/>
  <c r="M18" i="22"/>
  <c r="C19" i="22"/>
  <c r="D19" i="22"/>
  <c r="E19" i="22"/>
  <c r="F19" i="22"/>
  <c r="G19" i="22"/>
  <c r="H19" i="22"/>
  <c r="I19" i="22"/>
  <c r="J19" i="22"/>
  <c r="K19" i="22"/>
  <c r="L19" i="22"/>
  <c r="M19" i="22"/>
  <c r="I26" i="22"/>
  <c r="C27" i="22"/>
  <c r="D27" i="22"/>
  <c r="E27" i="22"/>
  <c r="F27" i="22"/>
  <c r="G27" i="22"/>
  <c r="H27" i="22"/>
  <c r="I27" i="22"/>
  <c r="C24" i="20"/>
  <c r="D24" i="20"/>
  <c r="E24" i="20"/>
  <c r="F24" i="20"/>
  <c r="C40" i="20"/>
  <c r="D40" i="20"/>
  <c r="E40" i="20"/>
  <c r="F40" i="20"/>
  <c r="C88" i="23" l="1"/>
  <c r="L88" i="23"/>
  <c r="D88" i="23"/>
  <c r="J44" i="23"/>
  <c r="F44" i="23"/>
  <c r="E44" i="23"/>
  <c r="I22" i="24"/>
  <c r="M40" i="25"/>
  <c r="M14" i="26"/>
  <c r="J88" i="23"/>
  <c r="F88" i="23"/>
  <c r="K88" i="23"/>
  <c r="G88" i="23"/>
  <c r="I44" i="23"/>
  <c r="F87" i="9" l="1"/>
  <c r="D87" i="9"/>
  <c r="C87" i="9"/>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<sst xmlns="http://schemas.openxmlformats.org/spreadsheetml/2006/main" count="3249" uniqueCount="2001">
  <si>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</si>
  <si>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</si>
  <si>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</si>
  <si>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</si>
  <si>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</si>
  <si>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</si>
  <si>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</si>
  <si>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</si>
  <si>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</si>
  <si>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</si>
  <si>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</si>
  <si>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</si>
  <si>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</si>
  <si>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</si>
  <si>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</si>
  <si>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</si>
  <si>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</si>
  <si>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</si>
  <si>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</si>
  <si>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</si>
  <si>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</si>
  <si>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</si>
  <si>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</si>
  <si>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</si>
  <si>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</si>
  <si>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</si>
  <si>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</si>
  <si>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</si>
  <si>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</si>
  <si>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</si>
  <si>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</si>
  <si>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</si>
  <si>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</si>
  <si>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</si>
  <si>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</si>
  <si>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</si>
  <si>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</si>
  <si>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</si>
  <si>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</si>
  <si>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</si>
  <si>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</si>
  <si>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</si>
  <si>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</si>
  <si>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</si>
  <si>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</si>
  <si>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</si>
  <si>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</si>
  <si>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</si>
  <si>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</si>
  <si>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</si>
  <si>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</si>
  <si>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</si>
  <si>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</si>
  <si>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</si>
  <si>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</si>
  <si>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</si>
  <si>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</si>
  <si>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</si>
  <si>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</si>
  <si>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</si>
  <si>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</si>
  <si>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</si>
  <si>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</si>
  <si>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</si>
  <si>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</si>
  <si>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</si>
  <si>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</si>
  <si>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</si>
  <si>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</si>
  <si>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</si>
  <si>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</si>
  <si>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</si>
  <si>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</si>
  <si>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</si>
  <si>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</si>
  <si>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</si>
  <si>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</si>
  <si>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</si>
  <si>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</si>
  <si>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</si>
  <si>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</si>
  <si>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</si>
  <si>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</si>
  <si>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</si>
  <si>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</si>
  <si>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</si>
  <si>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</si>
  <si>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</si>
  <si>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</si>
  <si>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</si>
  <si>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</si>
  <si>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</si>
  <si>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</si>
  <si>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</si>
  <si>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</si>
  <si>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</si>
  <si>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</si>
  <si>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</si>
  <si>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</si>
  <si>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</si>
  <si>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</si>
  <si>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</si>
  <si>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</si>
  <si>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</si>
  <si>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</si>
  <si>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</si>
  <si>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</si>
  <si>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</si>
  <si>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</si>
  <si>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</si>
  <si>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</si>
  <si>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</si>
  <si>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</si>
  <si>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</si>
  <si>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</si>
  <si>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</si>
  <si>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</si>
  <si>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</si>
  <si>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</si>
  <si>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</si>
  <si>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</si>
  <si>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</si>
  <si>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</si>
  <si>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</si>
  <si>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</si>
  <si>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</si>
  <si>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</si>
  <si>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</si>
  <si>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</si>
  <si>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</si>
  <si>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</si>
  <si>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</si>
  <si>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</si>
  <si>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</si>
  <si>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</si>
  <si>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</si>
  <si>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</si>
  <si>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</si>
  <si>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</si>
  <si>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</si>
  <si>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</si>
  <si>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</si>
  <si>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</si>
  <si>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</si>
  <si>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</si>
  <si>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</si>
  <si>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</si>
  <si>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</si>
  <si>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</si>
  <si>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</si>
  <si>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</si>
  <si>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</si>
  <si>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</si>
  <si>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</si>
  <si>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</si>
  <si>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</si>
  <si>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</si>
  <si>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</si>
  <si>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</si>
  <si>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</si>
  <si>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</si>
  <si>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</si>
  <si>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</si>
  <si>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</si>
  <si>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</si>
  <si>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</si>
  <si>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</si>
  <si>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</si>
  <si>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</si>
  <si>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</si>
  <si>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</si>
  <si>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</si>
  <si>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</si>
  <si>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</si>
  <si>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</si>
  <si>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</si>
  <si>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</si>
  <si>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</si>
  <si>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</si>
  <si>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</si>
  <si>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</si>
  <si>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</si>
  <si>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</si>
  <si>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</si>
  <si>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</si>
  <si>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</si>
  <si>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</si>
  <si>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</si>
  <si>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</si>
  <si>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</si>
  <si>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</si>
  <si>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</si>
  <si>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</si>
  <si>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</si>
  <si>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</si>
  <si>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</si>
  <si>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</si>
  <si>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</si>
  <si>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</si>
  <si>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</si>
  <si>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</si>
  <si>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</si>
  <si>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</si>
  <si>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</si>
  <si>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</si>
  <si>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</si>
  <si>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</si>
  <si>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</si>
  <si>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</si>
  <si>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</si>
  <si>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</si>
  <si>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</si>
  <si>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</si>
  <si>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</si>
  <si>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</si>
  <si>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</si>
  <si>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</si>
  <si>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</si>
  <si>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</si>
  <si>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</si>
  <si>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</si>
  <si>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</si>
  <si>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</si>
  <si>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</si>
  <si>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</si>
  <si>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</si>
  <si>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</si>
  <si>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</si>
  <si>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</si>
  <si>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</si>
  <si>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</si>
  <si>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</si>
  <si>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</si>
  <si>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</si>
  <si>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</si>
  <si>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</si>
  <si>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</si>
  <si>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</si>
  <si>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</si>
  <si>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</si>
  <si>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</si>
  <si>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OG.3.9.3</t>
  </si>
  <si>
    <t>OG.3.9.4</t>
  </si>
  <si>
    <t>o/w EU central banks</t>
  </si>
  <si>
    <t>OG.3.9.5</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</si>
  <si>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</si>
  <si>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</si>
  <si>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</si>
  <si>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</si>
  <si>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</si>
  <si>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</si>
  <si>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</si>
  <si>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</si>
  <si>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</si>
  <si>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</si>
  <si>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</si>
  <si>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</si>
  <si>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</si>
  <si>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</si>
  <si>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</si>
  <si>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</si>
  <si>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</si>
  <si>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</si>
  <si>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</si>
  <si>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</si>
  <si>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</si>
  <si>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</si>
  <si>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</si>
  <si>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</si>
  <si>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</si>
  <si>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</si>
  <si>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</si>
  <si>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</si>
  <si>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</si>
  <si>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</si>
  <si>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</si>
  <si>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</si>
  <si>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</si>
  <si>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</si>
  <si>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</si>
  <si>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</si>
  <si>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</si>
  <si>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</si>
  <si>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</si>
  <si>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</si>
  <si>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</si>
  <si>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</si>
  <si>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</si>
  <si>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</si>
  <si>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</si>
  <si>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</si>
  <si>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</si>
  <si>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</si>
  <si>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</si>
  <si>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</si>
  <si>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</si>
  <si>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</si>
  <si>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</si>
  <si>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</si>
  <si>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</si>
  <si>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</si>
  <si>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</si>
  <si>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</si>
  <si>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</si>
  <si>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</si>
  <si>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</si>
  <si>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</si>
  <si>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</si>
  <si>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</si>
  <si>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</si>
  <si>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</si>
  <si>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</si>
  <si>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</si>
  <si>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</si>
  <si>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</si>
  <si>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</si>
  <si>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</si>
  <si>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</si>
  <si>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</si>
  <si>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</si>
  <si>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</si>
  <si>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</si>
  <si>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</si>
  <si>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</si>
  <si>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</si>
  <si>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</si>
  <si>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</si>
  <si>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</si>
  <si>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</si>
  <si>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</si>
  <si>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</si>
  <si>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</si>
  <si>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</si>
  <si>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</si>
  <si>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</si>
  <si>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</si>
  <si>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</si>
  <si>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</si>
  <si>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</si>
  <si>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</si>
  <si>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</si>
  <si>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</si>
  <si>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</si>
  <si>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</si>
  <si>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</si>
  <si>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</si>
  <si>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</si>
  <si>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</si>
  <si>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</si>
  <si>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</si>
  <si>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</si>
  <si>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</si>
  <si>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</si>
  <si>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</si>
  <si>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</si>
  <si>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</si>
  <si>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</si>
  <si>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</si>
  <si>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</si>
  <si>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</si>
  <si>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</si>
  <si>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</si>
  <si>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</si>
  <si>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</si>
  <si>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</si>
  <si>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</si>
  <si>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</si>
  <si>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</si>
  <si>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</si>
  <si>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</si>
  <si>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</si>
  <si>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</si>
  <si>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</si>
  <si>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</si>
  <si>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</si>
  <si>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</si>
  <si>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</si>
  <si>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</si>
  <si>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</si>
  <si>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</si>
  <si>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</si>
  <si>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</si>
  <si>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</si>
  <si>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</si>
  <si>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</si>
  <si>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</si>
  <si>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</si>
  <si>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</si>
  <si>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</si>
  <si>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</si>
  <si>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</si>
  <si>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</si>
  <si>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</si>
  <si>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</si>
  <si>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</si>
  <si>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</si>
  <si>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</si>
  <si>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</si>
  <si>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</si>
  <si>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</si>
  <si>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</si>
  <si>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</si>
  <si>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</si>
  <si>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</si>
  <si>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</si>
  <si>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</si>
  <si>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</si>
  <si>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</si>
  <si>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</si>
  <si>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</si>
  <si>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</si>
  <si>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</si>
  <si>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</si>
  <si>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</si>
  <si>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</si>
  <si>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</si>
  <si>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</si>
  <si>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</si>
  <si>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</si>
  <si>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</si>
  <si>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</si>
  <si>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</si>
  <si>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</si>
  <si>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</si>
  <si>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</si>
  <si>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</si>
  <si>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</si>
  <si>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</si>
  <si>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</si>
  <si>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</si>
  <si>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</si>
  <si>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</si>
  <si>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</si>
  <si>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</si>
  <si>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</si>
  <si>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</si>
  <si>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</si>
  <si>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</si>
  <si>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</si>
  <si>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</si>
  <si>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</si>
  <si>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</si>
  <si>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</si>
  <si>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</si>
  <si>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</si>
  <si>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</si>
  <si>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</si>
  <si>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</si>
  <si>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</si>
  <si>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</si>
  <si>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</si>
  <si>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</si>
  <si>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</si>
  <si>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</si>
  <si>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</si>
  <si>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</si>
  <si>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</si>
  <si>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</si>
  <si>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</si>
  <si>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</si>
  <si>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</si>
  <si>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</si>
  <si>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</si>
  <si>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</si>
  <si>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</si>
  <si>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</si>
  <si>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</si>
  <si>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</si>
  <si>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</si>
  <si>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</si>
  <si>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</si>
  <si>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</si>
  <si>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</si>
  <si>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</si>
  <si>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</si>
  <si>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</si>
  <si>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</si>
  <si>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</si>
  <si>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</si>
  <si>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</si>
  <si>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</si>
  <si>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</si>
  <si>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</si>
  <si>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</si>
  <si>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</si>
  <si>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</si>
  <si>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</si>
  <si>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</si>
  <si>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</si>
  <si>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</si>
  <si>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</si>
  <si>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</si>
  <si>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</si>
  <si>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</si>
  <si>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</si>
  <si>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</si>
  <si>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</si>
  <si>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</si>
  <si>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</si>
  <si>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</si>
  <si>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</si>
  <si>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</si>
  <si>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</si>
  <si>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</si>
  <si>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</si>
  <si>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</si>
  <si>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</si>
  <si>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</si>
  <si>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</si>
  <si>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</si>
  <si>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</si>
  <si>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</si>
  <si>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</si>
  <si>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</si>
  <si>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</si>
  <si>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</si>
  <si>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</si>
  <si>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</si>
  <si>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</si>
  <si>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</si>
  <si>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</si>
  <si>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</si>
  <si>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</si>
  <si>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</si>
  <si>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</si>
  <si>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</si>
  <si>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</si>
  <si>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</si>
  <si>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</si>
  <si>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</si>
  <si>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</si>
  <si>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</si>
  <si>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</si>
  <si>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</si>
  <si>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</si>
  <si>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</si>
  <si>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</si>
  <si>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</si>
  <si>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</si>
  <si>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</si>
  <si>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</si>
  <si>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</si>
  <si>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</si>
  <si>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</si>
  <si>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</si>
  <si>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</si>
  <si>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</si>
  <si>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</si>
  <si>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</si>
  <si>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</si>
  <si>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</si>
  <si>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</si>
  <si>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</si>
  <si>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</si>
  <si>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</si>
  <si>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</si>
  <si>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</si>
  <si>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</si>
  <si>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</si>
  <si>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</si>
  <si>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</si>
  <si>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</si>
  <si>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</si>
  <si>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</si>
  <si>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</si>
  <si>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</si>
  <si>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</si>
  <si>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</si>
  <si>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</si>
  <si>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</si>
  <si>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</si>
  <si>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</si>
  <si>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</si>
  <si>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</si>
  <si>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</si>
  <si>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</si>
  <si>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</si>
  <si>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</si>
  <si>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</si>
  <si>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</si>
  <si>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</si>
  <si>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</si>
  <si>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</si>
  <si>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</si>
  <si>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</si>
  <si>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</si>
  <si>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</si>
  <si>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</si>
  <si>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</si>
  <si>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</si>
  <si>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</si>
  <si>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</si>
  <si>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</si>
  <si>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</si>
  <si>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</si>
  <si>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</si>
  <si>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</si>
  <si>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</si>
  <si>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</si>
  <si>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</si>
  <si>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</si>
  <si>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</si>
  <si>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</si>
  <si>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</si>
  <si>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</si>
  <si>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</si>
  <si>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</si>
  <si>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</si>
  <si>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</si>
  <si>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</si>
  <si>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</si>
  <si>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</si>
  <si>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</si>
  <si>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</si>
  <si>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</si>
  <si>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</si>
  <si>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</si>
  <si>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</si>
  <si>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</si>
  <si>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</si>
  <si>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</si>
  <si>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</si>
  <si>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</si>
  <si>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</si>
  <si>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</si>
  <si>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</si>
  <si>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</si>
  <si>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</si>
  <si>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</si>
  <si>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</si>
  <si>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</si>
  <si>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</si>
  <si>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</si>
  <si>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</si>
  <si>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</si>
  <si>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</si>
  <si>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</si>
  <si>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</si>
  <si>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</si>
  <si>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</si>
  <si>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</si>
  <si>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</si>
  <si>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</si>
  <si>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</si>
  <si>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</si>
  <si>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</si>
  <si>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</si>
  <si>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</si>
  <si>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</si>
  <si>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</si>
  <si>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</si>
  <si>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</si>
  <si>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</si>
  <si>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</si>
  <si>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</si>
  <si>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</si>
  <si>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</si>
  <si>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</si>
  <si>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</si>
  <si>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</si>
  <si>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</si>
  <si>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</si>
  <si>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</si>
  <si>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</si>
  <si>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</si>
  <si>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</si>
  <si>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</si>
  <si>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</si>
  <si>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</si>
  <si>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</si>
  <si>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</si>
  <si>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</si>
  <si>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</si>
  <si>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</si>
  <si>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</si>
  <si>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</si>
  <si>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</si>
  <si>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</si>
  <si>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</si>
  <si>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</si>
  <si>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</si>
  <si>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</si>
  <si>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</si>
  <si>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</si>
  <si>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</si>
  <si>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</si>
  <si>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</si>
  <si>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</si>
  <si>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</si>
  <si>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</si>
  <si>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</si>
  <si>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</si>
  <si>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</si>
  <si>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</si>
  <si>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</si>
  <si>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</si>
  <si>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</si>
  <si>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</si>
  <si>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</si>
  <si>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</si>
  <si>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</si>
  <si>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</si>
  <si>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</si>
  <si>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</si>
  <si>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</si>
  <si>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</si>
  <si>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</si>
  <si>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</si>
  <si>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</si>
  <si>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</si>
  <si>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</si>
  <si>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</si>
  <si>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</si>
  <si>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</si>
  <si>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</si>
  <si>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</si>
  <si>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</si>
  <si>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</si>
  <si>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</si>
  <si>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</si>
  <si>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</si>
  <si>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</si>
  <si>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</si>
  <si>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</si>
  <si>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</si>
  <si>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</si>
  <si>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</si>
  <si>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</si>
  <si>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</si>
  <si>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</si>
  <si>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</si>
  <si>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</si>
  <si>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</si>
  <si>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</si>
  <si>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</si>
  <si>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</si>
  <si>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</si>
  <si>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</si>
  <si>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</si>
  <si>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</si>
  <si>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</si>
  <si>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</si>
  <si>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</si>
  <si>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</si>
  <si>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</si>
  <si>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</si>
  <si>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</si>
  <si>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</si>
  <si>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</si>
  <si>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</si>
  <si>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</si>
  <si>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</si>
  <si>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</si>
  <si>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</si>
  <si>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</si>
  <si>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</si>
  <si>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</si>
  <si>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</si>
  <si>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</si>
  <si>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</si>
  <si>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</si>
  <si>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</si>
  <si>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</si>
  <si>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</si>
  <si>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</si>
  <si>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</si>
  <si>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</si>
  <si>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</si>
  <si>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</si>
  <si>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</si>
  <si>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</si>
  <si>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</si>
  <si>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</si>
  <si>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</si>
  <si>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</si>
  <si>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</si>
  <si>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</si>
  <si>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</si>
  <si>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</si>
  <si>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</si>
  <si>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</si>
  <si>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</si>
  <si>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</si>
  <si>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</si>
  <si>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</si>
  <si>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</si>
  <si>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</si>
  <si>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</si>
  <si>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</si>
  <si>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</si>
  <si>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</si>
  <si>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</si>
  <si>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</si>
  <si>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</si>
  <si>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</si>
  <si>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</si>
  <si>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</si>
  <si>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</si>
  <si>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</si>
  <si>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</si>
  <si>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</si>
  <si>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</si>
  <si>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</si>
  <si>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</si>
  <si>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</si>
  <si>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</si>
  <si>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</si>
  <si>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</si>
  <si>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</si>
  <si>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</si>
  <si>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</si>
  <si>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</si>
  <si>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</si>
  <si>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</si>
  <si>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</si>
  <si>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</si>
  <si>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</si>
  <si>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</si>
  <si>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</si>
  <si>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</si>
  <si>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</si>
  <si>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</si>
  <si>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</si>
  <si>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</si>
  <si>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</si>
  <si>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</si>
  <si>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</si>
  <si>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</si>
  <si>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</si>
  <si>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</si>
  <si>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</si>
  <si>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</si>
  <si>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</si>
  <si>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</si>
  <si>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</si>
  <si>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</si>
  <si>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</si>
  <si>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</si>
  <si>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</si>
  <si>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</si>
  <si>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</si>
  <si>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</si>
  <si>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</si>
  <si>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</si>
  <si>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</si>
  <si>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</si>
  <si>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</si>
  <si>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</si>
  <si>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</si>
  <si>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</si>
  <si>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</si>
  <si>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</si>
  <si>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</si>
  <si>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</si>
  <si>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</si>
  <si>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</si>
  <si>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</si>
  <si>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</si>
  <si>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</si>
  <si>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</si>
  <si>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</si>
  <si>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</si>
  <si>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</si>
  <si>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</si>
  <si>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</si>
  <si>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</si>
  <si>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</si>
  <si>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</si>
  <si>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</si>
  <si>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</si>
  <si>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</si>
  <si>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</si>
  <si>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</si>
  <si>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</si>
  <si>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</si>
  <si>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</si>
  <si>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</si>
  <si>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</si>
  <si>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</si>
  <si>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</si>
  <si>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</si>
  <si>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</si>
  <si>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</si>
  <si>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</si>
  <si>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</si>
  <si>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</si>
  <si>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</si>
  <si>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</si>
  <si>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</si>
  <si>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</si>
  <si>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</si>
  <si>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</si>
  <si>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</si>
  <si>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</si>
  <si>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</si>
  <si>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</si>
  <si>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</si>
  <si>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</si>
  <si>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</si>
  <si>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</si>
  <si>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</si>
  <si>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</si>
  <si>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</si>
  <si>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</si>
  <si>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</si>
  <si>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</si>
  <si>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</si>
  <si>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</si>
  <si>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</si>
  <si>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</si>
  <si>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</si>
  <si>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</si>
  <si>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</si>
  <si>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</si>
  <si>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</si>
  <si>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</si>
  <si>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</si>
  <si>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</si>
  <si>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</si>
  <si>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</si>
  <si>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</si>
  <si>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</si>
  <si>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</si>
  <si>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</si>
  <si>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</si>
  <si>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</si>
  <si>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</si>
  <si>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</si>
  <si>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</si>
  <si>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</si>
  <si>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</si>
  <si>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</si>
  <si>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</si>
  <si>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</si>
  <si>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</si>
  <si>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</si>
  <si>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</si>
  <si>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</si>
  <si>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</si>
  <si>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</si>
  <si>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</si>
  <si>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</si>
  <si>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</si>
  <si>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</si>
  <si>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</si>
  <si>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</si>
  <si>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</si>
  <si>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</si>
  <si>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</si>
  <si>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</si>
  <si>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</si>
  <si>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</si>
  <si>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</si>
  <si>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</si>
  <si>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</si>
  <si>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</si>
  <si>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</si>
  <si>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</si>
  <si>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</si>
  <si>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</si>
  <si>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</si>
  <si>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</si>
  <si>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</si>
  <si>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</si>
  <si>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</si>
  <si>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</si>
  <si>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</si>
  <si>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</si>
  <si>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</si>
  <si>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</si>
  <si>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</si>
  <si>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</si>
  <si>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</si>
  <si>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</si>
  <si>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</si>
  <si>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</si>
  <si>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</si>
  <si>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</si>
  <si>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</si>
  <si>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</si>
  <si>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</si>
  <si>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</si>
  <si>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</si>
  <si>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</si>
  <si>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</si>
  <si>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</si>
  <si>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</si>
  <si>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</si>
  <si>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</si>
  <si>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</si>
  <si>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</si>
  <si>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</si>
  <si>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</si>
  <si>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</si>
  <si>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</si>
  <si>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</si>
  <si>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</si>
  <si>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</si>
  <si>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</si>
  <si>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</si>
  <si>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</si>
  <si>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</si>
  <si>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</si>
  <si>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</si>
  <si>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</si>
  <si>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</si>
  <si>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</si>
  <si>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</si>
  <si>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</si>
  <si>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</si>
  <si>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</si>
  <si>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</si>
  <si>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</si>
  <si>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</si>
  <si>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</si>
  <si>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</si>
  <si>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</si>
  <si>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</si>
  <si>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</si>
  <si>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</si>
  <si>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</si>
  <si>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</si>
  <si>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</si>
  <si>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</si>
  <si>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</si>
  <si>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</si>
  <si>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</si>
  <si>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</si>
  <si>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</si>
  <si>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</si>
  <si>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</si>
  <si>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</si>
  <si>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</si>
  <si>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</si>
  <si>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</si>
  <si>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</si>
  <si>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</si>
  <si>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</si>
  <si>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</si>
  <si>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</si>
  <si>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</si>
  <si>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</si>
  <si>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</si>
  <si>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</si>
  <si>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</si>
  <si>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</si>
  <si>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</si>
  <si>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</si>
  <si>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</si>
  <si>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</si>
  <si>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</si>
  <si>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</si>
  <si>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</si>
  <si>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</si>
  <si>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</si>
  <si>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</si>
  <si>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</si>
  <si>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</si>
  <si>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</si>
  <si>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</si>
  <si>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</si>
  <si>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</si>
  <si>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</si>
  <si>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</si>
  <si>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</si>
  <si>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</si>
  <si>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</si>
  <si>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</si>
  <si>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</si>
  <si>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</si>
  <si>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</si>
  <si>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</si>
  <si>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</si>
  <si>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</si>
  <si>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</si>
  <si>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</si>
  <si>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</si>
  <si>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</si>
  <si>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</si>
  <si>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</si>
  <si>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</si>
  <si>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</si>
  <si>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</si>
  <si>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</si>
  <si>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</si>
  <si>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</si>
  <si>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</si>
  <si>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</si>
  <si>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</si>
  <si>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</si>
  <si>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</si>
  <si>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</si>
  <si>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</si>
  <si>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</si>
  <si>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</si>
  <si>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</si>
  <si>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</si>
  <si>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</si>
  <si>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</si>
  <si>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</si>
  <si>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</si>
  <si>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</si>
  <si>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</si>
  <si>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</si>
  <si>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</si>
  <si>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</si>
  <si>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</si>
  <si>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</si>
  <si>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</si>
  <si>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</si>
  <si>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</si>
  <si>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</si>
  <si>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</si>
  <si>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</si>
  <si>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</si>
  <si>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</si>
  <si>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</si>
  <si>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</si>
  <si>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</si>
  <si>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</si>
  <si>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</si>
  <si>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</si>
  <si>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</si>
  <si>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</si>
  <si>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</si>
  <si>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</si>
  <si>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</si>
  <si>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</si>
  <si>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</si>
  <si>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</si>
  <si>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</si>
  <si>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</si>
  <si>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</si>
  <si>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</si>
  <si>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</si>
  <si>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</si>
  <si>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</si>
  <si>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</si>
  <si>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</si>
  <si>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</si>
  <si>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</si>
  <si>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</si>
  <si>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</si>
  <si>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</si>
  <si>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</si>
  <si>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</si>
  <si>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</si>
  <si>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</si>
  <si>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</si>
  <si>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</si>
  <si>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</si>
  <si>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</si>
  <si>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</si>
  <si>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</si>
  <si>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</si>
  <si>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</si>
  <si>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</si>
  <si>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</si>
  <si>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</si>
  <si>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</si>
  <si>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</si>
  <si>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</si>
  <si>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</si>
  <si>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</si>
  <si>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</si>
  <si>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</si>
  <si>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</si>
  <si>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</si>
  <si>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</si>
  <si>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</si>
  <si>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</si>
  <si>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</si>
  <si>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</si>
  <si>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</si>
  <si>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</si>
  <si>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</si>
  <si>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</si>
  <si>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</si>
  <si>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</si>
  <si>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</si>
  <si>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</si>
  <si>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</si>
  <si>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</si>
  <si>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</si>
  <si>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</si>
  <si>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</si>
  <si>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</si>
  <si>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</si>
  <si>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</si>
  <si>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</si>
  <si>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</si>
  <si>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</si>
  <si>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</si>
  <si>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</si>
  <si>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</si>
  <si>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</si>
  <si>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</si>
  <si>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</si>
  <si>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</si>
  <si>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</si>
  <si>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</si>
  <si>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</si>
  <si>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</si>
  <si>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</si>
  <si>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</si>
  <si>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</si>
  <si>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</si>
  <si>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</si>
  <si>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</si>
  <si>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</si>
  <si>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</si>
  <si>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</si>
  <si>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</si>
  <si>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</si>
  <si>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</si>
  <si>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</si>
  <si>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</si>
  <si>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</si>
  <si>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</si>
  <si>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</si>
  <si>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</si>
  <si>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</si>
  <si>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</si>
  <si>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</si>
  <si>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</si>
  <si>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</si>
  <si>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</si>
  <si>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</si>
  <si>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</si>
  <si>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</si>
  <si>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</si>
  <si>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</si>
  <si>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</si>
  <si>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</si>
  <si>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</si>
  <si>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</si>
  <si>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</si>
  <si>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</si>
  <si>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</si>
  <si>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</si>
  <si>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</si>
  <si>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</si>
  <si>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</si>
  <si>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</si>
  <si>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</si>
  <si>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</si>
  <si>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</si>
  <si>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</si>
  <si>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</si>
  <si>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</si>
  <si>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</si>
  <si>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</si>
  <si>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</si>
  <si>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</si>
  <si>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</si>
  <si>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</si>
  <si>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</si>
  <si>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</si>
  <si>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</si>
  <si>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</si>
  <si>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</si>
  <si>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</si>
  <si>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</si>
  <si>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</si>
  <si>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</si>
  <si>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</si>
  <si>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</si>
  <si>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</si>
  <si>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</si>
  <si>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</si>
  <si>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</si>
  <si>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</si>
  <si>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</si>
  <si>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</si>
  <si>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</si>
  <si>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</si>
  <si>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</si>
  <si>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</si>
  <si>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</si>
  <si>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</si>
  <si>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</si>
  <si>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</si>
  <si>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</si>
  <si>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</si>
  <si>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</si>
  <si>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</si>
  <si>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</si>
  <si>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</si>
  <si>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</si>
  <si>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</si>
  <si>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</si>
  <si>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</si>
  <si>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</si>
  <si>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</si>
  <si>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</si>
  <si>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</si>
  <si>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</si>
  <si>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</si>
  <si>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</si>
  <si>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</si>
  <si>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</si>
  <si>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</si>
  <si>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</si>
  <si>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</si>
  <si>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</si>
  <si>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</si>
  <si>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</si>
  <si>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</si>
  <si>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</si>
  <si>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</si>
  <si>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</si>
  <si>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</si>
  <si>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</si>
  <si>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</si>
  <si>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</si>
  <si>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</si>
  <si>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</si>
  <si>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</si>
  <si>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</si>
  <si>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</si>
  <si>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</si>
  <si>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</si>
  <si>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</si>
  <si>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</si>
  <si>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</si>
  <si>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</si>
  <si>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</si>
  <si>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</si>
  <si>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</si>
  <si>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</si>
  <si>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</si>
  <si>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</si>
  <si>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</si>
  <si>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</si>
  <si>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</si>
  <si>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</si>
  <si>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</si>
  <si>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</si>
  <si>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</si>
  <si>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</si>
  <si>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</si>
  <si>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</si>
  <si>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</si>
  <si>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</si>
  <si>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</si>
  <si>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</si>
  <si>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</si>
  <si>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</si>
  <si>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</si>
  <si>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</si>
  <si>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</si>
  <si>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</si>
  <si>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</si>
  <si>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</si>
  <si>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</si>
  <si>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</si>
  <si>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</si>
  <si>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</si>
  <si>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</si>
  <si>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</si>
  <si>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</si>
  <si>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</si>
  <si>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</si>
  <si>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</si>
  <si>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</si>
  <si>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</si>
  <si>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</si>
  <si>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</si>
  <si>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</si>
  <si>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</si>
  <si>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</si>
  <si>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</si>
  <si>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</si>
  <si>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</si>
  <si>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</si>
  <si>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</si>
  <si>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</si>
  <si>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</si>
  <si>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</si>
  <si>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</si>
  <si>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</si>
  <si>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</si>
  <si>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</si>
  <si>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</si>
  <si>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</si>
  <si>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</si>
  <si>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</si>
  <si>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</si>
  <si>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</si>
  <si>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</si>
  <si>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</si>
  <si>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</si>
  <si>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</si>
  <si>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</si>
  <si>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</si>
  <si>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</si>
  <si>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</si>
  <si>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</si>
  <si>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</si>
  <si>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</si>
  <si>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</si>
  <si>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</si>
  <si>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</si>
  <si>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</si>
  <si>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</si>
  <si>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</si>
  <si>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</si>
  <si>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</si>
  <si>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</si>
  <si>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</si>
  <si>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</si>
  <si>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</si>
  <si>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</si>
  <si>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</si>
  <si>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</si>
  <si>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</si>
  <si>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</si>
  <si>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</si>
  <si>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</si>
  <si>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</si>
  <si>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</si>
  <si>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</si>
  <si>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</si>
  <si>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</si>
  <si>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</si>
  <si>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</si>
  <si>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</si>
  <si>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</si>
  <si>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</si>
  <si>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</si>
  <si>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</si>
  <si>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</si>
  <si>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</si>
  <si>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</si>
  <si>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</si>
  <si>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</si>
  <si>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</si>
  <si>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</si>
  <si>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</si>
  <si>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</si>
  <si>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</si>
  <si>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</si>
  <si>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</si>
  <si>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</si>
  <si>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</si>
  <si>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</si>
  <si>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</si>
  <si>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</si>
  <si>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</si>
  <si>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</si>
  <si>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</si>
  <si>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</si>
  <si>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</si>
  <si>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</si>
  <si>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</si>
  <si>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</si>
  <si>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</si>
  <si>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</si>
  <si>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</si>
  <si>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</si>
  <si>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</si>
  <si>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</si>
  <si>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</si>
  <si>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</si>
  <si>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</si>
  <si>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</si>
  <si>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</si>
  <si>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</si>
  <si>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</si>
  <si>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</si>
  <si>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</si>
  <si>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</si>
  <si>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</si>
  <si>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</si>
  <si>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</si>
  <si>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</si>
  <si>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</si>
  <si>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</si>
  <si>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</si>
  <si>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</si>
  <si>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</si>
  <si>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</si>
  <si>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</si>
  <si>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</si>
  <si>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</si>
  <si>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</si>
  <si>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</si>
  <si>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</si>
  <si>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</si>
  <si>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</si>
  <si>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</si>
  <si>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</si>
  <si>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</si>
  <si>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</si>
  <si>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</si>
  <si>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</si>
  <si>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</si>
  <si>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</si>
  <si>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</si>
  <si>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</si>
  <si>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</si>
  <si>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</si>
  <si>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</si>
  <si>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</si>
  <si>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</si>
  <si>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</si>
  <si>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</si>
  <si>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</si>
  <si>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</si>
  <si>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</si>
  <si>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</si>
  <si>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</si>
  <si>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</si>
  <si>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</si>
  <si>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</si>
  <si>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</si>
  <si>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</si>
  <si>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</si>
  <si>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</si>
  <si>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</si>
  <si>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</si>
  <si>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</si>
  <si>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</si>
  <si>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</si>
  <si>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</si>
  <si>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</si>
  <si>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</si>
  <si>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</si>
  <si>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</si>
  <si>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</si>
  <si>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</si>
  <si>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</si>
  <si>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</si>
  <si>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</si>
  <si>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</si>
  <si>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</si>
  <si>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</si>
  <si>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</si>
  <si>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</si>
  <si>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</si>
  <si>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</si>
  <si>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</si>
  <si>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</si>
  <si>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</si>
  <si>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</si>
  <si>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</si>
  <si>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</si>
  <si>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</si>
  <si>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</si>
  <si>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</si>
  <si>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</si>
  <si>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</si>
  <si>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</si>
  <si>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</si>
  <si>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</si>
  <si>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</si>
  <si>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</si>
  <si>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</si>
  <si>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</si>
  <si>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</si>
  <si>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</si>
  <si>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</si>
  <si>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</si>
  <si>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</si>
  <si>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</si>
  <si>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o/w Greenland</t>
  </si>
  <si>
    <t>o/w Faroe Islands</t>
  </si>
  <si>
    <t>DKK 0 - 2m</t>
  </si>
  <si>
    <t>DKK 2 - 5m</t>
  </si>
  <si>
    <t>DKK 5 - 20m</t>
  </si>
  <si>
    <t>DKK 20 - 50m</t>
  </si>
  <si>
    <t>&gt; DKK 100m</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</si>
  <si>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</si>
  <si>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</si>
  <si>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</si>
  <si>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</si>
  <si>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</si>
  <si>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</si>
  <si>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</si>
  <si>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</si>
  <si>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Fixed rate o/w Adjustable Rate Mortgages</t>
  </si>
  <si>
    <t>Fixed rate o/w Index loans</t>
  </si>
  <si>
    <t>Fixed rate o/w Funded to maturity</t>
  </si>
  <si>
    <t>Floating rate o/w 1 year Adjustable Rate Mortgage</t>
  </si>
  <si>
    <t>Floating rate o/w Non capped floaters</t>
  </si>
  <si>
    <t>Floating rate o/w Capped floaters</t>
  </si>
  <si>
    <t xml:space="preserve">o/w Claim guaranteed by local/municipal authorities </t>
  </si>
  <si>
    <t>o/w Non EEA Credit Quality Step 1 (CQS1) gvts or quasi govts</t>
  </si>
  <si>
    <t>o/w Non EEA Credit Quality Step 2 (CQS2) gvts or quasi govts</t>
  </si>
  <si>
    <t>o/w EEA Credit Quality Step 1 (CQS1) central banks</t>
  </si>
  <si>
    <t>o/w EEA Credit Quality Step 2 (CQS2) central banks</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</si>
  <si>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</si>
  <si>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</si>
  <si>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</si>
  <si>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</si>
  <si>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</si>
  <si>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</si>
  <si>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</si>
  <si>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</si>
  <si>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</si>
  <si>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</si>
  <si>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Region Zealand (Region Sjælland)</t>
  </si>
  <si>
    <t>Central Denmark Region (Region Midtjylland)</t>
  </si>
  <si>
    <t>The North Denmark Region (Region Nordjylland)</t>
  </si>
  <si>
    <t>Region of Southern Denmark (Region Syddanmark)</t>
  </si>
  <si>
    <t>Other o/w Subsidised housing</t>
  </si>
  <si>
    <t>Other o/w Private rental</t>
  </si>
  <si>
    <t xml:space="preserve">Other o/w coorperative housing </t>
  </si>
  <si>
    <t xml:space="preserve">Other o/w Buildings under construction </t>
  </si>
  <si>
    <t>Other o/w Buildings land</t>
  </si>
  <si>
    <t>The Capital Region of Denmark (Region Hovedstaden)</t>
  </si>
  <si>
    <t>Y</t>
  </si>
  <si>
    <t>https://coveredbondlabel.com/issuer/4/</t>
  </si>
  <si>
    <t>o/w Social &amp; Cultural purposes</t>
  </si>
  <si>
    <t>o/w Cooperative Housing</t>
  </si>
  <si>
    <t>o/w Private rental</t>
  </si>
  <si>
    <t>o/w Manufacturing and Manual Industries</t>
  </si>
  <si>
    <t>o/w Office and Retail</t>
  </si>
  <si>
    <t>o/w Agricultutal properties</t>
  </si>
  <si>
    <t>S&amp;P OC (%)</t>
  </si>
  <si>
    <t>DLR Kredit A/S</t>
  </si>
  <si>
    <t>www.dlr.dk</t>
  </si>
  <si>
    <t>o/w AAA covered bonds</t>
  </si>
  <si>
    <t>Jakob Kongsgaard Olsson</t>
  </si>
  <si>
    <t>jko@dlr.dk</t>
  </si>
  <si>
    <t>Cut-off	date:	31/12/2019</t>
  </si>
  <si>
    <t>20.5</t>
  </si>
  <si>
    <t>NDA3</t>
  </si>
  <si>
    <t>To Contents</t>
  </si>
  <si>
    <t>Loan loss provisions (sum of total individual and group wise loan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</si>
  <si>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</si>
  <si>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</si>
  <si>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</si>
  <si>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</si>
  <si>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</si>
  <si>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</si>
  <si>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</si>
  <si>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</si>
  <si>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</si>
  <si>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</si>
  <si>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</si>
  <si>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</si>
  <si>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</si>
  <si>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</si>
  <si>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</si>
  <si>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</si>
  <si>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</si>
  <si>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</si>
  <si>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 DKK m.</t>
  </si>
  <si>
    <t>Net loan losses (Net loan losses and net loan loss provisions), DKK m.</t>
  </si>
  <si>
    <t>ND</t>
  </si>
  <si>
    <t xml:space="preserve">Guarantees (e.g. provided by states, municipals, banks) </t>
  </si>
  <si>
    <t>Senior Secured Bonds (Sec. 15 bonds)</t>
  </si>
  <si>
    <t>Outstanding Senior Unsecured Liabilities</t>
  </si>
  <si>
    <t>Outstanding Covered Bonds (fair value)</t>
  </si>
  <si>
    <t>Solvency Ratio (%)</t>
  </si>
  <si>
    <t>Tier 1 Ratio (%)</t>
  </si>
  <si>
    <t>of which: Used/registered for covered bond collateral pool</t>
  </si>
  <si>
    <t>Total Customer Loans (fair value)</t>
  </si>
  <si>
    <t>Total Balance Sheet Assets</t>
  </si>
  <si>
    <t>Q1 2019</t>
  </si>
  <si>
    <t>Q2 2019</t>
  </si>
  <si>
    <t>Q3 2019</t>
  </si>
  <si>
    <t>Q4 2019</t>
  </si>
  <si>
    <t>(DKKbn – except Tier 1 and Solvency Ratio)</t>
  </si>
  <si>
    <t xml:space="preserve">Key information regarding issuers' balance sheet </t>
  </si>
  <si>
    <t xml:space="preserve">Table A.    General Issuer Detail </t>
  </si>
  <si>
    <t> 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</si>
  <si>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</si>
  <si>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</si>
  <si>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</si>
  <si>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</si>
  <si>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</si>
  <si>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</si>
  <si>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</si>
  <si>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 See X3 for definitions.</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</si>
  <si>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</si>
  <si>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</si>
  <si>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</si>
  <si>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</si>
  <si>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</si>
  <si>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</si>
  <si>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</si>
  <si>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</si>
  <si>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</si>
  <si>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</si>
  <si>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t>DKK. xx bn.</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</si>
  <si>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</si>
  <si>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</si>
  <si>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</si>
  <si>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</si>
  <si>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</si>
  <si>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</si>
  <si>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</si>
  <si>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</si>
  <si>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</si>
  <si>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</si>
  <si>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</si>
  <si>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</si>
  <si>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</si>
  <si>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</si>
  <si>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</si>
  <si>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</si>
  <si>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</si>
  <si>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</si>
  <si>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</si>
  <si>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</si>
  <si>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</si>
  <si>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</si>
  <si>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</si>
  <si>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</si>
  <si>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</si>
  <si>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</si>
  <si>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</si>
  <si>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</si>
  <si>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</si>
  <si>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</si>
  <si>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</si>
  <si>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</si>
  <si>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t>
  </si>
  <si>
    <t>Fitch</t>
  </si>
  <si>
    <t>S&amp;P</t>
  </si>
  <si>
    <t>Moody’s</t>
  </si>
  <si>
    <t>Rating</t>
  </si>
  <si>
    <t>Eligible for central bank repo</t>
  </si>
  <si>
    <t>CRD compliant</t>
  </si>
  <si>
    <t>UCITS compliant</t>
  </si>
  <si>
    <t>2.26%</t>
  </si>
  <si>
    <t>2.12%</t>
  </si>
  <si>
    <t>1.98%</t>
  </si>
  <si>
    <t>1.92%</t>
  </si>
  <si>
    <t>97.7%</t>
  </si>
  <si>
    <t>97.9%</t>
  </si>
  <si>
    <t>98.0%</t>
  </si>
  <si>
    <t>98.1%</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</si>
  <si>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</si>
  <si>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</si>
  <si>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</si>
  <si>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</si>
  <si>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</si>
  <si>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</si>
  <si>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</si>
  <si>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</si>
  <si>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</si>
  <si>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</si>
  <si>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</si>
  <si>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</si>
  <si>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color theme="1"/>
        <rFont val="Calibri"/>
        <family val="2"/>
      </rPr>
      <t>≤ 5 years</t>
    </r>
  </si>
  <si>
    <r>
      <t xml:space="preserve">&gt; 3 and </t>
    </r>
    <r>
      <rPr>
        <sz val="11"/>
        <color theme="1"/>
        <rFont val="Calibri"/>
        <family val="2"/>
      </rPr>
      <t>≤ 4 years</t>
    </r>
  </si>
  <si>
    <r>
      <t xml:space="preserve">&gt; 2 and </t>
    </r>
    <r>
      <rPr>
        <sz val="11"/>
        <color theme="1"/>
        <rFont val="Calibri"/>
        <family val="2"/>
      </rPr>
      <t>≤ 3 years</t>
    </r>
  </si>
  <si>
    <r>
      <t xml:space="preserve">&gt; 1 and </t>
    </r>
    <r>
      <rPr>
        <sz val="11"/>
        <color theme="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</si>
  <si>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</si>
  <si>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</si>
  <si>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</si>
  <si>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</si>
  <si>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</si>
  <si>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</si>
  <si>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</si>
  <si>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DLR Capital Centre B, Outstanding CBs</t>
  </si>
  <si>
    <t>Loan loss provisions (cover pool level - shown in Table A on issuer level) - Optional on cover pool level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</si>
  <si>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</si>
  <si>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</si>
  <si>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</si>
  <si>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</si>
  <si>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</si>
  <si>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</si>
  <si>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</si>
  <si>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 of RWA, general, by law)</t>
  </si>
  <si>
    <t>Total (% of nom. value of outstanding CBs)</t>
  </si>
  <si>
    <t>Overcollateralisation ratio, %</t>
  </si>
  <si>
    <t>Overcollateralisation after correction</t>
  </si>
  <si>
    <t>Transmission or liquidation proceeds to CB holders</t>
  </si>
  <si>
    <t>Nominal cover pool (total value)</t>
  </si>
  <si>
    <r>
      <t>Table G1.1 – DLR Capital Centre B, General cover pool information</t>
    </r>
    <r>
      <rPr>
        <b/>
        <sz val="12"/>
        <color theme="1"/>
        <rFont val="Calibri"/>
        <family val="2"/>
        <scheme val="minor"/>
      </rPr>
      <t xml:space="preserve"> </t>
    </r>
  </si>
  <si>
    <t>In %</t>
  </si>
  <si>
    <t>DKK 50 - 100m</t>
  </si>
  <si>
    <t>Lending, by loan size, DKKbn</t>
  </si>
  <si>
    <t>Table M3</t>
  </si>
  <si>
    <t>Social and cultural purposes</t>
  </si>
  <si>
    <t>Office and Business</t>
  </si>
  <si>
    <t>Manufacturing and Manual Industries</t>
  </si>
  <si>
    <t>Private rental</t>
  </si>
  <si>
    <t>Cooperative Housing</t>
  </si>
  <si>
    <t>Subsidised Housing</t>
  </si>
  <si>
    <t>Holiday houses</t>
  </si>
  <si>
    <t>Owner-occupied homes</t>
  </si>
  <si>
    <t>Lending by property category, DKKbn</t>
  </si>
  <si>
    <t>Table M2</t>
  </si>
  <si>
    <t>Number of loans by property category</t>
  </si>
  <si>
    <t>Table M1</t>
  </si>
  <si>
    <t>Property categories are defined according to Danish FSA's AS-reporting form</t>
  </si>
  <si>
    <t>Reporting date</t>
  </si>
  <si>
    <t>DLR Capital center B</t>
  </si>
  <si>
    <t>Properties for social and cultural purposes</t>
  </si>
  <si>
    <t>Agricultutal properties</t>
  </si>
  <si>
    <t>Avg. LTV (%)</t>
  </si>
  <si>
    <t>&gt; 100</t>
  </si>
  <si>
    <t>95 - 100</t>
  </si>
  <si>
    <t>90 - 94,9</t>
  </si>
  <si>
    <t>85 - 89,9</t>
  </si>
  <si>
    <t>80 - 84,9</t>
  </si>
  <si>
    <t>70 - 79,9</t>
  </si>
  <si>
    <t>60 - 69,9</t>
  </si>
  <si>
    <t>40 - 59,9</t>
  </si>
  <si>
    <t>20 - 39,9</t>
  </si>
  <si>
    <t>0 - 19,9</t>
  </si>
  <si>
    <t>Per cent</t>
  </si>
  <si>
    <t>Lending, by-loan to-value (LTV), current property value, per cent ("Total loan in the highest LTV bracket")</t>
  </si>
  <si>
    <t>Table M4d</t>
  </si>
  <si>
    <t>DKK bn</t>
  </si>
  <si>
    <t>Lending, by-loan to-value (LTV), current property value, DKKbn ("Total loan in the highest LTV bracket")</t>
  </si>
  <si>
    <t>Table M4c</t>
  </si>
  <si>
    <r>
      <t xml:space="preserve">Lending, by-loan to-value (LTV), current property value, </t>
    </r>
    <r>
      <rPr>
        <b/>
        <i/>
        <sz val="11"/>
        <rFont val="Calibri"/>
        <family val="2"/>
        <scheme val="minor"/>
      </rPr>
      <t>per cent ("Continously distributed into LTV brackets")</t>
    </r>
  </si>
  <si>
    <t>Table M4b</t>
  </si>
  <si>
    <t>Lending, by-loan to-value (LTV), current property value, DKKbn ("Continously distributed into LTV brackets")</t>
  </si>
  <si>
    <t>Table M4a</t>
  </si>
  <si>
    <t>* Contains owner-occupied homes on the Feroe Island, and owner-occupied homes and commercial real estate on Greenland</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</si>
  <si>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</si>
  <si>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</si>
  <si>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</si>
  <si>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</si>
  <si>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</si>
  <si>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</si>
  <si>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Lending by region, DKKbn</t>
  </si>
  <si>
    <t>Table M5 - Total</t>
  </si>
  <si>
    <t>- Capped floaters</t>
  </si>
  <si>
    <t>- 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</si>
  <si>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</si>
  <si>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</si>
  <si>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</si>
  <si>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</si>
  <si>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</si>
  <si>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</si>
  <si>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</si>
  <si>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</si>
  <si>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Lending by loan type - All loans, DKKbn</t>
  </si>
  <si>
    <t>Table M8</t>
  </si>
  <si>
    <t>Lending by loan type - Repayment Loans / Amortizing Loans, DKKbn</t>
  </si>
  <si>
    <t>Table M7</t>
  </si>
  <si>
    <t>*Interest-only loans at time of compilation. Interest-only is typically limited to a maximum of 10 years</t>
  </si>
  <si>
    <t>Lending by loan type - IO Loans, DKKbn</t>
  </si>
  <si>
    <t>Table M6</t>
  </si>
  <si>
    <t>Note: Losses are reported on a company level, as the annualised loss as percentage of total  lending within each property category</t>
  </si>
  <si>
    <t>Total realised losses, %*</t>
  </si>
  <si>
    <t>Realised losses (%)</t>
  </si>
  <si>
    <t>Table M12a</t>
  </si>
  <si>
    <t>Note: Losses are reported on a company level, as the quarterly total realised losses</t>
  </si>
  <si>
    <t>Total realised losses*</t>
  </si>
  <si>
    <t>Realised losses (DKK million)</t>
  </si>
  <si>
    <t>Table M12</t>
  </si>
  <si>
    <t>Note: 90 days NPL ratio defined as in table 11a</t>
  </si>
  <si>
    <t>&gt;100 per cent LTV</t>
  </si>
  <si>
    <t>90-100 per cent LTV</t>
  </si>
  <si>
    <t>80-89.9 per cent LTV</t>
  </si>
  <si>
    <t>70-79.9 per cent LTV</t>
  </si>
  <si>
    <t>60-69.9 per cent LTV</t>
  </si>
  <si>
    <t>&lt; 60per cent LTV</t>
  </si>
  <si>
    <t>90 day Non-performing loans by property type, as percentage of lending, by continous LTV bracket, %</t>
  </si>
  <si>
    <t>Table M11b</t>
  </si>
  <si>
    <t>Note: 90 days NPL ratio defined as outstanding debt on loans with arrears of 90 days or more as percentage of total outstanding debt</t>
  </si>
  <si>
    <t>90 day NPL</t>
  </si>
  <si>
    <t>90 day Non-performing loans by property type, as percentage of lending, %</t>
  </si>
  <si>
    <t>Table M11a</t>
  </si>
  <si>
    <t>Note: 90 days NPL ratio defined as term payments on loans with arrears of 90 days or more, as percentage of total term payments</t>
  </si>
  <si>
    <t>90 day Non-performing loans by property type, as percentage of total payments, %</t>
  </si>
  <si>
    <t>Table M11</t>
  </si>
  <si>
    <t>≥ 20 Years</t>
  </si>
  <si>
    <t>≥ 10 - ≤ 20 Years</t>
  </si>
  <si>
    <t>≥ 5 - ≤ 10 Years</t>
  </si>
  <si>
    <t>≥ 3 - ≤ 5 Years</t>
  </si>
  <si>
    <t>≥  1 - ≤ 3 Years</t>
  </si>
  <si>
    <t>&lt; 1 Years</t>
  </si>
  <si>
    <t>Lending by remaining maturity, DKKbn</t>
  </si>
  <si>
    <t>Table M10</t>
  </si>
  <si>
    <t>&lt; 12 months</t>
  </si>
  <si>
    <r>
      <t>Lending by Seasoning, DKKbn</t>
    </r>
    <r>
      <rPr>
        <i/>
        <sz val="8"/>
        <color theme="1"/>
        <rFont val="Calibri"/>
        <family val="2"/>
        <scheme val="minor"/>
      </rPr>
      <t xml:space="preserve"> (Seasoning defined by duration of customer relationship)</t>
    </r>
  </si>
  <si>
    <t>Table M9</t>
  </si>
  <si>
    <t>Should the LTV on an individual loan increase beyond the legal maximum, fx due to falling property prices, the mortgage institute must inject additional collateral into the cover pool to secure full collateral coverage.</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</si>
  <si>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</si>
  <si>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Frequency of collateral valuation for the purpose of calculating the LTV</t>
  </si>
  <si>
    <t>In this case, the loan will be distributed with 100 per cent into the fifth bracket (70-79.9)</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</si>
  <si>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</si>
  <si>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</si>
  <si>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 xml:space="preserve">LTV is calculated on each property on a loan-by-loan basis, and takes into account prior-ranking loans at fair values relative to the estimated property value based on the most recent valuation or approved market value.
</t>
  </si>
  <si>
    <t>Describe the method on which your LTV calculation is based</t>
  </si>
  <si>
    <t>Legal framework for valuation and LTV-calculation follow the rules of the Danish FSA - Bekendtgørelse nr. 687 af 20. juni 2007</t>
  </si>
  <si>
    <t xml:space="preserve">Loan-to-Value (LTV) </t>
  </si>
  <si>
    <t>The guarantors are Danish regional and local banks that at the same time are shareholders of DLR Kredit A/S.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</si>
  <si>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</si>
  <si>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</si>
  <si>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</si>
  <si>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How are the loans guaranteed?</t>
  </si>
  <si>
    <t>Guaranteed loans (if part of the cover pool)</t>
  </si>
  <si>
    <t>(N/A for some issuers)</t>
  </si>
  <si>
    <t xml:space="preserve">Issuer specific </t>
  </si>
  <si>
    <t xml:space="preserve">Key Concepts Explanation </t>
  </si>
  <si>
    <t>Table X2</t>
  </si>
  <si>
    <r>
      <t xml:space="preserve">The Danish FSA set rules for loan loss provisioning. In case of </t>
    </r>
    <r>
      <rPr>
        <sz val="11"/>
        <color theme="1"/>
        <rFont val="Calibri"/>
        <family val="2"/>
        <scheme val="minor"/>
      </rPr>
      <t>objective evidence of value reduction (OIV) provisioning for potential losses must be made.</t>
    </r>
  </si>
  <si>
    <t>If NPL and/or loans in foreclosure procedure are part of the covered pool which provisions are made in respect of the value of these loans in the cover pool?</t>
  </si>
  <si>
    <t>Asset substitution is not allowed for specialised mortgage banks, hence loans in foreclosure are part of the cover pool.</t>
  </si>
  <si>
    <t xml:space="preserve">Are loans in foreclosure procedure part of eligible assets in cover pool?  </t>
  </si>
  <si>
    <t>Asset substitution is not allowed for specialised mortgage banks, hence NPLs are part of the cover pool.</t>
  </si>
  <si>
    <t>Are NPLs parts of eligible assets in cover pool? Are NPL parts of non eligible assets in cover pool?</t>
  </si>
  <si>
    <t>No distinction made. Asset substitution is not allowed for specialised mortgage banks.</t>
  </si>
  <si>
    <t>Explain how you distinguish between performing and nonperforming loans in the cover pool?</t>
  </si>
  <si>
    <t>The NPL rate is calculated at different time periods after the original payment date. Standard in Table A is 90 day arrear.</t>
  </si>
  <si>
    <t>Describe how you define NPLs</t>
  </si>
  <si>
    <t>NPL (Non-performing loans)</t>
  </si>
  <si>
    <r>
      <t>·</t>
    </r>
    <r>
      <rPr>
        <sz val="11"/>
        <color theme="1"/>
        <rFont val="Calibri"/>
        <family val="2"/>
        <scheme val="minor"/>
      </rPr>
      <t>       Nurseries</t>
    </r>
  </si>
  <si>
    <r>
      <t>·</t>
    </r>
    <r>
      <rPr>
        <sz val="11"/>
        <color theme="1"/>
        <rFont val="Calibri"/>
        <family val="2"/>
        <scheme val="minor"/>
      </rPr>
      <t>       Forestry</t>
    </r>
  </si>
  <si>
    <r>
      <t>·</t>
    </r>
    <r>
      <rPr>
        <sz val="11"/>
        <color theme="1"/>
        <rFont val="Calibri"/>
        <family val="2"/>
        <scheme val="minor"/>
      </rPr>
      <t>       Agriculture</t>
    </r>
  </si>
  <si>
    <r>
      <t>·</t>
    </r>
    <r>
      <rPr>
        <sz val="11"/>
        <color theme="1"/>
        <rFont val="Calibri"/>
        <family val="2"/>
        <scheme val="minor"/>
      </rPr>
      <t>       Congress and conference centres</t>
    </r>
  </si>
  <si>
    <r>
      <t>·</t>
    </r>
    <r>
      <rPr>
        <sz val="11"/>
        <color theme="1"/>
        <rFont val="Calibri"/>
        <family val="2"/>
        <scheme val="minor"/>
      </rPr>
      <t>       Hotels and resorts </t>
    </r>
  </si>
  <si>
    <r>
      <t>·</t>
    </r>
    <r>
      <rPr>
        <sz val="11"/>
        <color theme="1"/>
        <rFont val="Calibri"/>
        <family val="2"/>
        <scheme val="minor"/>
      </rPr>
      <t>       Restaurants, inns etc.</t>
    </r>
  </si>
  <si>
    <r>
      <t>·</t>
    </r>
    <r>
      <rPr>
        <sz val="11"/>
        <color theme="1"/>
        <rFont val="Calibri"/>
        <family val="2"/>
        <scheme val="minor"/>
      </rPr>
      <t>       Warehouse</t>
    </r>
  </si>
  <si>
    <t>·       Retail/shop</t>
  </si>
  <si>
    <t>·       Office</t>
  </si>
  <si>
    <t>E.g.: Private rental, Manufacturing and Manual Industries, Offices and Business, Agriculture.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</si>
  <si>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</si>
  <si>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</si>
  <si>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</si>
  <si>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</si>
  <si>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</si>
  <si>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</si>
  <si>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</si>
  <si>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Key Concepts Explanation</t>
  </si>
  <si>
    <t>Table X1</t>
  </si>
  <si>
    <t>To Frontpage</t>
  </si>
  <si>
    <t>Seasoning defined by duration of customer relationship, calculated from the first disbursement of a mortgage loan.</t>
  </si>
  <si>
    <t>Seasoning</t>
  </si>
  <si>
    <t>Table M9-10</t>
  </si>
  <si>
    <t>General explanation</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</si>
  <si>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</si>
  <si>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</si>
  <si>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</si>
  <si>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</si>
  <si>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Non Capped floaters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</si>
  <si>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</si>
  <si>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</si>
  <si>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</si>
  <si>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</si>
  <si>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</si>
  <si>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</si>
  <si>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</si>
  <si>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fx unused land or green energy plants.  Max LTV 70 % (legislation).</t>
  </si>
  <si>
    <t>Property used for education, kindergardens, museums and other buildings for public use. Max LTV  70 % (legislation).</t>
  </si>
  <si>
    <t>Property and land for agricultural use. Max LTV 70 % (legislation). Lending from 60 - 70 % LTV however only against additional collateral.</t>
  </si>
  <si>
    <t>Office property and retail buildings for own use or for rent. Max LTV 60 % (legislation).</t>
  </si>
  <si>
    <t>Industrial and manufacturing buildings and warehouses for own use or for renting. Max LTV 60 % (legislation).</t>
  </si>
  <si>
    <t>Residential property rented out to private tenants. Max LTV 80 % (legislation).</t>
  </si>
  <si>
    <t>Residential property owned and administered by the cooperative and used by the members of the cooperative.  Max LTV 80 % (legislation).</t>
  </si>
  <si>
    <t>Residential rental properties subsidised by the goverment. Max LTV 80 % (legislation). LTVs above 80 % can be granted against full government guarantee.</t>
  </si>
  <si>
    <t>Holiday houses for owner's own use or for subletting. Max LTV 60 % (legislation).</t>
  </si>
  <si>
    <t>Private owned residential properties used by the owner,  Max LTV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</si>
  <si>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</si>
  <si>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</si>
  <si>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</si>
  <si>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</si>
  <si>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</si>
  <si>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</si>
  <si>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</si>
  <si>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</si>
  <si>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</si>
  <si>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</si>
  <si>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</si>
  <si>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</si>
  <si>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</si>
  <si>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</si>
  <si>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</si>
  <si>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</si>
  <si>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less nominal value of covered bonds</t>
  </si>
  <si>
    <t>Overcollateralisation</t>
  </si>
  <si>
    <t>Liquidity due to be paid out next day in connection with refinancing</t>
  </si>
  <si>
    <t>Transmission or liquidation proceeds to CB holders (for redemption of CBs maturing 0-1 day)</t>
  </si>
  <si>
    <t>Sum of nominal value of covered bonds + Senior secured debt + capital. Capital is:  Additional tier 1 capital (e.g. hybrid core capital) and Core tier 1 capital</t>
  </si>
  <si>
    <t>Table G1.1</t>
  </si>
  <si>
    <t>All individual and group wise loan loss provisions, as stated in the issuer´s interim and annual accounts</t>
  </si>
  <si>
    <t>Loan loss provisions (sum of total individual and group wise loss provisions, end of quarter)</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</si>
  <si>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</si>
  <si>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</si>
  <si>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</si>
  <si>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</si>
  <si>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Value of acquired properties / ships (temporary possessions, end quarter)</t>
  </si>
  <si>
    <t>The item taken from the issuer´s profit &amp; loss account</t>
  </si>
  <si>
    <t>Net loan losses (Net loan losses and net loan loss provisions)</t>
  </si>
  <si>
    <t xml:space="preserve">All guarantees backing the granted loans provided by e.g. states, municipalities or banks  </t>
  </si>
  <si>
    <t>Senior secured bonds - formerly known as JCB (Section 15 bonds)</t>
  </si>
  <si>
    <t>Senior Secured Bonds</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</si>
  <si>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</si>
  <si>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</si>
  <si>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</si>
  <si>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</si>
  <si>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</si>
  <si>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Customer Loans(fair value)</t>
  </si>
  <si>
    <t>Total balance sheet assets as reported in the interim or annual reports of the issuer, fair value</t>
  </si>
  <si>
    <t>Table A</t>
  </si>
  <si>
    <t>Table X3</t>
  </si>
  <si>
    <t>Reportingdate 06/02/2020</t>
  </si>
  <si>
    <t>DKKbn</t>
  </si>
  <si>
    <t>Percentage of nominal outstanding CBs</t>
  </si>
  <si>
    <t>2019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</si>
</sst>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k_r_._-;\-* #,##0.00\ _k_r_._-;_-* &quot;-&quot;??\ _k_r_._-;_-@_-"/>
    <numFmt numFmtId="165" formatCode="_ * #,##0.00_ ;_ * \-#,##0.00_ ;_ * &quot;-&quot;??_ ;_ @_ "/>
    <numFmt numFmtId="166" formatCode="0.0%"/>
    <numFmt numFmtId="167" formatCode="#,##0.0"/>
    <numFmt numFmtId="168" formatCode="0.0"/>
    <numFmt numFmtId="169" formatCode="dd/mmm/yyyy"/>
    <numFmt numFmtId="170" formatCode="_ * #,##0.0_ ;_ * \-#,##0.0_ ;_ * &quot;-&quot;??_ ;_ @_ "/>
    <numFmt numFmtId="171" formatCode="_ * #,##0_ ;_ * \-#,##0_ ;_ * &quot;-&quot;??_ ;_ @_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FF0000"/>
      <name val="Calibri"/>
      <family val="2"/>
      <scheme val="minor"/>
    </font>
    <font>
      <i/>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u/>
      <sz val="9.35"/>
      <color theme="10"/>
      <name val="Calibri"/>
      <family val="2"/>
    </font>
    <font>
      <sz val="9"/>
      <name val="Calibri"/>
      <family val="2"/>
      <scheme val="minor"/>
    </font>
    <font>
      <b/>
      <sz val="9"/>
      <name val="Calibri"/>
      <family val="2"/>
      <scheme val="minor"/>
    </font>
    <font>
      <i/>
      <sz val="11"/>
      <name val="Calibri"/>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
      <sz val="11"/>
      <name val="Calibri"/>
      <family val="2"/>
    </font>
    <font>
      <b/>
      <sz val="9"/>
      <color rgb="FF000000"/>
      <name val="Arial"/>
      <family val="2"/>
    </font>
    <font>
      <i/>
      <sz val="8"/>
      <color theme="1"/>
      <name val="Calibri"/>
      <family val="2"/>
      <scheme val="minor"/>
    </font>
    <font>
      <sz val="11"/>
      <color theme="1"/>
      <name val="Arial"/>
      <family val="2"/>
    </font>
    <font>
      <sz val="12"/>
      <color theme="1"/>
      <name val="Times New Roman"/>
      <family val="1"/>
    </font>
    <font>
      <b/>
      <i/>
      <sz val="10"/>
      <color rgb="FF000000"/>
      <name val="Arial"/>
      <family val="2"/>
    </font>
    <font>
      <b/>
      <sz val="10"/>
      <color rgb="FF000000"/>
      <name val="Arial"/>
      <family val="2"/>
    </font>
    <font>
      <sz val="8"/>
      <color rgb="FF000000"/>
      <name val="Arial"/>
      <family val="2"/>
    </font>
    <font>
      <b/>
      <sz val="11"/>
      <color rgb="FF000000"/>
      <name val="Calibri"/>
      <family val="2"/>
    </font>
    <font>
      <b/>
      <u/>
      <sz val="9.35"/>
      <color rgb="FF0000FF"/>
      <name val="Calibri"/>
      <family val="2"/>
    </font>
    <font>
      <sz val="11"/>
      <color rgb="FF000000"/>
      <name val="Calibri"/>
      <family val="2"/>
    </font>
    <font>
      <b/>
      <sz val="12"/>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47" fillId="0" borderId="0" applyNumberFormat="0" applyFill="0" applyBorder="0" applyAlignment="0" applyProtection="0">
      <alignment vertical="top"/>
      <protection locked="0"/>
    </xf>
    <xf numFmtId="165" fontId="4" fillId="0" borderId="0" applyFont="0" applyFill="0" applyBorder="0" applyAlignment="0" applyProtection="0"/>
    <xf numFmtId="0" fontId="47" fillId="0" borderId="0" applyNumberFormat="0" applyFill="0" applyBorder="0" applyAlignment="0" applyProtection="0">
      <alignment vertical="top"/>
      <protection locked="0"/>
    </xf>
    <xf numFmtId="0" fontId="14" fillId="0" borderId="0" applyNumberFormat="0" applyFill="0" applyBorder="0" applyAlignment="0" applyProtection="0"/>
    <xf numFmtId="164" fontId="4" fillId="0" borderId="0" applyFont="0" applyFill="0" applyBorder="0" applyAlignment="0" applyProtection="0"/>
  </cellStyleXfs>
  <cellXfs count="4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Border="1" applyAlignment="1">
      <alignment horizontal="center" vertical="center" wrapText="1"/>
    </xf>
    <xf numFmtId="0" fontId="14" fillId="0" borderId="13" xfId="2" quotePrefix="1" applyBorder="1" applyAlignment="1">
      <alignment horizontal="center" vertical="center" wrapText="1"/>
    </xf>
    <xf numFmtId="0" fontId="14" fillId="0" borderId="14"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5" xfId="0" applyFont="1" applyFill="1" applyBorder="1" applyAlignment="1">
      <alignment horizontal="center" vertical="center" wrapText="1"/>
    </xf>
    <xf numFmtId="0" fontId="14" fillId="0" borderId="15"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6" fontId="28" fillId="0" borderId="0" xfId="1" applyNumberFormat="1" applyFont="1" applyAlignment="1">
      <alignment horizontal="center" vertical="center" wrapText="1"/>
    </xf>
    <xf numFmtId="166" fontId="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166" fontId="19" fillId="6" borderId="0" xfId="1" applyNumberFormat="1" applyFont="1" applyFill="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168" fontId="2" fillId="0" borderId="0" xfId="0" quotePrefix="1" applyNumberFormat="1" applyFont="1" applyAlignment="1">
      <alignment horizontal="center" vertical="center" wrapText="1"/>
    </xf>
    <xf numFmtId="0" fontId="39" fillId="0" borderId="0" xfId="0" applyFont="1" applyAlignment="1">
      <alignment horizontal="center" vertical="center"/>
    </xf>
    <xf numFmtId="0" fontId="17" fillId="6" borderId="0" xfId="0" applyFont="1" applyFill="1" applyAlignment="1">
      <alignment horizontal="center" vertical="center" wrapText="1"/>
    </xf>
    <xf numFmtId="166" fontId="17" fillId="6" borderId="0" xfId="1" applyNumberFormat="1" applyFont="1" applyFill="1" applyAlignment="1">
      <alignment horizontal="center" vertical="center" wrapText="1"/>
    </xf>
    <xf numFmtId="0" fontId="41" fillId="0" borderId="0" xfId="0" applyFont="1" applyAlignment="1">
      <alignment horizontal="right" vertical="center" wrapText="1"/>
    </xf>
    <xf numFmtId="0" fontId="41" fillId="0" borderId="0" xfId="0" quotePrefix="1" applyFont="1" applyAlignment="1">
      <alignment horizontal="right" vertical="center" wrapText="1"/>
    </xf>
    <xf numFmtId="0" fontId="40" fillId="0" borderId="0" xfId="0" quotePrefix="1" applyFont="1" applyAlignment="1">
      <alignment horizontal="center" vertical="center" wrapText="1"/>
    </xf>
    <xf numFmtId="0" fontId="40" fillId="0" borderId="0" xfId="0" applyFont="1" applyAlignment="1">
      <alignment horizontal="center" vertical="center" wrapText="1"/>
    </xf>
    <xf numFmtId="0" fontId="42" fillId="4" borderId="0" xfId="0" applyFont="1" applyFill="1" applyAlignment="1">
      <alignment horizontal="left" vertical="center"/>
    </xf>
    <xf numFmtId="0" fontId="42" fillId="4" borderId="0" xfId="0" applyFont="1" applyFill="1" applyAlignment="1">
      <alignment horizontal="justify" vertical="center"/>
    </xf>
    <xf numFmtId="0" fontId="43" fillId="8" borderId="0" xfId="9" applyFont="1" applyFill="1"/>
    <xf numFmtId="169" fontId="38" fillId="8" borderId="0" xfId="9" applyNumberFormat="1" applyFill="1" applyAlignment="1">
      <alignment horizontal="center"/>
    </xf>
    <xf numFmtId="0" fontId="44" fillId="4" borderId="0" xfId="0" applyFont="1" applyFill="1" applyAlignment="1">
      <alignment horizontal="center" vertical="center" wrapText="1"/>
    </xf>
    <xf numFmtId="0" fontId="45" fillId="4" borderId="0" xfId="0" applyFont="1" applyFill="1" applyAlignment="1">
      <alignment horizontal="left" vertical="top"/>
    </xf>
    <xf numFmtId="0" fontId="46" fillId="4" borderId="0" xfId="0" applyFont="1" applyFill="1" applyAlignment="1">
      <alignment horizontal="center" vertical="center"/>
    </xf>
    <xf numFmtId="0" fontId="48" fillId="0" borderId="0" xfId="0" applyFont="1" applyAlignment="1">
      <alignment horizontal="left" vertical="center" wrapText="1"/>
    </xf>
    <xf numFmtId="166" fontId="2" fillId="0" borderId="0" xfId="1" applyNumberFormat="1" applyFont="1" applyFill="1" applyAlignment="1">
      <alignment horizontal="center" vertical="center" wrapText="1"/>
    </xf>
    <xf numFmtId="0" fontId="22" fillId="0" borderId="0" xfId="0" applyFont="1" applyAlignment="1" applyProtection="1">
      <alignment horizontal="center" vertical="center" wrapText="1"/>
    </xf>
    <xf numFmtId="0" fontId="50" fillId="0" borderId="0" xfId="0" applyFont="1" applyAlignment="1">
      <alignment horizontal="center" vertical="center" wrapText="1"/>
    </xf>
    <xf numFmtId="0" fontId="2" fillId="0" borderId="0" xfId="0" quotePrefix="1" applyFont="1" applyFill="1" applyAlignment="1">
      <alignment horizontal="center" vertical="center" wrapText="1"/>
    </xf>
    <xf numFmtId="0" fontId="40" fillId="0" borderId="0" xfId="0" quotePrefix="1" applyFont="1" applyFill="1" applyAlignment="1">
      <alignment horizontal="center" vertical="center" wrapText="1"/>
    </xf>
    <xf numFmtId="166" fontId="2" fillId="0" borderId="0" xfId="1"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166" fontId="22" fillId="0" borderId="0" xfId="1" applyNumberFormat="1" applyFont="1" applyAlignment="1" applyProtection="1">
      <alignment horizontal="center" vertical="center" wrapText="1"/>
    </xf>
    <xf numFmtId="0" fontId="20"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Alignment="1">
      <alignment horizontal="center" vertical="center" wrapText="1"/>
    </xf>
    <xf numFmtId="3" fontId="20" fillId="0" borderId="0" xfId="0" quotePrefix="1" applyNumberFormat="1" applyFont="1" applyAlignment="1">
      <alignment horizontal="right" vertical="center" wrapText="1"/>
    </xf>
    <xf numFmtId="3" fontId="2" fillId="0" borderId="0" xfId="0" applyNumberFormat="1" applyFont="1" applyFill="1" applyBorder="1" applyAlignment="1" applyProtection="1">
      <alignment horizontal="center" vertical="center" wrapText="1"/>
    </xf>
    <xf numFmtId="0" fontId="14" fillId="0" borderId="13" xfId="2" applyBorder="1" applyAlignment="1" applyProtection="1">
      <alignment horizontal="center" vertical="center" wrapText="1"/>
    </xf>
    <xf numFmtId="0" fontId="20" fillId="0" borderId="0" xfId="0" quotePrefix="1" applyFont="1" applyFill="1" applyAlignment="1" applyProtection="1">
      <alignment horizontal="right" vertical="center" wrapText="1"/>
    </xf>
    <xf numFmtId="14" fontId="2" fillId="0" borderId="0" xfId="0" applyNumberFormat="1" applyFont="1" applyAlignment="1">
      <alignment horizontal="center" vertical="center" wrapText="1"/>
    </xf>
    <xf numFmtId="9" fontId="2" fillId="0" borderId="0" xfId="1" quotePrefix="1" applyNumberFormat="1" applyFont="1" applyAlignment="1">
      <alignment horizontal="center" vertical="center" wrapText="1"/>
    </xf>
    <xf numFmtId="3" fontId="2" fillId="0" borderId="0" xfId="0" applyNumberFormat="1" applyFont="1" applyFill="1" applyAlignment="1">
      <alignment horizontal="center" vertical="center" wrapText="1"/>
    </xf>
    <xf numFmtId="0" fontId="0" fillId="0" borderId="0" xfId="0"/>
    <xf numFmtId="3" fontId="2" fillId="0" borderId="0" xfId="0" applyNumberFormat="1" applyFont="1" applyAlignment="1" applyProtection="1">
      <alignment horizontal="center" vertical="center" wrapText="1"/>
    </xf>
    <xf numFmtId="0" fontId="0" fillId="0" borderId="0" xfId="0"/>
    <xf numFmtId="0" fontId="0" fillId="4" borderId="0" xfId="0" applyFont="1" applyFill="1"/>
    <xf numFmtId="0" fontId="47" fillId="4" borderId="0" xfId="12" applyFill="1" applyAlignment="1" applyProtection="1">
      <alignment horizontal="right"/>
    </xf>
    <xf numFmtId="170" fontId="2" fillId="4" borderId="16" xfId="0" applyNumberFormat="1" applyFont="1" applyFill="1" applyBorder="1" applyAlignment="1">
      <alignment wrapText="1"/>
    </xf>
    <xf numFmtId="0" fontId="51" fillId="4" borderId="16" xfId="0" applyFont="1" applyFill="1" applyBorder="1" applyAlignment="1">
      <alignment vertical="center" wrapText="1"/>
    </xf>
    <xf numFmtId="170" fontId="51" fillId="4" borderId="0" xfId="0" applyNumberFormat="1" applyFont="1" applyFill="1" applyBorder="1" applyAlignment="1">
      <alignment vertical="center" wrapText="1"/>
    </xf>
    <xf numFmtId="0" fontId="51" fillId="4" borderId="0" xfId="0" applyFont="1" applyFill="1" applyBorder="1" applyAlignment="1">
      <alignment vertical="center" wrapText="1"/>
    </xf>
    <xf numFmtId="170" fontId="0" fillId="4" borderId="16" xfId="11" applyNumberFormat="1" applyFont="1" applyFill="1" applyBorder="1" applyAlignment="1">
      <alignment wrapText="1"/>
    </xf>
    <xf numFmtId="0" fontId="51" fillId="4" borderId="16" xfId="0" applyFont="1" applyFill="1" applyBorder="1" applyAlignment="1">
      <alignment horizontal="left" vertical="center" wrapText="1" indent="3"/>
    </xf>
    <xf numFmtId="170" fontId="0" fillId="4" borderId="0" xfId="11" applyNumberFormat="1" applyFont="1" applyFill="1" applyBorder="1" applyAlignment="1">
      <alignment vertical="top" wrapText="1"/>
    </xf>
    <xf numFmtId="0" fontId="51" fillId="4" borderId="0" xfId="0" applyFont="1" applyFill="1" applyBorder="1" applyAlignment="1">
      <alignment horizontal="left" vertical="center" wrapText="1" indent="6"/>
    </xf>
    <xf numFmtId="170" fontId="0" fillId="4" borderId="0" xfId="11" applyNumberFormat="1" applyFont="1" applyFill="1" applyBorder="1" applyAlignment="1">
      <alignment wrapText="1"/>
    </xf>
    <xf numFmtId="171" fontId="51" fillId="4" borderId="16" xfId="0" applyNumberFormat="1" applyFont="1" applyFill="1" applyBorder="1" applyAlignment="1">
      <alignment vertical="center" wrapText="1"/>
    </xf>
    <xf numFmtId="171" fontId="0" fillId="4" borderId="0" xfId="11" applyNumberFormat="1" applyFont="1" applyFill="1" applyBorder="1" applyAlignment="1">
      <alignment horizontal="right" vertical="top" wrapText="1"/>
    </xf>
    <xf numFmtId="0" fontId="51" fillId="9" borderId="0" xfId="0" applyFont="1" applyFill="1" applyBorder="1" applyAlignment="1">
      <alignment vertical="center" wrapText="1"/>
    </xf>
    <xf numFmtId="0" fontId="52" fillId="9" borderId="0" xfId="0" applyFont="1" applyFill="1" applyBorder="1" applyAlignment="1">
      <alignment horizontal="justify" vertical="center" wrapText="1"/>
    </xf>
    <xf numFmtId="0" fontId="53" fillId="9" borderId="0" xfId="0" applyFont="1" applyFill="1" applyBorder="1" applyAlignment="1">
      <alignment horizontal="justify" vertical="center" wrapText="1"/>
    </xf>
    <xf numFmtId="168" fontId="2" fillId="4" borderId="0" xfId="0" applyNumberFormat="1" applyFont="1" applyFill="1" applyBorder="1" applyAlignment="1">
      <alignment vertical="top" wrapText="1"/>
    </xf>
    <xf numFmtId="0" fontId="51" fillId="4" borderId="0" xfId="0" applyFont="1" applyFill="1" applyBorder="1" applyAlignment="1">
      <alignment horizontal="justify" vertical="center" wrapText="1"/>
    </xf>
    <xf numFmtId="0" fontId="2" fillId="9" borderId="0" xfId="0" applyFont="1" applyFill="1" applyBorder="1" applyAlignment="1">
      <alignment vertical="center" wrapText="1"/>
    </xf>
    <xf numFmtId="0" fontId="0" fillId="4" borderId="0" xfId="0" applyFont="1" applyFill="1" applyBorder="1"/>
    <xf numFmtId="0" fontId="19" fillId="4" borderId="0" xfId="0" applyFont="1" applyFill="1" applyBorder="1" applyAlignment="1">
      <alignment vertical="center"/>
    </xf>
    <xf numFmtId="0" fontId="54" fillId="4"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168" fontId="2" fillId="4" borderId="16" xfId="0" applyNumberFormat="1" applyFont="1" applyFill="1" applyBorder="1" applyAlignment="1">
      <alignment vertical="center" wrapText="1"/>
    </xf>
    <xf numFmtId="168" fontId="2" fillId="4" borderId="0" xfId="0" applyNumberFormat="1" applyFont="1" applyFill="1" applyBorder="1" applyAlignment="1">
      <alignment vertical="center" wrapText="1"/>
    </xf>
    <xf numFmtId="0" fontId="0" fillId="4" borderId="0" xfId="0" applyFont="1" applyFill="1" applyBorder="1" applyAlignment="1">
      <alignment vertical="center" wrapText="1"/>
    </xf>
    <xf numFmtId="168" fontId="2" fillId="4" borderId="17" xfId="0" applyNumberFormat="1" applyFont="1" applyFill="1" applyBorder="1" applyAlignment="1">
      <alignment horizontal="right" vertical="center" wrapText="1"/>
    </xf>
    <xf numFmtId="0" fontId="51" fillId="4" borderId="17" xfId="0" applyFont="1" applyFill="1" applyBorder="1" applyAlignment="1">
      <alignment vertical="center" wrapText="1"/>
    </xf>
    <xf numFmtId="0" fontId="51" fillId="0" borderId="0" xfId="0" applyFont="1" applyFill="1" applyBorder="1" applyAlignment="1">
      <alignment vertical="center" wrapText="1"/>
    </xf>
    <xf numFmtId="166" fontId="2" fillId="4" borderId="0" xfId="1" applyNumberFormat="1" applyFont="1" applyFill="1" applyBorder="1" applyAlignment="1">
      <alignment vertical="top" wrapText="1"/>
    </xf>
    <xf numFmtId="166" fontId="2" fillId="4" borderId="17" xfId="1" applyNumberFormat="1" applyFont="1" applyFill="1" applyBorder="1" applyAlignment="1">
      <alignment vertical="center" wrapText="1"/>
    </xf>
    <xf numFmtId="0" fontId="56" fillId="9" borderId="0" xfId="0" applyFont="1" applyFill="1" applyBorder="1" applyAlignment="1">
      <alignment horizontal="right" vertical="center" wrapText="1"/>
    </xf>
    <xf numFmtId="0" fontId="55" fillId="9" borderId="0" xfId="0" applyFont="1" applyFill="1" applyBorder="1" applyAlignment="1">
      <alignment vertical="center"/>
    </xf>
    <xf numFmtId="0" fontId="52" fillId="4" borderId="0" xfId="0" applyFont="1" applyFill="1" applyBorder="1" applyAlignment="1">
      <alignment vertical="center"/>
    </xf>
    <xf numFmtId="0" fontId="57" fillId="4" borderId="0" xfId="0" applyFont="1" applyFill="1" applyBorder="1" applyAlignment="1"/>
    <xf numFmtId="0" fontId="58" fillId="4" borderId="0" xfId="0" applyFont="1" applyFill="1" applyBorder="1" applyAlignment="1">
      <alignment vertical="center"/>
    </xf>
    <xf numFmtId="0" fontId="42" fillId="4" borderId="0" xfId="0" applyFont="1" applyFill="1" applyBorder="1" applyAlignment="1">
      <alignment horizontal="justify" vertical="center" wrapText="1"/>
    </xf>
    <xf numFmtId="0" fontId="59" fillId="4" borderId="0" xfId="0" applyFont="1" applyFill="1" applyBorder="1"/>
    <xf numFmtId="0" fontId="0" fillId="4" borderId="16" xfId="0" applyFont="1" applyFill="1" applyBorder="1" applyAlignment="1">
      <alignment vertical="center"/>
    </xf>
    <xf numFmtId="0" fontId="0" fillId="4" borderId="0" xfId="0" applyFont="1" applyFill="1" applyBorder="1" applyAlignment="1">
      <alignment vertical="center"/>
    </xf>
    <xf numFmtId="0" fontId="53" fillId="4" borderId="0" xfId="0" applyFont="1" applyFill="1" applyBorder="1" applyAlignment="1">
      <alignment horizontal="justify" vertical="center" wrapText="1"/>
    </xf>
    <xf numFmtId="0" fontId="42" fillId="9" borderId="0" xfId="0" applyFont="1" applyFill="1" applyBorder="1" applyAlignment="1">
      <alignment horizontal="justify" vertical="center" wrapText="1"/>
    </xf>
    <xf numFmtId="0" fontId="60" fillId="4" borderId="0" xfId="0" applyFont="1" applyFill="1" applyBorder="1" applyAlignment="1">
      <alignment vertical="center"/>
    </xf>
    <xf numFmtId="0" fontId="61" fillId="4" borderId="0" xfId="0" applyFont="1" applyFill="1" applyBorder="1"/>
    <xf numFmtId="0" fontId="1" fillId="4" borderId="0" xfId="0" applyFont="1" applyFill="1" applyBorder="1" applyAlignment="1">
      <alignment vertical="center"/>
    </xf>
    <xf numFmtId="0" fontId="0" fillId="4" borderId="0" xfId="0" applyFont="1" applyFill="1" applyBorder="1" applyAlignment="1">
      <alignment horizontal="center" vertical="center"/>
    </xf>
    <xf numFmtId="0" fontId="51" fillId="4" borderId="0" xfId="0" applyFont="1" applyFill="1" applyBorder="1" applyAlignment="1">
      <alignment horizontal="right" vertical="center"/>
    </xf>
    <xf numFmtId="0" fontId="51" fillId="4" borderId="0" xfId="0" applyFont="1" applyFill="1" applyBorder="1" applyAlignment="1">
      <alignment horizontal="right" vertical="center" wrapText="1"/>
    </xf>
    <xf numFmtId="0" fontId="51" fillId="4" borderId="0" xfId="0" applyFont="1" applyFill="1" applyBorder="1" applyAlignment="1">
      <alignment vertical="center"/>
    </xf>
    <xf numFmtId="0" fontId="1" fillId="4" borderId="0" xfId="0" applyFont="1" applyFill="1" applyBorder="1"/>
    <xf numFmtId="171" fontId="0" fillId="4" borderId="16" xfId="11" applyNumberFormat="1" applyFont="1" applyFill="1" applyBorder="1" applyAlignment="1">
      <alignment horizontal="center" vertical="center"/>
    </xf>
    <xf numFmtId="0" fontId="2" fillId="4" borderId="16" xfId="0" applyFont="1" applyFill="1" applyBorder="1"/>
    <xf numFmtId="171" fontId="0" fillId="4" borderId="0" xfId="11" applyNumberFormat="1" applyFont="1" applyFill="1" applyBorder="1" applyAlignment="1">
      <alignment horizontal="center" vertical="center"/>
    </xf>
    <xf numFmtId="0" fontId="2" fillId="4" borderId="0" xfId="0" applyFont="1" applyFill="1" applyBorder="1"/>
    <xf numFmtId="0" fontId="0" fillId="0" borderId="0" xfId="0" applyFont="1" applyBorder="1"/>
    <xf numFmtId="9" fontId="0" fillId="4" borderId="0" xfId="0" applyNumberFormat="1" applyFont="1" applyFill="1" applyBorder="1" applyAlignment="1">
      <alignment horizontal="right"/>
    </xf>
    <xf numFmtId="0" fontId="0" fillId="4" borderId="16" xfId="0" applyFont="1" applyFill="1" applyBorder="1" applyAlignment="1">
      <alignment horizontal="center"/>
    </xf>
    <xf numFmtId="0" fontId="0" fillId="4" borderId="16" xfId="0" applyFont="1" applyFill="1" applyBorder="1"/>
    <xf numFmtId="0" fontId="53" fillId="4" borderId="0" xfId="0" applyFont="1" applyFill="1" applyBorder="1" applyAlignment="1">
      <alignment vertical="center" wrapText="1"/>
    </xf>
    <xf numFmtId="0" fontId="53" fillId="9" borderId="0" xfId="0" applyFont="1" applyFill="1" applyBorder="1" applyAlignment="1">
      <alignment vertical="center" wrapText="1"/>
    </xf>
    <xf numFmtId="0" fontId="2" fillId="4" borderId="0" xfId="0" applyFont="1" applyFill="1"/>
    <xf numFmtId="165" fontId="2" fillId="4" borderId="0" xfId="11" applyFont="1" applyFill="1" applyBorder="1"/>
    <xf numFmtId="171" fontId="0" fillId="4" borderId="9" xfId="11" applyNumberFormat="1" applyFont="1" applyFill="1" applyBorder="1" applyAlignment="1">
      <alignment vertical="center"/>
    </xf>
    <xf numFmtId="0" fontId="2" fillId="4" borderId="9" xfId="0" applyFont="1" applyFill="1" applyBorder="1"/>
    <xf numFmtId="171" fontId="0" fillId="4" borderId="0" xfId="11" applyNumberFormat="1" applyFont="1" applyFill="1" applyBorder="1" applyAlignment="1">
      <alignment vertical="center"/>
    </xf>
    <xf numFmtId="0" fontId="2" fillId="4" borderId="17" xfId="0" applyFont="1" applyFill="1" applyBorder="1"/>
    <xf numFmtId="165" fontId="2" fillId="4" borderId="16" xfId="11" applyFont="1" applyFill="1" applyBorder="1"/>
    <xf numFmtId="0" fontId="19" fillId="4" borderId="0" xfId="0" applyFont="1" applyFill="1"/>
    <xf numFmtId="165" fontId="0" fillId="4" borderId="0" xfId="11" applyFont="1" applyFill="1" applyBorder="1"/>
    <xf numFmtId="0" fontId="0" fillId="4" borderId="0" xfId="0" applyFill="1" applyBorder="1" applyAlignment="1">
      <alignment horizontal="left"/>
    </xf>
    <xf numFmtId="170" fontId="0" fillId="4" borderId="9" xfId="11" applyNumberFormat="1" applyFont="1" applyFill="1" applyBorder="1"/>
    <xf numFmtId="0" fontId="3" fillId="4" borderId="0" xfId="0" applyFont="1" applyFill="1"/>
    <xf numFmtId="0" fontId="0" fillId="4" borderId="0" xfId="0" applyFill="1" applyBorder="1"/>
    <xf numFmtId="168" fontId="0" fillId="4" borderId="16" xfId="0" applyNumberFormat="1" applyFill="1" applyBorder="1"/>
    <xf numFmtId="168" fontId="0" fillId="4" borderId="16" xfId="11" applyNumberFormat="1" applyFont="1" applyFill="1" applyBorder="1"/>
    <xf numFmtId="0" fontId="0" fillId="4" borderId="16" xfId="0" applyFill="1" applyBorder="1"/>
    <xf numFmtId="168" fontId="0" fillId="4" borderId="0" xfId="0" applyNumberFormat="1" applyFill="1" applyBorder="1"/>
    <xf numFmtId="168" fontId="0" fillId="4" borderId="0" xfId="11" applyNumberFormat="1" applyFont="1" applyFill="1" applyBorder="1"/>
    <xf numFmtId="168" fontId="0" fillId="4" borderId="0" xfId="11" applyNumberFormat="1" applyFont="1" applyFill="1" applyBorder="1" applyAlignment="1">
      <alignment vertical="center"/>
    </xf>
    <xf numFmtId="0" fontId="3" fillId="4" borderId="16" xfId="0" applyFont="1" applyFill="1" applyBorder="1"/>
    <xf numFmtId="170" fontId="0" fillId="4" borderId="16" xfId="11" applyNumberFormat="1" applyFont="1" applyFill="1" applyBorder="1"/>
    <xf numFmtId="165" fontId="0" fillId="4" borderId="16" xfId="11" applyFont="1" applyFill="1" applyBorder="1" applyAlignment="1">
      <alignment horizontal="right"/>
    </xf>
    <xf numFmtId="171" fontId="0" fillId="4" borderId="0" xfId="11" applyNumberFormat="1" applyFont="1" applyFill="1" applyBorder="1" applyAlignment="1">
      <alignment horizontal="right" vertical="center"/>
    </xf>
    <xf numFmtId="0" fontId="0" fillId="4" borderId="16" xfId="0" applyFill="1" applyBorder="1" applyAlignment="1">
      <alignment horizontal="right"/>
    </xf>
    <xf numFmtId="165" fontId="0" fillId="4" borderId="0" xfId="11" applyFont="1" applyFill="1"/>
    <xf numFmtId="170" fontId="0" fillId="4" borderId="9" xfId="11" applyNumberFormat="1" applyFont="1" applyFill="1" applyBorder="1" applyAlignment="1">
      <alignment vertical="center"/>
    </xf>
    <xf numFmtId="170" fontId="0" fillId="4" borderId="0" xfId="11" applyNumberFormat="1" applyFont="1" applyFill="1" applyBorder="1"/>
    <xf numFmtId="170" fontId="0" fillId="4" borderId="0" xfId="0" applyNumberFormat="1" applyFill="1" applyBorder="1"/>
    <xf numFmtId="0" fontId="0" fillId="0" borderId="0" xfId="0" applyFont="1" applyFill="1"/>
    <xf numFmtId="0" fontId="51" fillId="4" borderId="16" xfId="0" applyFont="1" applyFill="1" applyBorder="1" applyAlignment="1">
      <alignment horizontal="right" vertical="center"/>
    </xf>
    <xf numFmtId="0" fontId="51" fillId="4" borderId="16" xfId="0" applyFont="1" applyFill="1" applyBorder="1" applyAlignment="1">
      <alignment horizontal="right" vertical="center" wrapText="1"/>
    </xf>
    <xf numFmtId="0" fontId="51" fillId="4" borderId="16" xfId="0" applyFont="1" applyFill="1" applyBorder="1" applyAlignment="1">
      <alignment vertical="center"/>
    </xf>
    <xf numFmtId="9" fontId="51" fillId="4" borderId="0" xfId="0" applyNumberFormat="1" applyFont="1" applyFill="1" applyBorder="1" applyAlignment="1">
      <alignment horizontal="right" vertical="center"/>
    </xf>
    <xf numFmtId="166" fontId="0" fillId="4" borderId="0" xfId="1"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0" fontId="51" fillId="0" borderId="0" xfId="0" applyFont="1" applyFill="1" applyBorder="1" applyAlignment="1">
      <alignment vertical="center"/>
    </xf>
    <xf numFmtId="168" fontId="0" fillId="4" borderId="0" xfId="0" applyNumberFormat="1" applyFont="1" applyFill="1"/>
    <xf numFmtId="170" fontId="0" fillId="4" borderId="0" xfId="11" applyNumberFormat="1" applyFont="1" applyFill="1" applyBorder="1" applyAlignment="1">
      <alignment horizontal="right"/>
    </xf>
    <xf numFmtId="168" fontId="0" fillId="0" borderId="0" xfId="0" applyNumberFormat="1" applyFont="1" applyFill="1"/>
    <xf numFmtId="0" fontId="56" fillId="9" borderId="0" xfId="0" applyFont="1" applyFill="1" applyBorder="1" applyAlignment="1">
      <alignment horizontal="center" vertical="center" wrapText="1"/>
    </xf>
    <xf numFmtId="0" fontId="53" fillId="9" borderId="0" xfId="0" applyFont="1" applyFill="1" applyBorder="1" applyAlignment="1">
      <alignment horizontal="left" vertical="center" wrapText="1"/>
    </xf>
    <xf numFmtId="0" fontId="3" fillId="4" borderId="0" xfId="0" applyFont="1" applyFill="1" applyBorder="1" applyAlignment="1">
      <alignment vertical="center"/>
    </xf>
    <xf numFmtId="0" fontId="0" fillId="0" borderId="0" xfId="0" applyAlignment="1">
      <alignment horizontal="justify" vertical="center"/>
    </xf>
    <xf numFmtId="170" fontId="40" fillId="4" borderId="0" xfId="11" applyNumberFormat="1" applyFont="1" applyFill="1" applyBorder="1" applyAlignment="1">
      <alignment horizontal="right"/>
    </xf>
    <xf numFmtId="170" fontId="40" fillId="0" borderId="0" xfId="11" applyNumberFormat="1" applyFont="1" applyFill="1" applyBorder="1" applyAlignment="1">
      <alignment horizontal="right"/>
    </xf>
    <xf numFmtId="0" fontId="40" fillId="4" borderId="0" xfId="0" applyFont="1" applyFill="1" applyBorder="1"/>
    <xf numFmtId="0" fontId="40" fillId="0" borderId="0" xfId="0" applyFont="1" applyFill="1" applyBorder="1"/>
    <xf numFmtId="170" fontId="2" fillId="4" borderId="16" xfId="11" applyNumberFormat="1" applyFont="1" applyFill="1" applyBorder="1" applyAlignment="1">
      <alignment horizontal="right"/>
    </xf>
    <xf numFmtId="0" fontId="40" fillId="4" borderId="16" xfId="0" applyFont="1" applyFill="1" applyBorder="1"/>
    <xf numFmtId="0" fontId="40" fillId="0" borderId="16" xfId="0" applyFont="1" applyFill="1" applyBorder="1"/>
    <xf numFmtId="0" fontId="2" fillId="0" borderId="16" xfId="0" applyFont="1" applyFill="1" applyBorder="1" applyAlignment="1">
      <alignment horizontal="left" vertical="center"/>
    </xf>
    <xf numFmtId="1" fontId="2" fillId="4" borderId="0" xfId="0" applyNumberFormat="1" applyFont="1" applyFill="1" applyBorder="1" applyAlignment="1">
      <alignment horizontal="right" vertical="center"/>
    </xf>
    <xf numFmtId="0" fontId="2" fillId="4" borderId="0" xfId="0" applyFont="1" applyFill="1" applyBorder="1" applyAlignment="1">
      <alignment horizontal="left" vertical="center" indent="1"/>
    </xf>
    <xf numFmtId="168" fontId="2" fillId="4" borderId="0" xfId="0" applyNumberFormat="1" applyFont="1" applyFill="1" applyBorder="1" applyAlignment="1">
      <alignment horizontal="right" vertical="center"/>
    </xf>
    <xf numFmtId="0" fontId="2" fillId="4" borderId="0" xfId="0" applyFont="1" applyFill="1" applyBorder="1" applyAlignment="1">
      <alignment vertical="center"/>
    </xf>
    <xf numFmtId="168" fontId="51" fillId="4" borderId="0" xfId="0" applyNumberFormat="1" applyFont="1" applyFill="1" applyBorder="1" applyAlignment="1">
      <alignment vertical="center"/>
    </xf>
    <xf numFmtId="170" fontId="0" fillId="4" borderId="0" xfId="11" applyNumberFormat="1" applyFont="1" applyFill="1" applyBorder="1" applyAlignment="1">
      <alignment horizontal="center" vertical="center"/>
    </xf>
    <xf numFmtId="166" fontId="0" fillId="4" borderId="16" xfId="1" applyNumberFormat="1" applyFont="1" applyFill="1" applyBorder="1" applyAlignment="1">
      <alignment vertical="center"/>
    </xf>
    <xf numFmtId="166" fontId="2" fillId="4" borderId="16" xfId="1" applyNumberFormat="1" applyFont="1" applyFill="1" applyBorder="1" applyAlignment="1">
      <alignment vertical="center"/>
    </xf>
    <xf numFmtId="166" fontId="0" fillId="4" borderId="0" xfId="1" applyNumberFormat="1" applyFont="1" applyFill="1" applyBorder="1" applyAlignment="1">
      <alignment vertical="center"/>
    </xf>
    <xf numFmtId="166" fontId="2" fillId="4" borderId="0" xfId="1" applyNumberFormat="1" applyFont="1" applyFill="1" applyBorder="1" applyAlignment="1">
      <alignment vertical="center"/>
    </xf>
    <xf numFmtId="168" fontId="0" fillId="0" borderId="0" xfId="0" applyNumberFormat="1" applyFont="1" applyFill="1" applyBorder="1" applyAlignment="1">
      <alignment vertical="center" wrapText="1"/>
    </xf>
    <xf numFmtId="168" fontId="0" fillId="4" borderId="0" xfId="0" applyNumberFormat="1" applyFont="1" applyFill="1" applyBorder="1" applyAlignment="1">
      <alignment vertical="center" wrapText="1"/>
    </xf>
    <xf numFmtId="168" fontId="51" fillId="4" borderId="0" xfId="0" applyNumberFormat="1" applyFont="1" applyFill="1" applyBorder="1" applyAlignment="1">
      <alignment vertical="center" wrapText="1"/>
    </xf>
    <xf numFmtId="9" fontId="17" fillId="4" borderId="9" xfId="1" applyFont="1" applyFill="1" applyBorder="1"/>
    <xf numFmtId="9" fontId="20" fillId="4" borderId="9" xfId="1" applyFont="1" applyFill="1" applyBorder="1"/>
    <xf numFmtId="0" fontId="20" fillId="4" borderId="9" xfId="0" applyFont="1" applyFill="1" applyBorder="1"/>
    <xf numFmtId="170" fontId="3" fillId="4" borderId="9" xfId="11" applyNumberFormat="1" applyFont="1" applyFill="1" applyBorder="1"/>
    <xf numFmtId="0" fontId="0" fillId="4" borderId="9" xfId="0" applyFill="1" applyBorder="1"/>
    <xf numFmtId="0" fontId="3" fillId="4" borderId="16" xfId="0" applyFont="1" applyFill="1" applyBorder="1" applyAlignment="1">
      <alignment wrapText="1"/>
    </xf>
    <xf numFmtId="0" fontId="0" fillId="4" borderId="16" xfId="0" applyFill="1" applyBorder="1" applyAlignment="1">
      <alignment wrapText="1"/>
    </xf>
    <xf numFmtId="0" fontId="67" fillId="4" borderId="0" xfId="0" applyFont="1" applyFill="1" applyBorder="1"/>
    <xf numFmtId="0" fontId="0" fillId="9" borderId="16" xfId="0" applyFill="1" applyBorder="1"/>
    <xf numFmtId="0" fontId="67" fillId="9" borderId="16" xfId="0" applyFont="1" applyFill="1" applyBorder="1"/>
    <xf numFmtId="0" fontId="66" fillId="4" borderId="0" xfId="0" applyFont="1" applyFill="1" applyBorder="1"/>
    <xf numFmtId="171" fontId="3" fillId="4" borderId="9" xfId="11" applyNumberFormat="1" applyFont="1" applyFill="1" applyBorder="1"/>
    <xf numFmtId="171" fontId="2" fillId="4" borderId="9" xfId="11"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42" fillId="4" borderId="0" xfId="0" applyFont="1" applyFill="1" applyBorder="1" applyAlignment="1">
      <alignment horizontal="left" vertical="center"/>
    </xf>
    <xf numFmtId="168" fontId="3" fillId="4" borderId="9" xfId="11" applyNumberFormat="1" applyFont="1" applyFill="1" applyBorder="1" applyAlignment="1">
      <alignment horizontal="right"/>
    </xf>
    <xf numFmtId="0" fontId="40" fillId="4" borderId="0" xfId="0" applyFont="1" applyFill="1"/>
    <xf numFmtId="166" fontId="2" fillId="4" borderId="9" xfId="1" applyNumberFormat="1" applyFont="1" applyFill="1" applyBorder="1" applyAlignment="1">
      <alignment horizontal="right"/>
    </xf>
    <xf numFmtId="168" fontId="0" fillId="4" borderId="0" xfId="0" applyNumberFormat="1" applyFont="1" applyFill="1" applyAlignment="1">
      <alignment horizontal="right"/>
    </xf>
    <xf numFmtId="170" fontId="40" fillId="4" borderId="0" xfId="11" applyNumberFormat="1" applyFont="1" applyFill="1" applyAlignment="1">
      <alignment horizontal="right"/>
    </xf>
    <xf numFmtId="170" fontId="2" fillId="4" borderId="0" xfId="11" applyNumberFormat="1" applyFont="1" applyFill="1" applyAlignment="1">
      <alignment horizontal="right"/>
    </xf>
    <xf numFmtId="0" fontId="0" fillId="4" borderId="0" xfId="0" applyFill="1" applyAlignment="1">
      <alignment wrapText="1"/>
    </xf>
    <xf numFmtId="166" fontId="2" fillId="4" borderId="0" xfId="1" applyNumberFormat="1" applyFont="1" applyFill="1" applyAlignment="1">
      <alignment horizontal="right"/>
    </xf>
    <xf numFmtId="0" fontId="0" fillId="4" borderId="0" xfId="0" applyFill="1" applyAlignment="1">
      <alignment horizontal="center"/>
    </xf>
    <xf numFmtId="0" fontId="0" fillId="4" borderId="16" xfId="0" applyFill="1" applyBorder="1" applyAlignment="1">
      <alignment horizontal="right" wrapText="1"/>
    </xf>
    <xf numFmtId="0" fontId="0" fillId="9" borderId="0" xfId="0" applyFill="1" applyBorder="1"/>
    <xf numFmtId="0" fontId="67" fillId="9" borderId="0" xfId="0" applyFont="1" applyFill="1" applyBorder="1" applyAlignment="1">
      <alignment horizontal="right"/>
    </xf>
    <xf numFmtId="0" fontId="17" fillId="9" borderId="0" xfId="0" applyFont="1" applyFill="1" applyBorder="1" applyAlignment="1">
      <alignment horizontal="left"/>
    </xf>
    <xf numFmtId="170" fontId="3" fillId="4" borderId="9" xfId="11" applyNumberFormat="1" applyFont="1" applyFill="1" applyBorder="1" applyAlignment="1">
      <alignment horizontal="center"/>
    </xf>
    <xf numFmtId="170" fontId="19" fillId="4" borderId="9" xfId="11" applyNumberFormat="1" applyFont="1" applyFill="1" applyBorder="1" applyAlignment="1">
      <alignment horizontal="right"/>
    </xf>
    <xf numFmtId="168" fontId="0" fillId="4" borderId="0" xfId="11" applyNumberFormat="1" applyFont="1" applyFill="1" applyAlignment="1">
      <alignment horizontal="right"/>
    </xf>
    <xf numFmtId="170" fontId="3" fillId="4" borderId="0" xfId="11" applyNumberFormat="1" applyFont="1" applyFill="1" applyBorder="1" applyAlignment="1">
      <alignment horizontal="right"/>
    </xf>
    <xf numFmtId="170" fontId="0" fillId="4" borderId="0" xfId="11" applyNumberFormat="1" applyFont="1" applyFill="1" applyAlignment="1">
      <alignment horizontal="center"/>
    </xf>
    <xf numFmtId="0" fontId="0" fillId="4" borderId="0" xfId="0" applyFill="1" applyBorder="1" applyAlignment="1">
      <alignment horizontal="right" wrapText="1"/>
    </xf>
    <xf numFmtId="0" fontId="67" fillId="9" borderId="0" xfId="0" applyFont="1" applyFill="1" applyBorder="1" applyAlignment="1">
      <alignment horizontal="left"/>
    </xf>
    <xf numFmtId="170" fontId="3" fillId="4" borderId="0" xfId="11" applyNumberFormat="1" applyFont="1" applyFill="1" applyBorder="1" applyAlignment="1">
      <alignment horizontal="center"/>
    </xf>
    <xf numFmtId="0" fontId="0" fillId="4" borderId="0" xfId="0" applyFont="1" applyFill="1" applyAlignment="1">
      <alignment horizontal="right"/>
    </xf>
    <xf numFmtId="0" fontId="0" fillId="4" borderId="0" xfId="0" applyFont="1" applyFill="1" applyAlignment="1">
      <alignment horizontal="center"/>
    </xf>
    <xf numFmtId="0" fontId="0" fillId="9" borderId="0" xfId="0" applyFill="1" applyBorder="1" applyAlignment="1">
      <alignment horizontal="left"/>
    </xf>
    <xf numFmtId="170" fontId="0" fillId="4" borderId="0" xfId="11" applyNumberFormat="1" applyFont="1" applyFill="1"/>
    <xf numFmtId="0" fontId="3" fillId="9" borderId="0" xfId="0" applyFont="1" applyFill="1"/>
    <xf numFmtId="0" fontId="67" fillId="9" borderId="0" xfId="0" applyFont="1" applyFill="1" applyAlignment="1">
      <alignment horizontal="left"/>
    </xf>
    <xf numFmtId="14" fontId="1" fillId="4" borderId="0" xfId="0" applyNumberFormat="1" applyFont="1" applyFill="1" applyBorder="1" applyAlignment="1">
      <alignment horizontal="left"/>
    </xf>
    <xf numFmtId="0" fontId="3" fillId="4" borderId="9" xfId="0" applyFont="1" applyFill="1" applyBorder="1"/>
    <xf numFmtId="0" fontId="0" fillId="4" borderId="0" xfId="0" quotePrefix="1" applyFill="1"/>
    <xf numFmtId="166" fontId="0" fillId="4" borderId="0" xfId="1" applyNumberFormat="1" applyFont="1" applyFill="1"/>
    <xf numFmtId="0" fontId="2" fillId="4" borderId="0" xfId="0" quotePrefix="1" applyFont="1" applyFill="1"/>
    <xf numFmtId="0" fontId="2" fillId="4" borderId="0" xfId="0" quotePrefix="1" applyFont="1" applyFill="1" applyBorder="1" applyAlignment="1">
      <alignment vertical="center"/>
    </xf>
    <xf numFmtId="0" fontId="2" fillId="4" borderId="0" xfId="0" applyFont="1" applyFill="1" applyAlignment="1">
      <alignment wrapText="1"/>
    </xf>
    <xf numFmtId="0" fontId="0" fillId="0" borderId="0" xfId="0" applyFill="1"/>
    <xf numFmtId="165" fontId="4" fillId="4" borderId="9" xfId="11" applyFont="1" applyFill="1" applyBorder="1" applyAlignment="1">
      <alignment horizontal="right"/>
    </xf>
    <xf numFmtId="0" fontId="0" fillId="4" borderId="9" xfId="0" applyFont="1" applyFill="1" applyBorder="1"/>
    <xf numFmtId="0" fontId="17" fillId="9" borderId="0" xfId="0" applyFont="1" applyFill="1" applyAlignment="1">
      <alignment horizontal="left"/>
    </xf>
    <xf numFmtId="0" fontId="1" fillId="0" borderId="0" xfId="0" applyFont="1" applyFill="1"/>
    <xf numFmtId="170" fontId="4" fillId="4" borderId="9" xfId="11" applyNumberFormat="1" applyFont="1" applyFill="1" applyBorder="1" applyAlignment="1">
      <alignment horizontal="right"/>
    </xf>
    <xf numFmtId="0" fontId="0" fillId="4" borderId="16" xfId="0" applyFont="1" applyFill="1" applyBorder="1" applyAlignment="1">
      <alignment horizontal="right"/>
    </xf>
    <xf numFmtId="165" fontId="0" fillId="4" borderId="0" xfId="0" applyNumberFormat="1" applyFill="1"/>
    <xf numFmtId="165" fontId="3" fillId="0" borderId="9" xfId="11" applyFont="1" applyFill="1" applyBorder="1" applyAlignment="1">
      <alignment horizontal="right"/>
    </xf>
    <xf numFmtId="0" fontId="69" fillId="4" borderId="0" xfId="0" applyFont="1" applyFill="1"/>
    <xf numFmtId="165" fontId="3" fillId="4" borderId="9" xfId="11" applyFont="1" applyFill="1" applyBorder="1"/>
    <xf numFmtId="165" fontId="4" fillId="4" borderId="9" xfId="11" applyFont="1" applyFill="1" applyBorder="1"/>
    <xf numFmtId="0" fontId="51" fillId="4" borderId="0" xfId="0" applyFont="1" applyFill="1" applyBorder="1" applyAlignment="1">
      <alignment horizontal="justify" vertical="top" wrapText="1"/>
    </xf>
    <xf numFmtId="0" fontId="71" fillId="4" borderId="0" xfId="0" applyFont="1" applyFill="1" applyBorder="1" applyAlignment="1">
      <alignment horizontal="left" vertical="top" wrapText="1"/>
    </xf>
    <xf numFmtId="0" fontId="64" fillId="4" borderId="0" xfId="0" applyFont="1" applyFill="1" applyBorder="1" applyAlignment="1">
      <alignment horizontal="left" vertical="top" wrapText="1"/>
    </xf>
    <xf numFmtId="0" fontId="72" fillId="4" borderId="0" xfId="0" applyFont="1" applyFill="1" applyBorder="1" applyAlignment="1">
      <alignment vertical="center"/>
    </xf>
    <xf numFmtId="0" fontId="52" fillId="4" borderId="9" xfId="0" applyFont="1" applyFill="1" applyBorder="1" applyAlignment="1">
      <alignment vertical="center" wrapText="1"/>
    </xf>
    <xf numFmtId="0" fontId="73" fillId="9" borderId="0" xfId="0" applyFont="1" applyFill="1" applyBorder="1" applyAlignment="1">
      <alignment horizontal="center" vertical="center" wrapText="1"/>
    </xf>
    <xf numFmtId="0" fontId="74" fillId="9" borderId="0" xfId="0" applyFont="1" applyFill="1" applyBorder="1" applyAlignment="1">
      <alignment horizontal="left" vertical="center" wrapText="1" indent="1"/>
    </xf>
    <xf numFmtId="0" fontId="66" fillId="9" borderId="0" xfId="0" applyFont="1" applyFill="1" applyBorder="1"/>
    <xf numFmtId="0" fontId="51" fillId="4" borderId="0" xfId="0" applyFont="1" applyFill="1" applyBorder="1" applyAlignment="1">
      <alignment vertical="top" wrapText="1"/>
    </xf>
    <xf numFmtId="0" fontId="51"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0" fillId="4" borderId="9" xfId="0" applyFill="1" applyBorder="1" applyAlignment="1">
      <alignment horizontal="right" wrapText="1"/>
    </xf>
    <xf numFmtId="0" fontId="75" fillId="4" borderId="0" xfId="0" applyFont="1" applyFill="1" applyBorder="1" applyAlignment="1">
      <alignment horizontal="justify" vertical="center" wrapText="1"/>
    </xf>
    <xf numFmtId="0" fontId="56" fillId="4" borderId="0" xfId="0" applyFont="1" applyFill="1" applyBorder="1" applyAlignment="1">
      <alignment vertical="center" wrapText="1"/>
    </xf>
    <xf numFmtId="0" fontId="56"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6" fillId="9" borderId="0" xfId="0" applyFont="1" applyFill="1" applyBorder="1" applyAlignment="1">
      <alignment vertical="center" wrapText="1"/>
    </xf>
    <xf numFmtId="0" fontId="56" fillId="9" borderId="0" xfId="0" applyFont="1" applyFill="1" applyBorder="1" applyAlignment="1">
      <alignment horizontal="left" vertical="center" wrapText="1" indent="1"/>
    </xf>
    <xf numFmtId="0" fontId="65" fillId="10" borderId="0" xfId="0" applyFont="1" applyFill="1" applyBorder="1"/>
    <xf numFmtId="0" fontId="76" fillId="10" borderId="0" xfId="0" applyFont="1" applyFill="1" applyBorder="1" applyAlignment="1">
      <alignment vertical="center" wrapText="1"/>
    </xf>
    <xf numFmtId="0" fontId="65" fillId="10" borderId="0" xfId="0" applyFont="1" applyFill="1" applyBorder="1" applyAlignment="1">
      <alignment vertical="center"/>
    </xf>
    <xf numFmtId="0" fontId="77" fillId="10" borderId="0" xfId="12" applyFont="1" applyFill="1" applyBorder="1" applyAlignment="1" applyProtection="1">
      <alignment horizontal="right"/>
    </xf>
    <xf numFmtId="0" fontId="76" fillId="10" borderId="0" xfId="0" applyFont="1" applyFill="1" applyBorder="1" applyAlignment="1">
      <alignment horizontal="left" vertical="center" wrapText="1" indent="1"/>
    </xf>
    <xf numFmtId="0" fontId="78" fillId="10" borderId="0" xfId="0" applyFont="1" applyFill="1" applyBorder="1" applyAlignment="1">
      <alignment vertical="center" wrapText="1"/>
    </xf>
    <xf numFmtId="0" fontId="76" fillId="11" borderId="0" xfId="0" applyFont="1" applyFill="1" applyBorder="1" applyAlignment="1">
      <alignment horizontal="left" vertical="center" wrapText="1" indent="1"/>
    </xf>
    <xf numFmtId="0" fontId="65" fillId="10" borderId="0" xfId="0" applyFont="1" applyFill="1" applyBorder="1" applyAlignment="1">
      <alignment vertical="top"/>
    </xf>
    <xf numFmtId="0" fontId="78" fillId="11" borderId="0" xfId="0" applyFont="1" applyFill="1" applyBorder="1" applyAlignment="1">
      <alignment horizontal="justify" vertical="center" wrapText="1"/>
    </xf>
    <xf numFmtId="0" fontId="76" fillId="11" borderId="0" xfId="0" applyFont="1" applyFill="1" applyBorder="1" applyAlignment="1">
      <alignment vertical="center" wrapText="1"/>
    </xf>
    <xf numFmtId="0" fontId="65" fillId="10" borderId="0" xfId="0" applyFont="1" applyFill="1" applyBorder="1" applyAlignment="1">
      <alignment vertical="center" wrapText="1"/>
    </xf>
    <xf numFmtId="0" fontId="78" fillId="10" borderId="0" xfId="0" applyFont="1" applyFill="1" applyBorder="1" applyAlignment="1">
      <alignment horizontal="left" vertical="center" wrapText="1" indent="5"/>
    </xf>
    <xf numFmtId="0" fontId="65" fillId="10" borderId="0" xfId="0" applyFont="1" applyFill="1" applyBorder="1" applyAlignment="1">
      <alignment vertical="top" wrapText="1"/>
    </xf>
    <xf numFmtId="0" fontId="78" fillId="10" borderId="0" xfId="0" applyFont="1" applyFill="1" applyBorder="1" applyAlignment="1">
      <alignment vertical="center"/>
    </xf>
    <xf numFmtId="0" fontId="78" fillId="10" borderId="0" xfId="0" applyFont="1" applyFill="1" applyBorder="1" applyAlignment="1">
      <alignment horizontal="justify" vertical="center" wrapText="1"/>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8" fillId="10" borderId="0" xfId="0" applyFont="1" applyFill="1" applyBorder="1" applyAlignment="1">
      <alignment vertical="top" wrapText="1"/>
    </xf>
    <xf numFmtId="0" fontId="79" fillId="10" borderId="0" xfId="0" applyFont="1" applyFill="1" applyBorder="1"/>
    <xf numFmtId="9" fontId="2" fillId="0" borderId="0" xfId="1" applyNumberFormat="1" applyFont="1" applyFill="1" applyAlignment="1">
      <alignment horizontal="center" vertical="center" wrapText="1"/>
    </xf>
    <xf numFmtId="0" fontId="7" fillId="0" borderId="0" xfId="0" applyFont="1" applyBorder="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169" fontId="38" fillId="8" borderId="0" xfId="9" applyNumberFormat="1" applyFill="1" applyAlignment="1">
      <alignment horizontal="center"/>
    </xf>
    <xf numFmtId="0" fontId="42" fillId="0" borderId="0" xfId="0" applyFont="1" applyFill="1" applyBorder="1" applyAlignment="1">
      <alignment horizontal="center" vertical="center" wrapText="1"/>
    </xf>
    <xf numFmtId="0" fontId="42" fillId="4" borderId="0" xfId="0" applyFont="1" applyFill="1" applyBorder="1" applyAlignment="1">
      <alignment horizontal="justify" vertical="center"/>
    </xf>
    <xf numFmtId="0" fontId="0" fillId="0" borderId="0" xfId="0" applyAlignment="1">
      <alignment horizontal="justify" vertical="center"/>
    </xf>
    <xf numFmtId="0" fontId="0" fillId="4" borderId="0" xfId="0" applyFont="1" applyFill="1" applyBorder="1" applyAlignment="1">
      <alignment horizontal="center" vertical="center"/>
    </xf>
    <xf numFmtId="0" fontId="42" fillId="4" borderId="0" xfId="0" applyFont="1" applyFill="1" applyBorder="1" applyAlignment="1">
      <alignment horizontal="left" vertical="center"/>
    </xf>
    <xf numFmtId="0" fontId="3" fillId="4" borderId="0" xfId="0" applyFont="1" applyFill="1" applyBorder="1" applyAlignment="1">
      <alignment vertical="center"/>
    </xf>
    <xf numFmtId="0" fontId="53" fillId="9" borderId="0" xfId="0" applyFont="1" applyFill="1" applyBorder="1" applyAlignment="1">
      <alignment horizontal="center" vertical="center" wrapText="1"/>
    </xf>
    <xf numFmtId="0" fontId="42"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6" xfId="0" applyFont="1" applyFill="1" applyBorder="1" applyAlignment="1">
      <alignment horizontal="center" vertical="center"/>
    </xf>
    <xf numFmtId="0" fontId="56" fillId="4" borderId="0" xfId="0" applyFont="1" applyFill="1" applyBorder="1" applyAlignment="1">
      <alignment horizontal="center" vertical="center" wrapText="1"/>
    </xf>
    <xf numFmtId="0" fontId="1" fillId="4" borderId="16" xfId="0" applyFont="1" applyFill="1" applyBorder="1" applyAlignment="1">
      <alignment horizontal="center"/>
    </xf>
    <xf numFmtId="0" fontId="51" fillId="4" borderId="0" xfId="0" applyFont="1" applyFill="1" applyBorder="1" applyAlignment="1">
      <alignment horizontal="justify" vertical="top" wrapText="1"/>
    </xf>
    <xf numFmtId="0" fontId="51" fillId="4" borderId="0" xfId="0" applyFont="1" applyFill="1" applyBorder="1" applyAlignment="1">
      <alignment vertical="center" wrapText="1"/>
    </xf>
    <xf numFmtId="0" fontId="47" fillId="4" borderId="9" xfId="12" applyFill="1" applyBorder="1" applyAlignment="1" applyProtection="1">
      <alignment horizontal="left" vertical="center" wrapText="1"/>
    </xf>
    <xf numFmtId="0" fontId="74" fillId="9" borderId="0" xfId="0" applyFont="1" applyFill="1" applyBorder="1" applyAlignment="1">
      <alignment horizontal="left" vertical="center" wrapText="1" indent="1"/>
    </xf>
    <xf numFmtId="0" fontId="0" fillId="4" borderId="16"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0" fillId="4" borderId="0" xfId="0" applyFont="1" applyFill="1" applyBorder="1" applyAlignment="1">
      <alignment horizontal="left" vertical="top" wrapText="1"/>
    </xf>
    <xf numFmtId="0" fontId="74" fillId="9" borderId="0" xfId="0" applyFont="1" applyFill="1" applyBorder="1" applyAlignment="1">
      <alignment horizontal="center" vertical="center" wrapText="1"/>
    </xf>
    <xf numFmtId="0" fontId="73" fillId="9" borderId="0" xfId="0" applyFont="1" applyFill="1" applyBorder="1" applyAlignment="1">
      <alignment horizontal="center" vertical="center" wrapText="1"/>
    </xf>
    <xf numFmtId="0" fontId="51" fillId="4" borderId="9" xfId="0" applyFont="1" applyFill="1" applyBorder="1" applyAlignment="1">
      <alignment horizontal="center" vertical="center" wrapText="1"/>
    </xf>
    <xf numFmtId="0" fontId="0" fillId="4" borderId="17" xfId="0" applyFont="1" applyFill="1" applyBorder="1" applyAlignment="1">
      <alignment horizontal="left" vertical="top" wrapText="1"/>
    </xf>
    <xf numFmtId="0" fontId="51" fillId="4" borderId="17" xfId="0" applyFont="1" applyFill="1" applyBorder="1" applyAlignment="1">
      <alignment horizontal="justify" vertical="top" wrapText="1"/>
    </xf>
    <xf numFmtId="0" fontId="51" fillId="4" borderId="0" xfId="0" applyFont="1" applyFill="1" applyBorder="1" applyAlignment="1">
      <alignment horizontal="left" vertical="top" wrapText="1"/>
    </xf>
    <xf numFmtId="0" fontId="78" fillId="12" borderId="0" xfId="0" applyFont="1" applyFill="1" applyBorder="1" applyAlignment="1">
      <alignment horizontal="left" vertical="top"/>
    </xf>
    <xf numFmtId="0" fontId="78" fillId="10" borderId="0" xfId="0" applyFont="1" applyFill="1" applyBorder="1" applyAlignment="1">
      <alignment horizontal="left" vertical="top"/>
    </xf>
    <xf numFmtId="0" fontId="78" fillId="10" borderId="0" xfId="0" applyFont="1" applyFill="1" applyBorder="1" applyAlignment="1">
      <alignment horizontal="left" vertical="top" wrapText="1"/>
    </xf>
    <xf numFmtId="0" fontId="76" fillId="11" borderId="0" xfId="0" applyFont="1" applyFill="1" applyBorder="1" applyAlignment="1">
      <alignment horizontal="left" vertical="center" wrapText="1"/>
    </xf>
    <xf numFmtId="0" fontId="78" fillId="12" borderId="0" xfId="0" applyFont="1" applyFill="1" applyBorder="1" applyAlignment="1">
      <alignment horizontal="left" vertical="top" wrapText="1"/>
    </xf>
    <xf numFmtId="0" fontId="76" fillId="11" borderId="0" xfId="0" applyFont="1" applyFill="1" applyBorder="1" applyAlignment="1">
      <alignment horizontal="left" vertical="top" wrapText="1"/>
    </xf>
    <xf numFmtId="0" fontId="78" fillId="10" borderId="0" xfId="0" applyFont="1" applyFill="1" applyBorder="1" applyAlignment="1">
      <alignment horizontal="left" vertical="center" wrapText="1"/>
    </xf>
  </cellXfs>
  <cellStyles count="15">
    <cellStyle name="Comma 2" xfId="3"/>
    <cellStyle name="Hyperlink 2" xfId="10"/>
    <cellStyle name="Komma 2" xfId="11"/>
    <cellStyle name="Komma 3" xfId="14"/>
    <cellStyle name="Link" xfId="2" builtinId="8"/>
    <cellStyle name="Link 2" xfId="12"/>
    <cellStyle name="Link 3" xfId="13"/>
    <cellStyle name="Normal" xfId="0" builtinId="0"/>
    <cellStyle name="Normal 2" xfId="4"/>
    <cellStyle name="Normal 3" xfId="5"/>
    <cellStyle name="Normal 4" xfId="6"/>
    <cellStyle name="Normal 7" xfId="7"/>
    <cellStyle name="Normal_porteføljerapport skabelon v4.3 - q1-2010 26apr2010" xfId="9"/>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3</xdr:col>
      <xdr:colOff>105895</xdr:colOff>
      <xdr:row>46</xdr:row>
      <xdr:rowOff>1416423</xdr:rowOff>
    </xdr:from>
    <xdr:ext cx="4380697" cy="671792"/>
    <xdr:pic>
      <xdr:nvPicPr>
        <xdr:cNvPr id="2" name="Billede 1"/>
        <xdr:cNvPicPr>
          <a:picLocks noChangeAspect="1"/>
        </xdr:cNvPicPr>
      </xdr:nvPicPr>
      <xdr:blipFill>
        <a:blip xmlns:r="http://schemas.openxmlformats.org/officeDocument/2006/relationships" r:embed="rId1" cstate="print"/>
        <a:stretch>
          <a:fillRect/>
        </a:stretch>
      </xdr:blipFill>
      <xdr:spPr>
        <a:xfrm>
          <a:off x="1934695" y="8950698"/>
          <a:ext cx="4380697" cy="671792"/>
        </a:xfrm>
        <a:prstGeom prst="rect">
          <a:avLst/>
        </a:prstGeom>
        <a:ln>
          <a:solidFill>
            <a:schemeClr val="tx2">
              <a:lumMod val="40000"/>
              <a:lumOff val="60000"/>
            </a:schemeClr>
          </a:solidFill>
        </a:ln>
      </xdr:spPr>
    </xdr:pic>
    <xdr:clientData/>
  </xdr:oneCellAnchor>
  <xdr:oneCellAnchor>
    <xdr:from>
      <xdr:col>4</xdr:col>
      <xdr:colOff>4381501</xdr:colOff>
      <xdr:row>3</xdr:row>
      <xdr:rowOff>0</xdr:rowOff>
    </xdr:from>
    <xdr:ext cx="941294" cy="270622"/>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1" y="571500"/>
          <a:ext cx="941294" cy="270622"/>
        </a:xfrm>
        <a:prstGeom prst="rect">
          <a:avLst/>
        </a:prstGeom>
      </xdr:spPr>
    </xdr:pic>
    <xdr:clientData/>
  </xdr:oneCellAnchor>
  <xdr:oneCellAnchor>
    <xdr:from>
      <xdr:col>1</xdr:col>
      <xdr:colOff>0</xdr:colOff>
      <xdr:row>0</xdr:row>
      <xdr:rowOff>11206</xdr:rowOff>
    </xdr:from>
    <xdr:ext cx="14646088" cy="367002"/>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11206"/>
          <a:ext cx="14646088" cy="367002"/>
        </a:xfrm>
        <a:prstGeom prst="rect">
          <a:avLst/>
        </a:prstGeom>
      </xdr:spPr>
    </xdr:pic>
    <xdr:clientData/>
  </xdr:one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27471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3</xdr:col>
      <xdr:colOff>4362450</xdr:colOff>
      <xdr:row>3</xdr:row>
      <xdr:rowOff>0</xdr:rowOff>
    </xdr:from>
    <xdr:ext cx="941294" cy="270622"/>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571500"/>
          <a:ext cx="941294" cy="270622"/>
        </a:xfrm>
        <a:prstGeom prst="rect">
          <a:avLst/>
        </a:prstGeom>
      </xdr:spPr>
    </xdr:pic>
    <xdr:clientData/>
  </xdr:oneCellAnchor>
  <xdr:oneCellAnchor>
    <xdr:from>
      <xdr:col>1</xdr:col>
      <xdr:colOff>11206</xdr:colOff>
      <xdr:row>0</xdr:row>
      <xdr:rowOff>0</xdr:rowOff>
    </xdr:from>
    <xdr:ext cx="14615271" cy="367002"/>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6" y="0"/>
          <a:ext cx="14615271" cy="367002"/>
        </a:xfrm>
        <a:prstGeom prst="rect">
          <a:avLst/>
        </a:prstGeom>
      </xdr:spPr>
    </xdr:pic>
    <xdr:clientData/>
  </xdr:one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609600" y="369798"/>
          <a:ext cx="18332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5524500</xdr:colOff>
      <xdr:row>5</xdr:row>
      <xdr:rowOff>2812675</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1629896" y="1053353"/>
          <a:ext cx="5362575" cy="2812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a:extLst>
            <a:ext uri="{FF2B5EF4-FFF2-40B4-BE49-F238E27FC236}">
              <a16:creationId xmlns:a16="http://schemas.microsoft.com/office/drawing/2014/main" id="{50B42156-23B3-45A0-AB83-C3F5CA08DAC6}"/>
            </a:ext>
          </a:extLst>
        </xdr:cNvPr>
        <xdr:cNvSpPr txBox="1"/>
      </xdr:nvSpPr>
      <xdr:spPr>
        <a:xfrm>
          <a:off x="251011" y="9972675"/>
          <a:ext cx="4889687" cy="202882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effectLst/>
              <a:latin typeface="+mn-lt"/>
              <a:ea typeface="+mn-ea"/>
              <a:cs typeface="+mn-cs"/>
            </a:rPr>
            <a:t>DLR</a:t>
          </a:r>
          <a:r>
            <a:rPr lang="da-DK" sz="1100" baseline="0">
              <a:solidFill>
                <a:schemeClr val="dk1"/>
              </a:solidFill>
              <a:effectLst/>
              <a:latin typeface="+mn-lt"/>
              <a:ea typeface="+mn-ea"/>
              <a:cs typeface="+mn-cs"/>
            </a:rPr>
            <a:t> Kredit A/S, Denmark</a:t>
          </a:r>
          <a:endParaRPr lang="da-DK">
            <a:effectLst/>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 B, SDO</a:t>
          </a:r>
          <a:endParaRPr lang="da-DK">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a:t>
          </a:r>
          <a:r>
            <a:rPr lang="en-GB" sz="1100">
              <a:solidFill>
                <a:schemeClr val="dk1"/>
              </a:solidFill>
              <a:effectLst/>
              <a:latin typeface="+mn-lt"/>
              <a:ea typeface="+mn-ea"/>
              <a:cs typeface="+mn-cs"/>
            </a:rPr>
            <a:t>Single cover pool</a:t>
          </a:r>
        </a:p>
        <a:p>
          <a:r>
            <a:rPr lang="en-GB" sz="1100" b="1">
              <a:solidFill>
                <a:schemeClr val="dk1"/>
              </a:solidFill>
              <a:latin typeface="+mn-lt"/>
              <a:ea typeface="+mn-ea"/>
              <a:cs typeface="+mn-cs"/>
            </a:rPr>
            <a:t>Link to cover pool IR website: </a:t>
          </a:r>
          <a:r>
            <a:rPr lang="en-GB" sz="1100" b="0">
              <a:solidFill>
                <a:schemeClr val="dk1"/>
              </a:solidFill>
              <a:effectLst/>
              <a:latin typeface="+mn-lt"/>
              <a:ea typeface="+mn-ea"/>
              <a:cs typeface="+mn-cs"/>
            </a:rPr>
            <a:t>http://www.dlr.dk/cover-pool-reports</a:t>
          </a:r>
          <a:endParaRPr lang="da-DK" sz="110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effectLst/>
              <a:latin typeface="+mn-lt"/>
              <a:ea typeface="+mn-ea"/>
              <a:cs typeface="+mn-cs"/>
            </a:rPr>
            <a:t>http://www.dlr.dk/welcome-investorpage</a:t>
          </a:r>
          <a:endParaRPr lang="da-DK" sz="110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a:t>
          </a:r>
          <a:r>
            <a:rPr lang="en-GB" sz="1100">
              <a:solidFill>
                <a:schemeClr val="dk1"/>
              </a:solidFill>
              <a:effectLst/>
              <a:latin typeface="+mn-lt"/>
              <a:ea typeface="+mn-ea"/>
              <a:cs typeface="+mn-cs"/>
            </a:rPr>
            <a:t>Excel, pdf</a:t>
          </a:r>
          <a:endParaRPr lang="da-DK">
            <a:effectLst/>
          </a:endParaRPr>
        </a:p>
        <a:p>
          <a:r>
            <a:rPr lang="en-GB" sz="1100" b="1">
              <a:solidFill>
                <a:schemeClr val="dk1"/>
              </a:solidFill>
              <a:latin typeface="+mn-lt"/>
              <a:ea typeface="+mn-ea"/>
              <a:cs typeface="+mn-cs"/>
            </a:rPr>
            <a:t>Frequency of updates:</a:t>
          </a:r>
          <a:r>
            <a:rPr lang="en-GB" sz="1100" b="0" baseline="0">
              <a:solidFill>
                <a:schemeClr val="dk1"/>
              </a:solidFill>
              <a:latin typeface="+mn-lt"/>
              <a:ea typeface="+mn-ea"/>
              <a:cs typeface="+mn-cs"/>
            </a:rPr>
            <a:t> Q</a:t>
          </a:r>
          <a:r>
            <a:rPr lang="en-GB" sz="1100">
              <a:solidFill>
                <a:schemeClr val="dk1"/>
              </a:solidFill>
              <a:latin typeface="+mn-lt"/>
              <a:ea typeface="+mn-ea"/>
              <a:cs typeface="+mn-cs"/>
            </a:rPr>
            <a:t>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07.02.2020</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31.12.2019</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930090</xdr:colOff>
      <xdr:row>3</xdr:row>
      <xdr:rowOff>156883</xdr:rowOff>
    </xdr:from>
    <xdr:ext cx="1199027" cy="369794"/>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9190" y="728383"/>
          <a:ext cx="1199027" cy="369794"/>
        </a:xfrm>
        <a:prstGeom prst="rect">
          <a:avLst/>
        </a:prstGeom>
      </xdr:spPr>
    </xdr:pic>
    <xdr:clientData/>
  </xdr:oneCellAnchor>
  <xdr:oneCellAnchor>
    <xdr:from>
      <xdr:col>1</xdr:col>
      <xdr:colOff>0</xdr:colOff>
      <xdr:row>0</xdr:row>
      <xdr:rowOff>0</xdr:rowOff>
    </xdr:from>
    <xdr:ext cx="8785411"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7275" y="0"/>
          <a:ext cx="8785411" cy="302560"/>
        </a:xfrm>
        <a:prstGeom prst="rect">
          <a:avLst/>
        </a:prstGeom>
      </xdr:spPr>
    </xdr:pic>
    <xdr:clientData/>
  </xdr:one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336179"/>
          <a:ext cx="6125404" cy="448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257734</xdr:colOff>
      <xdr:row>2</xdr:row>
      <xdr:rowOff>22413</xdr:rowOff>
    </xdr:from>
    <xdr:ext cx="1198800"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934" y="403413"/>
          <a:ext cx="1198800" cy="406236"/>
        </a:xfrm>
        <a:prstGeom prst="rect">
          <a:avLst/>
        </a:prstGeom>
      </xdr:spPr>
    </xdr:pic>
    <xdr:clientData/>
  </xdr:oneCellAnchor>
  <xdr:oneCellAnchor>
    <xdr:from>
      <xdr:col>1</xdr:col>
      <xdr:colOff>1</xdr:colOff>
      <xdr:row>0</xdr:row>
      <xdr:rowOff>0</xdr:rowOff>
    </xdr:from>
    <xdr:ext cx="10623175"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1" y="0"/>
          <a:ext cx="10623175" cy="302560"/>
        </a:xfrm>
        <a:prstGeom prst="rect">
          <a:avLst/>
        </a:prstGeom>
      </xdr:spPr>
    </xdr:pic>
    <xdr:clientData/>
  </xdr:one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5285118"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862864</xdr:colOff>
      <xdr:row>2</xdr:row>
      <xdr:rowOff>156883</xdr:rowOff>
    </xdr:from>
    <xdr:ext cx="1183672" cy="410718"/>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1289" y="537883"/>
          <a:ext cx="1183672" cy="410718"/>
        </a:xfrm>
        <a:prstGeom prst="rect">
          <a:avLst/>
        </a:prstGeom>
      </xdr:spPr>
    </xdr:pic>
    <xdr:clientData/>
  </xdr:oneCellAnchor>
  <xdr:oneCellAnchor>
    <xdr:from>
      <xdr:col>1</xdr:col>
      <xdr:colOff>0</xdr:colOff>
      <xdr:row>0</xdr:row>
      <xdr:rowOff>0</xdr:rowOff>
    </xdr:from>
    <xdr:ext cx="12039600"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0"/>
          <a:ext cx="12039600" cy="302560"/>
        </a:xfrm>
        <a:prstGeom prst="rect">
          <a:avLst/>
        </a:prstGeom>
      </xdr:spPr>
    </xdr:pic>
    <xdr:clientData/>
  </xdr:one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7617485"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637133</xdr:colOff>
      <xdr:row>2</xdr:row>
      <xdr:rowOff>156883</xdr:rowOff>
    </xdr:from>
    <xdr:ext cx="1187673"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158" y="537883"/>
          <a:ext cx="1187673" cy="406236"/>
        </a:xfrm>
        <a:prstGeom prst="rect">
          <a:avLst/>
        </a:prstGeom>
      </xdr:spPr>
    </xdr:pic>
    <xdr:clientData/>
  </xdr:oneCellAnchor>
  <xdr:oneCellAnchor>
    <xdr:from>
      <xdr:col>1</xdr:col>
      <xdr:colOff>11207</xdr:colOff>
      <xdr:row>0</xdr:row>
      <xdr:rowOff>1</xdr:rowOff>
    </xdr:from>
    <xdr:ext cx="13298179"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7" y="1"/>
          <a:ext cx="13298179" cy="327090"/>
        </a:xfrm>
        <a:prstGeom prst="rect">
          <a:avLst/>
        </a:prstGeom>
      </xdr:spPr>
    </xdr:pic>
    <xdr:clientData/>
  </xdr:one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623207" y="329776"/>
          <a:ext cx="781866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469859</xdr:colOff>
      <xdr:row>2</xdr:row>
      <xdr:rowOff>168088</xdr:rowOff>
    </xdr:from>
    <xdr:ext cx="1189275"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6659" y="549088"/>
          <a:ext cx="1189275" cy="406236"/>
        </a:xfrm>
        <a:prstGeom prst="rect">
          <a:avLst/>
        </a:prstGeom>
      </xdr:spPr>
    </xdr:pic>
    <xdr:clientData/>
  </xdr:oneCellAnchor>
  <xdr:oneCellAnchor>
    <xdr:from>
      <xdr:col>1</xdr:col>
      <xdr:colOff>0</xdr:colOff>
      <xdr:row>0</xdr:row>
      <xdr:rowOff>11206</xdr:rowOff>
    </xdr:from>
    <xdr:ext cx="14690911"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1206"/>
          <a:ext cx="14690911" cy="327090"/>
        </a:xfrm>
        <a:prstGeom prst="rect">
          <a:avLst/>
        </a:prstGeom>
      </xdr:spPr>
    </xdr:pic>
    <xdr:clientData/>
  </xdr:one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5181441"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1106194</xdr:colOff>
      <xdr:row>2</xdr:row>
      <xdr:rowOff>168088</xdr:rowOff>
    </xdr:from>
    <xdr:ext cx="1196478"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6494" y="549088"/>
          <a:ext cx="1196478" cy="406236"/>
        </a:xfrm>
        <a:prstGeom prst="rect">
          <a:avLst/>
        </a:prstGeom>
      </xdr:spPr>
    </xdr:pic>
    <xdr:clientData/>
  </xdr:oneCellAnchor>
  <xdr:oneCellAnchor>
    <xdr:from>
      <xdr:col>0</xdr:col>
      <xdr:colOff>311365</xdr:colOff>
      <xdr:row>0</xdr:row>
      <xdr:rowOff>11206</xdr:rowOff>
    </xdr:from>
    <xdr:ext cx="14769352"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69352" cy="327090"/>
        </a:xfrm>
        <a:prstGeom prst="rect">
          <a:avLst/>
        </a:prstGeom>
      </xdr:spPr>
    </xdr:pic>
    <xdr:clientData/>
  </xdr:one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76248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15689916" cy="367002"/>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0"/>
          <a:ext cx="15689916" cy="367002"/>
        </a:xfrm>
        <a:prstGeom prst="rect">
          <a:avLst/>
        </a:prstGeom>
      </xdr:spPr>
    </xdr:pic>
    <xdr:clientData/>
  </xdr:one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657225" y="369798"/>
          <a:ext cx="7890623"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11206</xdr:colOff>
      <xdr:row>2</xdr:row>
      <xdr:rowOff>112059</xdr:rowOff>
    </xdr:from>
    <xdr:ext cx="1196478" cy="406236"/>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97906" y="493059"/>
          <a:ext cx="1196478" cy="406236"/>
        </a:xfrm>
        <a:prstGeom prst="rect">
          <a:avLst/>
        </a:prstGeom>
      </xdr:spPr>
    </xdr:pic>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mailto:jko@dlr.dk" TargetMode="External"/><Relationship Id="rId4" Type="http://schemas.openxmlformats.org/officeDocument/2006/relationships/hyperlink" Target="http://www.dlr.d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customWidth="1"/>
  </cols>
  <sheetData>
    <row r="1" spans="1:1" ht="31.5" x14ac:dyDescent="0.25">
      <c r="A1" s="20" t="s">
        <v>1345</v>
      </c>
    </row>
    <row r="3" spans="1:1" x14ac:dyDescent="0.25">
      <c r="A3" s="81"/>
    </row>
    <row r="4" spans="1:1" ht="34.5" x14ac:dyDescent="0.25">
      <c r="A4" s="82" t="s">
        <v>1346</v>
      </c>
    </row>
    <row r="5" spans="1:1" ht="34.5" x14ac:dyDescent="0.25">
      <c r="A5" s="82" t="s">
        <v>1347</v>
      </c>
    </row>
    <row r="6" spans="1:1" ht="51.75" x14ac:dyDescent="0.25">
      <c r="A6" s="82" t="s">
        <v>1348</v>
      </c>
    </row>
    <row r="7" spans="1:1" ht="17.25" x14ac:dyDescent="0.25">
      <c r="A7" s="82"/>
    </row>
    <row r="8" spans="1:1" ht="18.75" x14ac:dyDescent="0.25">
      <c r="A8" s="83" t="s">
        <v>1349</v>
      </c>
    </row>
    <row r="9" spans="1:1" ht="34.5" x14ac:dyDescent="0.3">
      <c r="A9" s="84" t="s">
        <v>1512</v>
      </c>
    </row>
    <row r="10" spans="1:1" ht="86.25" x14ac:dyDescent="0.25">
      <c r="A10" s="85" t="s">
        <v>1350</v>
      </c>
    </row>
    <row r="11" spans="1:1" ht="34.5" x14ac:dyDescent="0.25">
      <c r="A11" s="85" t="s">
        <v>1351</v>
      </c>
    </row>
    <row r="12" spans="1:1" ht="17.25" x14ac:dyDescent="0.25">
      <c r="A12" s="85" t="s">
        <v>1352</v>
      </c>
    </row>
    <row r="13" spans="1:1" ht="17.25" x14ac:dyDescent="0.25">
      <c r="A13" s="85" t="s">
        <v>1353</v>
      </c>
    </row>
    <row r="14" spans="1:1" ht="34.5" x14ac:dyDescent="0.25">
      <c r="A14" s="85" t="s">
        <v>1354</v>
      </c>
    </row>
    <row r="15" spans="1:1" ht="17.25" x14ac:dyDescent="0.25">
      <c r="A15" s="85"/>
    </row>
    <row r="16" spans="1:1" ht="18.75" x14ac:dyDescent="0.25">
      <c r="A16" s="83" t="s">
        <v>1355</v>
      </c>
    </row>
    <row r="17" spans="1:1" ht="17.25" x14ac:dyDescent="0.25">
      <c r="A17" s="86" t="s">
        <v>1356</v>
      </c>
    </row>
    <row r="18" spans="1:1" ht="34.5" x14ac:dyDescent="0.25">
      <c r="A18" s="87" t="s">
        <v>1357</v>
      </c>
    </row>
    <row r="19" spans="1:1" ht="34.5" x14ac:dyDescent="0.25">
      <c r="A19" s="87" t="s">
        <v>1358</v>
      </c>
    </row>
    <row r="20" spans="1:1" ht="51.75" x14ac:dyDescent="0.25">
      <c r="A20" s="87" t="s">
        <v>1359</v>
      </c>
    </row>
    <row r="21" spans="1:1" ht="86.25" x14ac:dyDescent="0.25">
      <c r="A21" s="87" t="s">
        <v>1360</v>
      </c>
    </row>
    <row r="22" spans="1:1" ht="51.75" x14ac:dyDescent="0.25">
      <c r="A22" s="87" t="s">
        <v>1361</v>
      </c>
    </row>
    <row r="23" spans="1:1" ht="34.5" x14ac:dyDescent="0.25">
      <c r="A23" s="87" t="s">
        <v>1362</v>
      </c>
    </row>
    <row r="24" spans="1:1" ht="17.25" x14ac:dyDescent="0.25">
      <c r="A24" s="87" t="s">
        <v>1363</v>
      </c>
    </row>
    <row r="25" spans="1:1" ht="17.25" x14ac:dyDescent="0.25">
      <c r="A25" s="86" t="s">
        <v>1364</v>
      </c>
    </row>
    <row r="26" spans="1:1" ht="51.75" x14ac:dyDescent="0.3">
      <c r="A26" s="88" t="s">
        <v>1365</v>
      </c>
    </row>
    <row r="27" spans="1:1" ht="17.25" x14ac:dyDescent="0.3">
      <c r="A27" s="88" t="s">
        <v>1366</v>
      </c>
    </row>
    <row r="28" spans="1:1" ht="17.25" x14ac:dyDescent="0.25">
      <c r="A28" s="86" t="s">
        <v>1367</v>
      </c>
    </row>
    <row r="29" spans="1:1" ht="34.5" x14ac:dyDescent="0.25">
      <c r="A29" s="87" t="s">
        <v>1368</v>
      </c>
    </row>
    <row r="30" spans="1:1" ht="34.5" x14ac:dyDescent="0.25">
      <c r="A30" s="87" t="s">
        <v>1369</v>
      </c>
    </row>
    <row r="31" spans="1:1" ht="34.5" x14ac:dyDescent="0.25">
      <c r="A31" s="87" t="s">
        <v>1370</v>
      </c>
    </row>
    <row r="32" spans="1:1" ht="34.5" x14ac:dyDescent="0.25">
      <c r="A32" s="87" t="s">
        <v>1371</v>
      </c>
    </row>
    <row r="33" spans="1:1" ht="17.25" x14ac:dyDescent="0.25">
      <c r="A33" s="87"/>
    </row>
    <row r="34" spans="1:1" ht="18.75" x14ac:dyDescent="0.25">
      <c r="A34" s="83" t="s">
        <v>1372</v>
      </c>
    </row>
    <row r="35" spans="1:1" ht="17.25" x14ac:dyDescent="0.25">
      <c r="A35" s="86" t="s">
        <v>1373</v>
      </c>
    </row>
    <row r="36" spans="1:1" ht="34.5" x14ac:dyDescent="0.25">
      <c r="A36" s="87" t="s">
        <v>1374</v>
      </c>
    </row>
    <row r="37" spans="1:1" ht="34.5" x14ac:dyDescent="0.25">
      <c r="A37" s="87" t="s">
        <v>1375</v>
      </c>
    </row>
    <row r="38" spans="1:1" ht="34.5" x14ac:dyDescent="0.25">
      <c r="A38" s="87" t="s">
        <v>1376</v>
      </c>
    </row>
    <row r="39" spans="1:1" ht="17.25" x14ac:dyDescent="0.25">
      <c r="A39" s="87" t="s">
        <v>1377</v>
      </c>
    </row>
    <row r="40" spans="1:1" ht="34.5" x14ac:dyDescent="0.25">
      <c r="A40" s="87" t="s">
        <v>1378</v>
      </c>
    </row>
    <row r="41" spans="1:1" ht="17.25" x14ac:dyDescent="0.25">
      <c r="A41" s="86" t="s">
        <v>1379</v>
      </c>
    </row>
    <row r="42" spans="1:1" ht="17.25" x14ac:dyDescent="0.25">
      <c r="A42" s="87" t="s">
        <v>1380</v>
      </c>
    </row>
    <row r="43" spans="1:1" ht="17.25" x14ac:dyDescent="0.3">
      <c r="A43" s="88" t="s">
        <v>1381</v>
      </c>
    </row>
    <row r="44" spans="1:1" ht="17.25" x14ac:dyDescent="0.25">
      <c r="A44" s="86" t="s">
        <v>1382</v>
      </c>
    </row>
    <row r="45" spans="1:1" ht="34.5" x14ac:dyDescent="0.3">
      <c r="A45" s="88" t="s">
        <v>1383</v>
      </c>
    </row>
    <row r="46" spans="1:1" ht="34.5" x14ac:dyDescent="0.25">
      <c r="A46" s="87" t="s">
        <v>1384</v>
      </c>
    </row>
    <row r="47" spans="1:1" ht="51.75" x14ac:dyDescent="0.25">
      <c r="A47" s="87" t="s">
        <v>1385</v>
      </c>
    </row>
    <row r="48" spans="1:1" ht="17.25" x14ac:dyDescent="0.25">
      <c r="A48" s="87" t="s">
        <v>1386</v>
      </c>
    </row>
    <row r="49" spans="1:1" ht="17.25" x14ac:dyDescent="0.3">
      <c r="A49" s="88" t="s">
        <v>1387</v>
      </c>
    </row>
    <row r="50" spans="1:1" ht="17.25" x14ac:dyDescent="0.25">
      <c r="A50" s="86" t="s">
        <v>1388</v>
      </c>
    </row>
    <row r="51" spans="1:1" ht="34.5" x14ac:dyDescent="0.3">
      <c r="A51" s="88" t="s">
        <v>1389</v>
      </c>
    </row>
    <row r="52" spans="1:1" ht="17.25" x14ac:dyDescent="0.25">
      <c r="A52" s="87" t="s">
        <v>1390</v>
      </c>
    </row>
    <row r="53" spans="1:1" ht="34.5" x14ac:dyDescent="0.3">
      <c r="A53" s="88" t="s">
        <v>1391</v>
      </c>
    </row>
    <row r="54" spans="1:1" ht="17.25" x14ac:dyDescent="0.25">
      <c r="A54" s="86" t="s">
        <v>1392</v>
      </c>
    </row>
    <row r="55" spans="1:1" ht="17.25" x14ac:dyDescent="0.3">
      <c r="A55" s="88" t="s">
        <v>1393</v>
      </c>
    </row>
    <row r="56" spans="1:1" ht="34.5" x14ac:dyDescent="0.25">
      <c r="A56" s="87" t="s">
        <v>1394</v>
      </c>
    </row>
    <row r="57" spans="1:1" ht="17.25" x14ac:dyDescent="0.25">
      <c r="A57" s="87" t="s">
        <v>1395</v>
      </c>
    </row>
    <row r="58" spans="1:1" ht="34.5" x14ac:dyDescent="0.25">
      <c r="A58" s="87" t="s">
        <v>1396</v>
      </c>
    </row>
    <row r="59" spans="1:1" ht="17.25" x14ac:dyDescent="0.25">
      <c r="A59" s="86" t="s">
        <v>1397</v>
      </c>
    </row>
    <row r="60" spans="1:1" ht="34.5" x14ac:dyDescent="0.25">
      <c r="A60" s="87" t="s">
        <v>1398</v>
      </c>
    </row>
    <row r="61" spans="1:1" ht="17.25" x14ac:dyDescent="0.25">
      <c r="A61" s="89"/>
    </row>
    <row r="62" spans="1:1" ht="18.75" x14ac:dyDescent="0.25">
      <c r="A62" s="83" t="s">
        <v>1399</v>
      </c>
    </row>
    <row r="63" spans="1:1" ht="17.25" x14ac:dyDescent="0.25">
      <c r="A63" s="86" t="s">
        <v>1400</v>
      </c>
    </row>
    <row r="64" spans="1:1" ht="34.5" x14ac:dyDescent="0.25">
      <c r="A64" s="87" t="s">
        <v>1401</v>
      </c>
    </row>
    <row r="65" spans="1:1" ht="17.25" x14ac:dyDescent="0.25">
      <c r="A65" s="87" t="s">
        <v>1402</v>
      </c>
    </row>
    <row r="66" spans="1:1" ht="34.5" x14ac:dyDescent="0.25">
      <c r="A66" s="85" t="s">
        <v>1403</v>
      </c>
    </row>
    <row r="67" spans="1:1" ht="34.5" x14ac:dyDescent="0.25">
      <c r="A67" s="85" t="s">
        <v>1404</v>
      </c>
    </row>
    <row r="68" spans="1:1" ht="34.5" x14ac:dyDescent="0.25">
      <c r="A68" s="85" t="s">
        <v>1405</v>
      </c>
    </row>
    <row r="69" spans="1:1" ht="17.25" x14ac:dyDescent="0.25">
      <c r="A69" s="90" t="s">
        <v>1406</v>
      </c>
    </row>
    <row r="70" spans="1:1" ht="51.75" x14ac:dyDescent="0.25">
      <c r="A70" s="85" t="s">
        <v>1407</v>
      </c>
    </row>
    <row r="71" spans="1:1" ht="17.25" x14ac:dyDescent="0.25">
      <c r="A71" s="85" t="s">
        <v>1408</v>
      </c>
    </row>
    <row r="72" spans="1:1" ht="17.25" x14ac:dyDescent="0.25">
      <c r="A72" s="90" t="s">
        <v>1409</v>
      </c>
    </row>
    <row r="73" spans="1:1" ht="17.25" x14ac:dyDescent="0.25">
      <c r="A73" s="85" t="s">
        <v>1410</v>
      </c>
    </row>
    <row r="74" spans="1:1" ht="17.25" x14ac:dyDescent="0.25">
      <c r="A74" s="90" t="s">
        <v>1411</v>
      </c>
    </row>
    <row r="75" spans="1:1" ht="34.5" x14ac:dyDescent="0.25">
      <c r="A75" s="85" t="s">
        <v>1412</v>
      </c>
    </row>
    <row r="76" spans="1:1" ht="17.25" x14ac:dyDescent="0.25">
      <c r="A76" s="85" t="s">
        <v>1413</v>
      </c>
    </row>
    <row r="77" spans="1:1" ht="51.75" x14ac:dyDescent="0.25">
      <c r="A77" s="85" t="s">
        <v>1414</v>
      </c>
    </row>
    <row r="78" spans="1:1" ht="17.25" x14ac:dyDescent="0.25">
      <c r="A78" s="90" t="s">
        <v>1415</v>
      </c>
    </row>
    <row r="79" spans="1:1" ht="17.25" x14ac:dyDescent="0.3">
      <c r="A79" s="84" t="s">
        <v>1416</v>
      </c>
    </row>
    <row r="80" spans="1:1" ht="17.25" x14ac:dyDescent="0.25">
      <c r="A80" s="90" t="s">
        <v>1417</v>
      </c>
    </row>
    <row r="81" spans="1:1" ht="34.5" x14ac:dyDescent="0.25">
      <c r="A81" s="85" t="s">
        <v>1418</v>
      </c>
    </row>
    <row r="82" spans="1:1" ht="34.5" x14ac:dyDescent="0.25">
      <c r="A82" s="85" t="s">
        <v>1419</v>
      </c>
    </row>
    <row r="83" spans="1:1" ht="34.5" x14ac:dyDescent="0.25">
      <c r="A83" s="85" t="s">
        <v>1420</v>
      </c>
    </row>
    <row r="84" spans="1:1" ht="34.5" x14ac:dyDescent="0.25">
      <c r="A84" s="85" t="s">
        <v>1421</v>
      </c>
    </row>
    <row r="85" spans="1:1" ht="34.5" x14ac:dyDescent="0.25">
      <c r="A85" s="85" t="s">
        <v>1422</v>
      </c>
    </row>
    <row r="86" spans="1:1" ht="17.25" x14ac:dyDescent="0.25">
      <c r="A86" s="90" t="s">
        <v>1423</v>
      </c>
    </row>
    <row r="87" spans="1:1" ht="17.25" x14ac:dyDescent="0.25">
      <c r="A87" s="85" t="s">
        <v>1424</v>
      </c>
    </row>
    <row r="88" spans="1:1" ht="34.5" x14ac:dyDescent="0.25">
      <c r="A88" s="85" t="s">
        <v>1425</v>
      </c>
    </row>
    <row r="89" spans="1:1" ht="17.25" x14ac:dyDescent="0.25">
      <c r="A89" s="90" t="s">
        <v>1426</v>
      </c>
    </row>
    <row r="90" spans="1:1" ht="34.5" x14ac:dyDescent="0.25">
      <c r="A90" s="85" t="s">
        <v>1427</v>
      </c>
    </row>
    <row r="91" spans="1:1" ht="17.25" x14ac:dyDescent="0.25">
      <c r="A91" s="90" t="s">
        <v>1428</v>
      </c>
    </row>
    <row r="92" spans="1:1" ht="17.25" x14ac:dyDescent="0.3">
      <c r="A92" s="84" t="s">
        <v>1429</v>
      </c>
    </row>
    <row r="93" spans="1:1" ht="17.25" x14ac:dyDescent="0.25">
      <c r="A93" s="85" t="s">
        <v>1430</v>
      </c>
    </row>
    <row r="94" spans="1:1" ht="17.25" x14ac:dyDescent="0.25">
      <c r="A94" s="85"/>
    </row>
    <row r="95" spans="1:1" ht="18.75" x14ac:dyDescent="0.25">
      <c r="A95" s="83" t="s">
        <v>1431</v>
      </c>
    </row>
    <row r="96" spans="1:1" ht="34.5" x14ac:dyDescent="0.3">
      <c r="A96" s="84" t="s">
        <v>1432</v>
      </c>
    </row>
    <row r="97" spans="1:1" ht="17.25" x14ac:dyDescent="0.3">
      <c r="A97" s="84" t="s">
        <v>1433</v>
      </c>
    </row>
    <row r="98" spans="1:1" ht="17.25" x14ac:dyDescent="0.25">
      <c r="A98" s="90" t="s">
        <v>1434</v>
      </c>
    </row>
    <row r="99" spans="1:1" ht="17.25" x14ac:dyDescent="0.25">
      <c r="A99" s="82" t="s">
        <v>1435</v>
      </c>
    </row>
    <row r="100" spans="1:1" ht="17.25" x14ac:dyDescent="0.25">
      <c r="A100" s="85" t="s">
        <v>1436</v>
      </c>
    </row>
    <row r="101" spans="1:1" ht="17.25" x14ac:dyDescent="0.25">
      <c r="A101" s="85" t="s">
        <v>1437</v>
      </c>
    </row>
    <row r="102" spans="1:1" ht="17.25" x14ac:dyDescent="0.25">
      <c r="A102" s="85" t="s">
        <v>1438</v>
      </c>
    </row>
    <row r="103" spans="1:1" ht="17.25" x14ac:dyDescent="0.25">
      <c r="A103" s="85" t="s">
        <v>1439</v>
      </c>
    </row>
    <row r="104" spans="1:1" ht="34.5" x14ac:dyDescent="0.25">
      <c r="A104" s="85" t="s">
        <v>1440</v>
      </c>
    </row>
    <row r="105" spans="1:1" ht="17.25" x14ac:dyDescent="0.25">
      <c r="A105" s="82" t="s">
        <v>1441</v>
      </c>
    </row>
    <row r="106" spans="1:1" ht="17.25" x14ac:dyDescent="0.25">
      <c r="A106" s="85" t="s">
        <v>1442</v>
      </c>
    </row>
    <row r="107" spans="1:1" ht="17.25" x14ac:dyDescent="0.25">
      <c r="A107" s="85" t="s">
        <v>1443</v>
      </c>
    </row>
    <row r="108" spans="1:1" ht="17.25" x14ac:dyDescent="0.25">
      <c r="A108" s="85" t="s">
        <v>1444</v>
      </c>
    </row>
    <row r="109" spans="1:1" ht="17.25" x14ac:dyDescent="0.25">
      <c r="A109" s="85" t="s">
        <v>1445</v>
      </c>
    </row>
    <row r="110" spans="1:1" ht="17.25" x14ac:dyDescent="0.25">
      <c r="A110" s="85" t="s">
        <v>1446</v>
      </c>
    </row>
    <row r="111" spans="1:1" ht="17.25" x14ac:dyDescent="0.25">
      <c r="A111" s="85" t="s">
        <v>1447</v>
      </c>
    </row>
    <row r="112" spans="1:1" ht="17.25" x14ac:dyDescent="0.25">
      <c r="A112" s="90" t="s">
        <v>1448</v>
      </c>
    </row>
    <row r="113" spans="1:1" ht="17.25" x14ac:dyDescent="0.25">
      <c r="A113" s="85" t="s">
        <v>1449</v>
      </c>
    </row>
    <row r="114" spans="1:1" ht="17.25" x14ac:dyDescent="0.25">
      <c r="A114" s="82" t="s">
        <v>1450</v>
      </c>
    </row>
    <row r="115" spans="1:1" ht="17.25" x14ac:dyDescent="0.25">
      <c r="A115" s="85" t="s">
        <v>1451</v>
      </c>
    </row>
    <row r="116" spans="1:1" ht="17.25" x14ac:dyDescent="0.25">
      <c r="A116" s="85" t="s">
        <v>1452</v>
      </c>
    </row>
    <row r="117" spans="1:1" ht="17.25" x14ac:dyDescent="0.25">
      <c r="A117" s="82" t="s">
        <v>1453</v>
      </c>
    </row>
    <row r="118" spans="1:1" ht="17.25" x14ac:dyDescent="0.25">
      <c r="A118" s="85" t="s">
        <v>1454</v>
      </c>
    </row>
    <row r="119" spans="1:1" ht="17.25" x14ac:dyDescent="0.25">
      <c r="A119" s="85" t="s">
        <v>1455</v>
      </c>
    </row>
    <row r="120" spans="1:1" ht="17.25" x14ac:dyDescent="0.25">
      <c r="A120" s="85" t="s">
        <v>1456</v>
      </c>
    </row>
    <row r="121" spans="1:1" ht="17.25" x14ac:dyDescent="0.25">
      <c r="A121" s="90" t="s">
        <v>1457</v>
      </c>
    </row>
    <row r="122" spans="1:1" ht="17.25" x14ac:dyDescent="0.25">
      <c r="A122" s="82" t="s">
        <v>1458</v>
      </c>
    </row>
    <row r="123" spans="1:1" ht="17.25" x14ac:dyDescent="0.25">
      <c r="A123" s="82" t="s">
        <v>1459</v>
      </c>
    </row>
    <row r="124" spans="1:1" ht="17.25" x14ac:dyDescent="0.25">
      <c r="A124" s="85" t="s">
        <v>1460</v>
      </c>
    </row>
    <row r="125" spans="1:1" ht="17.25" x14ac:dyDescent="0.25">
      <c r="A125" s="85" t="s">
        <v>1461</v>
      </c>
    </row>
    <row r="126" spans="1:1" ht="17.25" x14ac:dyDescent="0.25">
      <c r="A126" s="85" t="s">
        <v>1462</v>
      </c>
    </row>
    <row r="127" spans="1:1" ht="17.25" x14ac:dyDescent="0.25">
      <c r="A127" s="85" t="s">
        <v>1463</v>
      </c>
    </row>
    <row r="128" spans="1:1" ht="17.25" x14ac:dyDescent="0.25">
      <c r="A128" s="85" t="s">
        <v>1464</v>
      </c>
    </row>
    <row r="129" spans="1:1" ht="17.25" x14ac:dyDescent="0.25">
      <c r="A129" s="90" t="s">
        <v>1465</v>
      </c>
    </row>
    <row r="130" spans="1:1" ht="34.5" x14ac:dyDescent="0.25">
      <c r="A130" s="85" t="s">
        <v>1466</v>
      </c>
    </row>
    <row r="131" spans="1:1" ht="69" x14ac:dyDescent="0.25">
      <c r="A131" s="85" t="s">
        <v>1467</v>
      </c>
    </row>
    <row r="132" spans="1:1" ht="34.5" x14ac:dyDescent="0.25">
      <c r="A132" s="85" t="s">
        <v>1468</v>
      </c>
    </row>
    <row r="133" spans="1:1" ht="17.25" x14ac:dyDescent="0.25">
      <c r="A133" s="90" t="s">
        <v>1469</v>
      </c>
    </row>
    <row r="134" spans="1:1" ht="34.5" x14ac:dyDescent="0.25">
      <c r="A134" s="82" t="s">
        <v>1470</v>
      </c>
    </row>
    <row r="135" spans="1:1" ht="17.25" x14ac:dyDescent="0.25">
      <c r="A135" s="82"/>
    </row>
    <row r="136" spans="1:1" ht="18.75" x14ac:dyDescent="0.25">
      <c r="A136" s="83" t="s">
        <v>1471</v>
      </c>
    </row>
    <row r="137" spans="1:1" ht="17.25" x14ac:dyDescent="0.25">
      <c r="A137" s="85" t="s">
        <v>1472</v>
      </c>
    </row>
    <row r="138" spans="1:1" ht="34.5" x14ac:dyDescent="0.25">
      <c r="A138" s="87" t="s">
        <v>1473</v>
      </c>
    </row>
    <row r="139" spans="1:1" ht="34.5" x14ac:dyDescent="0.25">
      <c r="A139" s="87" t="s">
        <v>1474</v>
      </c>
    </row>
    <row r="140" spans="1:1" ht="17.25" x14ac:dyDescent="0.25">
      <c r="A140" s="86" t="s">
        <v>1475</v>
      </c>
    </row>
    <row r="141" spans="1:1" ht="17.25" x14ac:dyDescent="0.25">
      <c r="A141" s="91" t="s">
        <v>1476</v>
      </c>
    </row>
    <row r="142" spans="1:1" ht="34.5" x14ac:dyDescent="0.3">
      <c r="A142" s="88" t="s">
        <v>1477</v>
      </c>
    </row>
    <row r="143" spans="1:1" ht="17.25" x14ac:dyDescent="0.25">
      <c r="A143" s="87" t="s">
        <v>1478</v>
      </c>
    </row>
    <row r="144" spans="1:1" ht="17.25" x14ac:dyDescent="0.25">
      <c r="A144" s="87" t="s">
        <v>1479</v>
      </c>
    </row>
    <row r="145" spans="1:1" ht="17.25" x14ac:dyDescent="0.25">
      <c r="A145" s="91" t="s">
        <v>1480</v>
      </c>
    </row>
    <row r="146" spans="1:1" ht="17.25" x14ac:dyDescent="0.25">
      <c r="A146" s="86" t="s">
        <v>1481</v>
      </c>
    </row>
    <row r="147" spans="1:1" ht="17.25" x14ac:dyDescent="0.25">
      <c r="A147" s="91" t="s">
        <v>1482</v>
      </c>
    </row>
    <row r="148" spans="1:1" ht="17.25" x14ac:dyDescent="0.25">
      <c r="A148" s="87" t="s">
        <v>1483</v>
      </c>
    </row>
    <row r="149" spans="1:1" ht="17.25" x14ac:dyDescent="0.25">
      <c r="A149" s="87" t="s">
        <v>1484</v>
      </c>
    </row>
    <row r="150" spans="1:1" ht="17.25" x14ac:dyDescent="0.25">
      <c r="A150" s="87" t="s">
        <v>1485</v>
      </c>
    </row>
    <row r="151" spans="1:1" ht="34.5" x14ac:dyDescent="0.25">
      <c r="A151" s="91" t="s">
        <v>1486</v>
      </c>
    </row>
    <row r="152" spans="1:1" ht="17.25" x14ac:dyDescent="0.25">
      <c r="A152" s="86" t="s">
        <v>1487</v>
      </c>
    </row>
    <row r="153" spans="1:1" ht="17.25" x14ac:dyDescent="0.25">
      <c r="A153" s="87" t="s">
        <v>1488</v>
      </c>
    </row>
    <row r="154" spans="1:1" ht="17.25" x14ac:dyDescent="0.25">
      <c r="A154" s="87" t="s">
        <v>1489</v>
      </c>
    </row>
    <row r="155" spans="1:1" ht="17.25" x14ac:dyDescent="0.25">
      <c r="A155" s="87" t="s">
        <v>1490</v>
      </c>
    </row>
    <row r="156" spans="1:1" ht="17.25" x14ac:dyDescent="0.25">
      <c r="A156" s="87" t="s">
        <v>1491</v>
      </c>
    </row>
    <row r="157" spans="1:1" ht="34.5" x14ac:dyDescent="0.25">
      <c r="A157" s="87" t="s">
        <v>1492</v>
      </c>
    </row>
    <row r="158" spans="1:1" ht="34.5" x14ac:dyDescent="0.25">
      <c r="A158" s="87" t="s">
        <v>1493</v>
      </c>
    </row>
    <row r="159" spans="1:1" ht="17.25" x14ac:dyDescent="0.25">
      <c r="A159" s="86" t="s">
        <v>1494</v>
      </c>
    </row>
    <row r="160" spans="1:1" ht="34.5" x14ac:dyDescent="0.25">
      <c r="A160" s="87" t="s">
        <v>1495</v>
      </c>
    </row>
    <row r="161" spans="1:1" ht="34.5" x14ac:dyDescent="0.25">
      <c r="A161" s="87" t="s">
        <v>1496</v>
      </c>
    </row>
    <row r="162" spans="1:1" ht="17.25" x14ac:dyDescent="0.25">
      <c r="A162" s="87" t="s">
        <v>1497</v>
      </c>
    </row>
    <row r="163" spans="1:1" ht="17.25" x14ac:dyDescent="0.25">
      <c r="A163" s="86" t="s">
        <v>1498</v>
      </c>
    </row>
    <row r="164" spans="1:1" ht="34.5" x14ac:dyDescent="0.3">
      <c r="A164" s="88" t="s">
        <v>1513</v>
      </c>
    </row>
    <row r="165" spans="1:1" ht="34.5" x14ac:dyDescent="0.25">
      <c r="A165" s="87" t="s">
        <v>1499</v>
      </c>
    </row>
    <row r="166" spans="1:1" ht="17.25" x14ac:dyDescent="0.25">
      <c r="A166" s="86" t="s">
        <v>1500</v>
      </c>
    </row>
    <row r="167" spans="1:1" ht="17.25" x14ac:dyDescent="0.25">
      <c r="A167" s="87" t="s">
        <v>1501</v>
      </c>
    </row>
    <row r="168" spans="1:1" ht="17.25" x14ac:dyDescent="0.25">
      <c r="A168" s="86" t="s">
        <v>1502</v>
      </c>
    </row>
    <row r="169" spans="1:1" ht="17.25" x14ac:dyDescent="0.3">
      <c r="A169" s="88" t="s">
        <v>1503</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33"/>
  <sheetViews>
    <sheetView zoomScale="85" zoomScaleNormal="85" workbookViewId="0">
      <selection activeCell="F100" sqref="F100"/>
    </sheetView>
  </sheetViews>
  <sheetFormatPr defaultRowHeight="15" x14ac:dyDescent="0.25"/>
  <cols>
    <col min="1" max="1" width="3.28515625" style="147" customWidth="1"/>
    <col min="2" max="2" width="57.140625" style="147" customWidth="1"/>
    <col min="3" max="3" width="15.85546875" style="147" customWidth="1"/>
    <col min="4" max="8" width="10.7109375" style="147" customWidth="1"/>
    <col min="9" max="9" width="10.85546875" style="147" customWidth="1"/>
    <col min="10" max="10" width="10.7109375" style="147" customWidth="1"/>
    <col min="11" max="11" width="9.140625" style="147"/>
    <col min="12" max="12" width="8.85546875" style="147" customWidth="1"/>
    <col min="13" max="16384" width="9.140625" style="147"/>
  </cols>
  <sheetData>
    <row r="3" spans="2:10" ht="12" customHeight="1" x14ac:dyDescent="0.25"/>
    <row r="4" spans="2:10" ht="18" x14ac:dyDescent="0.25">
      <c r="B4" s="380" t="s">
        <v>1773</v>
      </c>
      <c r="C4" s="381"/>
      <c r="D4" s="381"/>
      <c r="E4" s="381"/>
      <c r="F4" s="183"/>
      <c r="G4" s="183"/>
      <c r="H4" s="183"/>
      <c r="I4" s="183"/>
    </row>
    <row r="5" spans="2:10" ht="4.5" customHeight="1" x14ac:dyDescent="0.25">
      <c r="B5" s="384"/>
      <c r="C5" s="384"/>
      <c r="D5" s="384"/>
      <c r="E5" s="384"/>
      <c r="F5" s="384"/>
      <c r="G5" s="384"/>
      <c r="H5" s="384"/>
      <c r="I5" s="384"/>
    </row>
    <row r="6" spans="2:10" ht="5.25" customHeight="1" x14ac:dyDescent="0.25">
      <c r="B6" s="248"/>
      <c r="C6" s="248"/>
      <c r="D6" s="248"/>
      <c r="E6" s="248"/>
      <c r="F6" s="248"/>
      <c r="G6" s="248"/>
      <c r="H6" s="248"/>
      <c r="I6" s="248"/>
    </row>
    <row r="7" spans="2:10" x14ac:dyDescent="0.25">
      <c r="B7" s="247" t="s">
        <v>1757</v>
      </c>
      <c r="C7" s="246"/>
      <c r="D7" s="246"/>
      <c r="E7" s="246"/>
      <c r="F7" s="246"/>
      <c r="G7" s="178" t="s">
        <v>1663</v>
      </c>
      <c r="H7" s="178" t="s">
        <v>1662</v>
      </c>
      <c r="I7" s="178" t="s">
        <v>1661</v>
      </c>
      <c r="J7" s="178" t="s">
        <v>1660</v>
      </c>
    </row>
    <row r="8" spans="2:10" x14ac:dyDescent="0.25">
      <c r="B8" s="195" t="s">
        <v>1772</v>
      </c>
      <c r="C8" s="166"/>
      <c r="D8" s="166"/>
      <c r="E8" s="166"/>
      <c r="F8" s="166"/>
      <c r="G8" s="171">
        <v>189.4</v>
      </c>
      <c r="H8" s="147">
        <v>193.1</v>
      </c>
      <c r="I8" s="270">
        <v>183.5</v>
      </c>
      <c r="J8" s="270">
        <v>177.3</v>
      </c>
    </row>
    <row r="9" spans="2:10" x14ac:dyDescent="0.25">
      <c r="B9" s="195" t="s">
        <v>1771</v>
      </c>
      <c r="C9" s="166"/>
      <c r="D9" s="166"/>
      <c r="E9" s="166"/>
      <c r="F9" s="166"/>
      <c r="G9" s="171">
        <v>0.44500000000000001</v>
      </c>
      <c r="H9" s="269">
        <v>0.83499999999999996</v>
      </c>
      <c r="I9" s="269">
        <v>0.65</v>
      </c>
      <c r="J9" s="269">
        <v>0.58699999999999997</v>
      </c>
    </row>
    <row r="10" spans="2:10" x14ac:dyDescent="0.25">
      <c r="B10" s="195" t="s">
        <v>1770</v>
      </c>
      <c r="C10" s="166"/>
      <c r="D10" s="166"/>
      <c r="E10" s="166"/>
      <c r="F10" s="166"/>
      <c r="G10" s="171">
        <v>22.8</v>
      </c>
      <c r="H10" s="269">
        <v>24.5</v>
      </c>
      <c r="I10" s="269">
        <v>23.5</v>
      </c>
      <c r="J10" s="268">
        <v>22.5</v>
      </c>
    </row>
    <row r="11" spans="2:10" x14ac:dyDescent="0.25">
      <c r="B11" s="195" t="s">
        <v>1769</v>
      </c>
      <c r="C11" s="195" t="s">
        <v>1768</v>
      </c>
      <c r="D11" s="195"/>
      <c r="E11" s="195"/>
      <c r="F11" s="195"/>
      <c r="G11" s="267">
        <v>0.14899999999999999</v>
      </c>
      <c r="H11" s="266">
        <v>0.16259999999999999</v>
      </c>
      <c r="I11" s="266">
        <v>0.1585</v>
      </c>
      <c r="J11" s="266">
        <v>0.15370582946306557</v>
      </c>
    </row>
    <row r="12" spans="2:10" x14ac:dyDescent="0.25">
      <c r="B12" s="204"/>
      <c r="C12" s="238" t="s">
        <v>1767</v>
      </c>
      <c r="D12" s="238"/>
      <c r="E12" s="238"/>
      <c r="F12" s="238"/>
      <c r="G12" s="265">
        <v>0.08</v>
      </c>
      <c r="H12" s="264">
        <v>0.08</v>
      </c>
      <c r="I12" s="264">
        <v>0.08</v>
      </c>
      <c r="J12" s="264">
        <v>0.08</v>
      </c>
    </row>
    <row r="13" spans="2:10" x14ac:dyDescent="0.25">
      <c r="B13" s="195" t="s">
        <v>1756</v>
      </c>
      <c r="C13" s="166"/>
      <c r="D13" s="166"/>
      <c r="E13" s="166"/>
      <c r="F13" s="166"/>
      <c r="G13" s="262">
        <v>163.1</v>
      </c>
      <c r="H13" s="262">
        <v>163.6</v>
      </c>
      <c r="I13" s="262">
        <v>155.5</v>
      </c>
      <c r="J13" s="262">
        <v>150.44679218661</v>
      </c>
    </row>
    <row r="14" spans="2:10" x14ac:dyDescent="0.25">
      <c r="B14" s="166"/>
      <c r="C14" s="195" t="s">
        <v>1766</v>
      </c>
      <c r="D14" s="195"/>
      <c r="E14" s="195"/>
      <c r="F14" s="195"/>
      <c r="G14" s="243">
        <v>5.6817532474299997</v>
      </c>
      <c r="H14" s="262">
        <v>5.5</v>
      </c>
      <c r="I14" s="262">
        <v>11.8</v>
      </c>
      <c r="J14" s="262">
        <v>4.30855741352</v>
      </c>
    </row>
    <row r="15" spans="2:10" x14ac:dyDescent="0.25">
      <c r="B15" s="195" t="s">
        <v>1765</v>
      </c>
      <c r="C15" s="166"/>
      <c r="D15" s="166"/>
      <c r="E15" s="166"/>
      <c r="F15" s="166"/>
      <c r="G15" s="262">
        <v>4</v>
      </c>
      <c r="H15" s="262">
        <v>6</v>
      </c>
      <c r="I15" s="262">
        <v>5</v>
      </c>
      <c r="J15" s="262">
        <v>5</v>
      </c>
    </row>
    <row r="16" spans="2:10" x14ac:dyDescent="0.25">
      <c r="B16" s="195" t="s">
        <v>1764</v>
      </c>
      <c r="C16" s="166"/>
      <c r="D16" s="166"/>
      <c r="E16" s="166"/>
      <c r="F16" s="166"/>
      <c r="G16" s="263">
        <v>4</v>
      </c>
      <c r="H16" s="263">
        <v>4</v>
      </c>
      <c r="I16" s="262">
        <v>4</v>
      </c>
      <c r="J16" s="262">
        <v>3</v>
      </c>
    </row>
    <row r="17" spans="1:10" x14ac:dyDescent="0.25">
      <c r="B17" s="195" t="s">
        <v>1763</v>
      </c>
      <c r="C17" s="166"/>
      <c r="D17" s="166"/>
      <c r="E17" s="166"/>
      <c r="F17" s="166"/>
      <c r="G17" s="263">
        <v>1.2889999999999999</v>
      </c>
      <c r="H17" s="263">
        <v>0.64400000000000002</v>
      </c>
      <c r="I17" s="263">
        <v>0.64400000000000002</v>
      </c>
      <c r="J17" s="262">
        <v>0.64300000000000002</v>
      </c>
    </row>
    <row r="18" spans="1:10" x14ac:dyDescent="0.25">
      <c r="A18" s="235"/>
      <c r="B18" s="261" t="s">
        <v>1762</v>
      </c>
      <c r="C18" s="252"/>
      <c r="D18" s="252"/>
      <c r="E18" s="252"/>
      <c r="F18" s="252"/>
      <c r="G18" s="260">
        <v>0</v>
      </c>
      <c r="H18" s="260">
        <v>0</v>
      </c>
      <c r="I18" s="260">
        <v>0</v>
      </c>
      <c r="J18" s="260">
        <v>0</v>
      </c>
    </row>
    <row r="19" spans="1:10" x14ac:dyDescent="0.25">
      <c r="B19" s="261" t="s">
        <v>1761</v>
      </c>
      <c r="C19" s="252"/>
      <c r="D19" s="252"/>
      <c r="E19" s="252"/>
      <c r="F19" s="252"/>
      <c r="G19" s="260">
        <v>13.23</v>
      </c>
      <c r="H19" s="260">
        <v>13.66</v>
      </c>
      <c r="I19" s="260">
        <v>13.45</v>
      </c>
      <c r="J19" s="260">
        <v>13.1</v>
      </c>
    </row>
    <row r="20" spans="1:10" x14ac:dyDescent="0.25">
      <c r="A20" s="235"/>
      <c r="B20" s="261" t="s">
        <v>1760</v>
      </c>
      <c r="C20" s="252"/>
      <c r="D20" s="252"/>
      <c r="E20" s="252"/>
      <c r="F20" s="252"/>
      <c r="G20" s="260">
        <v>13.23</v>
      </c>
      <c r="H20" s="260">
        <v>13.66</v>
      </c>
      <c r="I20" s="260">
        <v>13.5</v>
      </c>
      <c r="J20" s="260">
        <v>13.1</v>
      </c>
    </row>
    <row r="21" spans="1:10" x14ac:dyDescent="0.25">
      <c r="B21" s="259"/>
      <c r="C21" s="252"/>
      <c r="D21" s="252"/>
      <c r="E21" s="252"/>
      <c r="F21" s="252"/>
      <c r="G21" s="258"/>
      <c r="H21" s="258"/>
      <c r="I21" s="258"/>
      <c r="J21" s="258"/>
    </row>
    <row r="22" spans="1:10" x14ac:dyDescent="0.25">
      <c r="B22" s="257" t="s">
        <v>1759</v>
      </c>
      <c r="C22" s="256"/>
      <c r="D22" s="255"/>
      <c r="E22" s="255"/>
      <c r="F22" s="255"/>
      <c r="G22" s="254">
        <v>0.2</v>
      </c>
      <c r="H22" s="254">
        <v>0.255</v>
      </c>
      <c r="I22" s="254">
        <v>0.27</v>
      </c>
      <c r="J22" s="254">
        <v>0.25900000000000001</v>
      </c>
    </row>
    <row r="23" spans="1:10" x14ac:dyDescent="0.25">
      <c r="B23" s="196"/>
      <c r="C23" s="253"/>
      <c r="D23" s="252"/>
      <c r="E23" s="252"/>
      <c r="F23" s="252"/>
      <c r="G23" s="251"/>
      <c r="H23" s="250"/>
      <c r="I23" s="250"/>
      <c r="J23" s="250"/>
    </row>
    <row r="24" spans="1:10" ht="21" customHeight="1" x14ac:dyDescent="0.25"/>
    <row r="25" spans="1:10" ht="18" x14ac:dyDescent="0.25">
      <c r="B25" s="380" t="s">
        <v>1758</v>
      </c>
      <c r="C25" s="381"/>
      <c r="D25" s="381"/>
      <c r="E25" s="381"/>
      <c r="F25" s="249"/>
      <c r="G25" s="183"/>
      <c r="H25" s="183"/>
      <c r="I25" s="183"/>
      <c r="J25" s="183"/>
    </row>
    <row r="26" spans="1:10" ht="5.25" customHeight="1" x14ac:dyDescent="0.25">
      <c r="B26" s="248"/>
      <c r="C26" s="248"/>
      <c r="D26" s="248"/>
      <c r="E26" s="248"/>
      <c r="F26" s="248"/>
      <c r="G26" s="248"/>
      <c r="H26" s="248"/>
      <c r="I26" s="248"/>
      <c r="J26" s="248"/>
    </row>
    <row r="27" spans="1:10" x14ac:dyDescent="0.25">
      <c r="B27" s="247" t="s">
        <v>1757</v>
      </c>
      <c r="C27" s="246"/>
      <c r="D27" s="246"/>
      <c r="E27" s="246"/>
      <c r="F27" s="246"/>
      <c r="G27" s="178" t="s">
        <v>1663</v>
      </c>
      <c r="H27" s="178" t="s">
        <v>1662</v>
      </c>
      <c r="I27" s="178" t="s">
        <v>1661</v>
      </c>
      <c r="J27" s="178" t="s">
        <v>1660</v>
      </c>
    </row>
    <row r="28" spans="1:10" x14ac:dyDescent="0.25">
      <c r="B28" s="195" t="s">
        <v>1756</v>
      </c>
      <c r="C28" s="166"/>
      <c r="D28" s="166"/>
      <c r="E28" s="166"/>
      <c r="F28" s="166"/>
      <c r="G28" s="243">
        <v>163.1370881361</v>
      </c>
      <c r="H28" s="243">
        <v>163.57110483420001</v>
      </c>
      <c r="I28" s="243">
        <v>155.53952085758999</v>
      </c>
      <c r="J28" s="243">
        <v>150.44679218661</v>
      </c>
    </row>
    <row r="29" spans="1:10" x14ac:dyDescent="0.25">
      <c r="B29" s="195" t="s">
        <v>1755</v>
      </c>
      <c r="C29" s="166"/>
      <c r="D29" s="166"/>
      <c r="E29" s="166"/>
      <c r="F29" s="166"/>
      <c r="G29" s="245"/>
      <c r="H29" s="243"/>
      <c r="I29" s="243"/>
      <c r="J29" s="243"/>
    </row>
    <row r="30" spans="1:10" x14ac:dyDescent="0.25">
      <c r="B30" s="195" t="s">
        <v>1754</v>
      </c>
      <c r="C30" s="195" t="s">
        <v>1753</v>
      </c>
      <c r="D30" s="195"/>
      <c r="E30" s="195"/>
      <c r="F30" s="195"/>
      <c r="G30" s="243">
        <v>5.6817532474299997</v>
      </c>
      <c r="H30" s="243">
        <v>5.4727422419099998</v>
      </c>
      <c r="I30" s="243">
        <v>11.811472824699999</v>
      </c>
      <c r="J30" s="243">
        <v>4.30855741352</v>
      </c>
    </row>
    <row r="31" spans="1:10" x14ac:dyDescent="0.25">
      <c r="B31" s="166"/>
      <c r="C31" s="195" t="s">
        <v>1752</v>
      </c>
      <c r="D31" s="195"/>
      <c r="E31" s="195"/>
      <c r="F31" s="195"/>
      <c r="G31" s="243">
        <v>24.185159824079999</v>
      </c>
      <c r="H31" s="243">
        <v>22.741592223129999</v>
      </c>
      <c r="I31" s="243">
        <v>15.53163121333</v>
      </c>
      <c r="J31" s="243">
        <v>23.207991524650001</v>
      </c>
    </row>
    <row r="32" spans="1:10" x14ac:dyDescent="0.25">
      <c r="B32" s="166"/>
      <c r="C32" s="186" t="s">
        <v>1751</v>
      </c>
      <c r="D32" s="186"/>
      <c r="E32" s="186"/>
      <c r="F32" s="186"/>
      <c r="G32" s="243">
        <v>0.84626676026000003</v>
      </c>
      <c r="H32" s="244">
        <v>7.5503983124099996</v>
      </c>
      <c r="I32" s="244">
        <v>13.12280364469</v>
      </c>
      <c r="J32" s="244">
        <v>1.7985196238100001</v>
      </c>
    </row>
    <row r="33" spans="2:10" x14ac:dyDescent="0.25">
      <c r="B33" s="166"/>
      <c r="C33" s="186" t="s">
        <v>1750</v>
      </c>
      <c r="D33" s="186"/>
      <c r="E33" s="186"/>
      <c r="F33" s="186"/>
      <c r="G33" s="243">
        <v>25.184342758309999</v>
      </c>
      <c r="H33" s="244">
        <v>26.03778241369</v>
      </c>
      <c r="I33" s="244">
        <v>23.266788729080002</v>
      </c>
      <c r="J33" s="244">
        <v>22.367949357259999</v>
      </c>
    </row>
    <row r="34" spans="2:10" x14ac:dyDescent="0.25">
      <c r="B34" s="166"/>
      <c r="C34" s="186" t="s">
        <v>1749</v>
      </c>
      <c r="D34" s="186"/>
      <c r="E34" s="186"/>
      <c r="F34" s="186"/>
      <c r="G34" s="245">
        <v>24.018288719520001</v>
      </c>
      <c r="H34" s="244">
        <v>21.116723596429999</v>
      </c>
      <c r="I34" s="244">
        <v>14.595982640960001</v>
      </c>
      <c r="J34" s="244">
        <v>25.694691934390001</v>
      </c>
    </row>
    <row r="35" spans="2:10" x14ac:dyDescent="0.25">
      <c r="B35" s="166"/>
      <c r="C35" s="186" t="s">
        <v>1748</v>
      </c>
      <c r="D35" s="186"/>
      <c r="E35" s="186"/>
      <c r="F35" s="186"/>
      <c r="G35" s="243">
        <v>19.97513896748</v>
      </c>
      <c r="H35" s="244">
        <v>20.567911845809999</v>
      </c>
      <c r="I35" s="244">
        <v>28.330597911209999</v>
      </c>
      <c r="J35" s="244">
        <v>16.563271125829999</v>
      </c>
    </row>
    <row r="36" spans="2:10" x14ac:dyDescent="0.25">
      <c r="B36" s="166"/>
      <c r="C36" s="186" t="s">
        <v>1747</v>
      </c>
      <c r="D36" s="186"/>
      <c r="E36" s="186"/>
      <c r="F36" s="186"/>
      <c r="G36" s="243">
        <v>13.09329991419</v>
      </c>
      <c r="H36" s="244">
        <v>11.291641663349999</v>
      </c>
      <c r="I36" s="244">
        <v>7.5971594324199998</v>
      </c>
      <c r="J36" s="244">
        <v>19.46111773098</v>
      </c>
    </row>
    <row r="37" spans="2:10" x14ac:dyDescent="0.25">
      <c r="B37" s="166"/>
      <c r="C37" s="195" t="s">
        <v>1746</v>
      </c>
      <c r="D37" s="195"/>
      <c r="E37" s="195"/>
      <c r="F37" s="195"/>
      <c r="G37" s="243">
        <v>1.72496086032</v>
      </c>
      <c r="H37" s="233">
        <v>1.87426855812</v>
      </c>
      <c r="I37" s="233">
        <v>1.9711763760700001</v>
      </c>
      <c r="J37" s="233">
        <v>2.0615614222300001</v>
      </c>
    </row>
    <row r="38" spans="2:10" x14ac:dyDescent="0.25">
      <c r="B38" s="166"/>
      <c r="C38" s="195" t="s">
        <v>1745</v>
      </c>
      <c r="D38" s="195"/>
      <c r="E38" s="195"/>
      <c r="F38" s="195"/>
      <c r="G38" s="243">
        <v>6.1027617366799998</v>
      </c>
      <c r="H38" s="233">
        <v>7.48509293531</v>
      </c>
      <c r="I38" s="233">
        <v>8.2631762203400001</v>
      </c>
      <c r="J38" s="233">
        <v>8.5768740332900002</v>
      </c>
    </row>
    <row r="39" spans="2:10" x14ac:dyDescent="0.25">
      <c r="B39" s="166"/>
      <c r="C39" s="195" t="s">
        <v>1744</v>
      </c>
      <c r="D39" s="195"/>
      <c r="E39" s="195"/>
      <c r="F39" s="195"/>
      <c r="G39" s="243">
        <v>42.325115347820002</v>
      </c>
      <c r="H39" s="233">
        <v>39.432951044040003</v>
      </c>
      <c r="I39" s="233">
        <v>31.04873186479</v>
      </c>
      <c r="J39" s="233">
        <v>26.40625802065</v>
      </c>
    </row>
    <row r="40" spans="2:10" x14ac:dyDescent="0.25">
      <c r="B40" s="195" t="s">
        <v>1743</v>
      </c>
      <c r="C40" s="195" t="s">
        <v>1742</v>
      </c>
      <c r="D40" s="195"/>
      <c r="E40" s="195"/>
      <c r="F40" s="195"/>
      <c r="G40" s="240">
        <v>0.34939156809999999</v>
      </c>
      <c r="H40" s="240">
        <v>0.36333724319999999</v>
      </c>
      <c r="I40" s="240">
        <v>0.3759858183</v>
      </c>
      <c r="J40" s="240">
        <v>0.39164633999999998</v>
      </c>
    </row>
    <row r="41" spans="2:10" x14ac:dyDescent="0.25">
      <c r="B41" s="166"/>
      <c r="C41" s="242" t="s">
        <v>1741</v>
      </c>
      <c r="D41" s="195"/>
      <c r="E41" s="195"/>
      <c r="F41" s="195"/>
      <c r="G41" s="240">
        <v>0.65060843189999995</v>
      </c>
      <c r="H41" s="240">
        <v>0.63666275679999995</v>
      </c>
      <c r="I41" s="240">
        <v>0.6240141817</v>
      </c>
      <c r="J41" s="240">
        <v>0.60835366000000002</v>
      </c>
    </row>
    <row r="42" spans="2:10" x14ac:dyDescent="0.25">
      <c r="B42" s="166"/>
      <c r="C42" s="195" t="s">
        <v>1740</v>
      </c>
      <c r="D42" s="195"/>
      <c r="E42" s="195"/>
      <c r="F42" s="195"/>
      <c r="G42" s="229">
        <v>0</v>
      </c>
      <c r="H42" s="229">
        <v>0</v>
      </c>
      <c r="I42" s="229">
        <v>0</v>
      </c>
      <c r="J42" s="229">
        <v>0</v>
      </c>
    </row>
    <row r="43" spans="2:10" x14ac:dyDescent="0.25">
      <c r="B43" s="195" t="s">
        <v>1739</v>
      </c>
      <c r="C43" s="195" t="s">
        <v>1738</v>
      </c>
      <c r="D43" s="195"/>
      <c r="E43" s="195"/>
      <c r="F43" s="195"/>
      <c r="G43" s="241">
        <v>0.64632097990000004</v>
      </c>
      <c r="H43" s="241">
        <v>0.65025245899999995</v>
      </c>
      <c r="I43" s="241">
        <v>0.62875256430000004</v>
      </c>
      <c r="J43" s="241">
        <v>0.62417460830000004</v>
      </c>
    </row>
    <row r="44" spans="2:10" x14ac:dyDescent="0.25">
      <c r="B44" s="166"/>
      <c r="C44" s="195" t="s">
        <v>1737</v>
      </c>
      <c r="D44" s="195"/>
      <c r="E44" s="195"/>
      <c r="F44" s="195"/>
      <c r="G44" s="241">
        <v>0.35367902010000002</v>
      </c>
      <c r="H44" s="241">
        <v>0.349747541</v>
      </c>
      <c r="I44" s="241">
        <v>0.37124743570000002</v>
      </c>
      <c r="J44" s="241">
        <v>0.37582539170000001</v>
      </c>
    </row>
    <row r="45" spans="2:10" x14ac:dyDescent="0.25">
      <c r="B45" s="166"/>
      <c r="C45" s="195" t="s">
        <v>1736</v>
      </c>
      <c r="D45" s="195"/>
      <c r="E45" s="195"/>
      <c r="F45" s="195"/>
      <c r="G45" s="229"/>
      <c r="H45" s="229"/>
      <c r="I45" s="229"/>
      <c r="J45" s="229"/>
    </row>
    <row r="46" spans="2:10" x14ac:dyDescent="0.25">
      <c r="B46" s="195" t="s">
        <v>1735</v>
      </c>
      <c r="C46" s="195" t="s">
        <v>174</v>
      </c>
      <c r="D46" s="195"/>
      <c r="E46" s="195"/>
      <c r="F46" s="195"/>
      <c r="G46" s="240" t="s">
        <v>1734</v>
      </c>
      <c r="H46" s="240" t="s">
        <v>1733</v>
      </c>
      <c r="I46" s="240" t="s">
        <v>1732</v>
      </c>
      <c r="J46" s="240" t="s">
        <v>1731</v>
      </c>
    </row>
    <row r="47" spans="2:10" x14ac:dyDescent="0.25">
      <c r="B47" s="166"/>
      <c r="C47" s="195" t="s">
        <v>161</v>
      </c>
      <c r="D47" s="195"/>
      <c r="E47" s="195"/>
      <c r="F47" s="195"/>
      <c r="G47" s="240" t="s">
        <v>1730</v>
      </c>
      <c r="H47" s="240" t="s">
        <v>1729</v>
      </c>
      <c r="I47" s="240" t="s">
        <v>1728</v>
      </c>
      <c r="J47" s="240" t="s">
        <v>1727</v>
      </c>
    </row>
    <row r="48" spans="2:10" x14ac:dyDescent="0.25">
      <c r="B48" s="166"/>
      <c r="C48" s="195" t="s">
        <v>180</v>
      </c>
      <c r="D48" s="195"/>
      <c r="E48" s="195"/>
      <c r="F48" s="195"/>
      <c r="G48" s="211">
        <v>0</v>
      </c>
      <c r="H48" s="211">
        <v>0</v>
      </c>
      <c r="I48" s="211">
        <v>0</v>
      </c>
      <c r="J48" s="211">
        <v>0</v>
      </c>
    </row>
    <row r="49" spans="2:11" x14ac:dyDescent="0.25">
      <c r="B49" s="166"/>
      <c r="C49" s="195" t="s">
        <v>1554</v>
      </c>
      <c r="D49" s="195"/>
      <c r="E49" s="195"/>
      <c r="F49" s="195"/>
      <c r="G49" s="211">
        <v>0</v>
      </c>
      <c r="H49" s="211">
        <v>0</v>
      </c>
      <c r="I49" s="211">
        <v>0</v>
      </c>
      <c r="J49" s="211">
        <v>0</v>
      </c>
    </row>
    <row r="50" spans="2:11" x14ac:dyDescent="0.25">
      <c r="B50" s="166"/>
      <c r="C50" s="195" t="s">
        <v>165</v>
      </c>
      <c r="D50" s="195"/>
      <c r="E50" s="195"/>
      <c r="F50" s="195"/>
      <c r="G50" s="211">
        <v>0</v>
      </c>
      <c r="H50" s="211">
        <v>0</v>
      </c>
      <c r="I50" s="211">
        <v>0</v>
      </c>
      <c r="J50" s="211">
        <v>0</v>
      </c>
    </row>
    <row r="51" spans="2:11" x14ac:dyDescent="0.25">
      <c r="B51" s="166"/>
      <c r="C51" s="195" t="s">
        <v>1556</v>
      </c>
      <c r="D51" s="195"/>
      <c r="E51" s="195"/>
      <c r="F51" s="195"/>
      <c r="G51" s="211">
        <v>0</v>
      </c>
      <c r="H51" s="211">
        <v>0</v>
      </c>
      <c r="I51" s="211">
        <v>0</v>
      </c>
      <c r="J51" s="211">
        <v>0</v>
      </c>
    </row>
    <row r="52" spans="2:11" x14ac:dyDescent="0.25">
      <c r="B52" s="166"/>
      <c r="C52" s="195" t="s">
        <v>98</v>
      </c>
      <c r="D52" s="195"/>
      <c r="E52" s="195"/>
      <c r="F52" s="195"/>
      <c r="G52" s="211">
        <v>0</v>
      </c>
      <c r="H52" s="211">
        <v>0</v>
      </c>
      <c r="I52" s="211">
        <v>0</v>
      </c>
      <c r="J52" s="211">
        <v>0</v>
      </c>
    </row>
    <row r="53" spans="2:11" x14ac:dyDescent="0.25">
      <c r="B53" s="195" t="s">
        <v>1726</v>
      </c>
      <c r="C53" s="166"/>
      <c r="D53" s="166"/>
      <c r="E53" s="166"/>
      <c r="F53" s="166"/>
      <c r="G53" s="239">
        <v>1</v>
      </c>
      <c r="H53" s="239">
        <v>1</v>
      </c>
      <c r="I53" s="239">
        <v>1</v>
      </c>
      <c r="J53" s="239">
        <v>1</v>
      </c>
    </row>
    <row r="54" spans="2:11" x14ac:dyDescent="0.25">
      <c r="B54" s="195" t="s">
        <v>1725</v>
      </c>
      <c r="C54" s="166"/>
      <c r="D54" s="166"/>
      <c r="E54" s="166"/>
      <c r="F54" s="166"/>
      <c r="G54" s="239">
        <v>1</v>
      </c>
      <c r="H54" s="239">
        <v>1</v>
      </c>
      <c r="I54" s="239">
        <v>1</v>
      </c>
      <c r="J54" s="239">
        <v>1</v>
      </c>
    </row>
    <row r="55" spans="2:11" x14ac:dyDescent="0.25">
      <c r="B55" s="195" t="s">
        <v>1724</v>
      </c>
      <c r="C55" s="166"/>
      <c r="D55" s="166"/>
      <c r="E55" s="166"/>
      <c r="F55" s="166"/>
      <c r="G55" s="239">
        <v>1</v>
      </c>
      <c r="H55" s="239">
        <v>1</v>
      </c>
      <c r="I55" s="239">
        <v>1</v>
      </c>
      <c r="J55" s="239">
        <v>1</v>
      </c>
    </row>
    <row r="56" spans="2:11" x14ac:dyDescent="0.25">
      <c r="B56" s="195" t="s">
        <v>1723</v>
      </c>
      <c r="C56" s="195" t="s">
        <v>1722</v>
      </c>
      <c r="D56" s="195"/>
      <c r="E56" s="195"/>
      <c r="F56" s="195"/>
      <c r="G56" s="193" t="s">
        <v>1719</v>
      </c>
      <c r="H56" s="194" t="s">
        <v>1719</v>
      </c>
      <c r="I56" s="194" t="s">
        <v>1719</v>
      </c>
      <c r="J56" s="193" t="s">
        <v>1719</v>
      </c>
    </row>
    <row r="57" spans="2:11" x14ac:dyDescent="0.25">
      <c r="B57" s="166"/>
      <c r="C57" s="195" t="s">
        <v>1721</v>
      </c>
      <c r="D57" s="195"/>
      <c r="E57" s="195"/>
      <c r="F57" s="195"/>
      <c r="G57" s="193" t="s">
        <v>1712</v>
      </c>
      <c r="H57" s="194" t="s">
        <v>1712</v>
      </c>
      <c r="I57" s="194" t="s">
        <v>1712</v>
      </c>
      <c r="J57" s="193" t="s">
        <v>1712</v>
      </c>
    </row>
    <row r="58" spans="2:11" x14ac:dyDescent="0.25">
      <c r="B58" s="204"/>
      <c r="C58" s="238" t="s">
        <v>1720</v>
      </c>
      <c r="D58" s="238"/>
      <c r="E58" s="238"/>
      <c r="F58" s="238"/>
      <c r="G58" s="236" t="s">
        <v>1719</v>
      </c>
      <c r="H58" s="237" t="s">
        <v>1719</v>
      </c>
      <c r="I58" s="237" t="s">
        <v>1719</v>
      </c>
      <c r="J58" s="236" t="s">
        <v>1719</v>
      </c>
    </row>
    <row r="59" spans="2:11" ht="18" customHeight="1" x14ac:dyDescent="0.25">
      <c r="B59" s="166"/>
      <c r="C59" s="195"/>
      <c r="D59" s="195"/>
      <c r="E59" s="195"/>
      <c r="F59" s="193"/>
      <c r="G59" s="194"/>
      <c r="H59" s="194"/>
      <c r="I59" s="193"/>
    </row>
    <row r="60" spans="2:11" ht="18" x14ac:dyDescent="0.25">
      <c r="B60" s="386" t="s">
        <v>1718</v>
      </c>
      <c r="C60" s="386"/>
      <c r="D60" s="386"/>
      <c r="E60" s="195"/>
      <c r="F60" s="193"/>
      <c r="G60" s="194"/>
      <c r="H60" s="194"/>
      <c r="I60" s="193"/>
      <c r="J60" s="235"/>
    </row>
    <row r="61" spans="2:11" ht="18" x14ac:dyDescent="0.25">
      <c r="B61" s="247" t="s">
        <v>1998</v>
      </c>
      <c r="C61" s="188"/>
      <c r="D61" s="188"/>
      <c r="E61" s="188"/>
      <c r="F61" s="188"/>
      <c r="G61" s="188"/>
      <c r="H61" s="188"/>
      <c r="I61" s="188"/>
      <c r="J61" s="188"/>
      <c r="K61" s="188"/>
    </row>
    <row r="62" spans="2:11" x14ac:dyDescent="0.25">
      <c r="B62" s="218" t="s">
        <v>1717</v>
      </c>
      <c r="C62" s="18"/>
      <c r="D62" s="18"/>
      <c r="E62" s="18"/>
      <c r="F62" s="18"/>
      <c r="G62" s="18"/>
      <c r="H62" s="18"/>
      <c r="I62" s="18"/>
      <c r="J62" s="18"/>
      <c r="K62" s="144"/>
    </row>
    <row r="63" spans="2:11" x14ac:dyDescent="0.25">
      <c r="B63" s="226" t="s">
        <v>1716</v>
      </c>
      <c r="C63" s="230" t="s">
        <v>1712</v>
      </c>
      <c r="D63" s="230" t="s">
        <v>1711</v>
      </c>
      <c r="E63" s="230" t="s">
        <v>1710</v>
      </c>
      <c r="F63" s="230" t="s">
        <v>1709</v>
      </c>
      <c r="G63" s="230" t="s">
        <v>1708</v>
      </c>
      <c r="H63" s="230" t="s">
        <v>1707</v>
      </c>
      <c r="I63" s="230" t="s">
        <v>1706</v>
      </c>
      <c r="J63" s="230" t="s">
        <v>1705</v>
      </c>
      <c r="K63" s="230" t="s">
        <v>1704</v>
      </c>
    </row>
    <row r="64" spans="2:11" x14ac:dyDescent="0.25">
      <c r="B64" s="219" t="s">
        <v>1715</v>
      </c>
      <c r="D64" s="211">
        <v>0</v>
      </c>
      <c r="E64" s="211">
        <v>0</v>
      </c>
      <c r="F64" s="211">
        <v>0</v>
      </c>
      <c r="G64" s="211">
        <v>0</v>
      </c>
      <c r="H64" s="211">
        <v>0</v>
      </c>
      <c r="I64" s="211">
        <v>0</v>
      </c>
      <c r="J64" s="211">
        <v>0</v>
      </c>
      <c r="K64" s="211">
        <v>0</v>
      </c>
    </row>
    <row r="65" spans="2:11" x14ac:dyDescent="0.25">
      <c r="B65" s="219" t="s">
        <v>1701</v>
      </c>
      <c r="C65" s="234">
        <v>12.503653710940283</v>
      </c>
      <c r="D65" s="211">
        <v>0</v>
      </c>
      <c r="E65" s="211">
        <v>0</v>
      </c>
      <c r="F65" s="211">
        <v>0</v>
      </c>
      <c r="G65" s="211">
        <v>0</v>
      </c>
      <c r="H65" s="211">
        <v>0</v>
      </c>
      <c r="I65" s="211">
        <v>0</v>
      </c>
      <c r="J65" s="211">
        <v>0</v>
      </c>
      <c r="K65" s="211">
        <v>0</v>
      </c>
    </row>
    <row r="66" spans="2:11" x14ac:dyDescent="0.25">
      <c r="B66" s="219" t="s">
        <v>1700</v>
      </c>
      <c r="C66" s="233">
        <v>10.223518173201695</v>
      </c>
      <c r="D66" s="211">
        <v>0</v>
      </c>
      <c r="E66" s="211">
        <v>0</v>
      </c>
      <c r="F66" s="211">
        <v>0</v>
      </c>
      <c r="G66" s="211">
        <v>0</v>
      </c>
      <c r="H66" s="211">
        <v>0</v>
      </c>
      <c r="I66" s="211">
        <v>0</v>
      </c>
      <c r="J66" s="211">
        <v>0</v>
      </c>
      <c r="K66" s="211">
        <v>0</v>
      </c>
    </row>
    <row r="67" spans="2:11" x14ac:dyDescent="0.25">
      <c r="B67" s="222" t="s">
        <v>1689</v>
      </c>
      <c r="C67" s="233">
        <v>0.10196823009861901</v>
      </c>
      <c r="D67" s="211">
        <v>0</v>
      </c>
      <c r="E67" s="211">
        <v>0</v>
      </c>
      <c r="F67" s="211">
        <v>0</v>
      </c>
      <c r="G67" s="211">
        <v>0</v>
      </c>
      <c r="H67" s="211">
        <v>0</v>
      </c>
      <c r="I67" s="211">
        <v>0</v>
      </c>
      <c r="J67" s="211">
        <v>0</v>
      </c>
      <c r="K67" s="211">
        <v>0</v>
      </c>
    </row>
    <row r="68" spans="2:11" x14ac:dyDescent="0.25">
      <c r="B68" s="222" t="s">
        <v>100</v>
      </c>
      <c r="C68" s="232">
        <v>22.829140114240598</v>
      </c>
      <c r="D68" s="209">
        <v>0</v>
      </c>
      <c r="E68" s="209">
        <v>0</v>
      </c>
      <c r="F68" s="209">
        <v>0</v>
      </c>
      <c r="G68" s="209">
        <v>0</v>
      </c>
      <c r="H68" s="209">
        <v>0</v>
      </c>
      <c r="I68" s="209">
        <v>0</v>
      </c>
      <c r="J68" s="209">
        <v>0</v>
      </c>
      <c r="K68" s="209">
        <v>0</v>
      </c>
    </row>
    <row r="69" spans="2:11" x14ac:dyDescent="0.25">
      <c r="B69" s="18"/>
      <c r="C69" s="231"/>
      <c r="D69" s="18"/>
      <c r="E69" s="18"/>
      <c r="F69" s="18"/>
      <c r="G69" s="18"/>
      <c r="H69" s="18"/>
      <c r="I69" s="18"/>
      <c r="J69" s="18"/>
      <c r="K69" s="18"/>
    </row>
    <row r="70" spans="2:11" x14ac:dyDescent="0.25">
      <c r="B70" s="218" t="s">
        <v>1714</v>
      </c>
      <c r="C70" s="18"/>
      <c r="D70" s="18"/>
      <c r="E70" s="18"/>
      <c r="F70" s="18"/>
      <c r="G70" s="18"/>
      <c r="H70" s="18"/>
      <c r="I70" s="18"/>
      <c r="J70" s="18"/>
      <c r="K70" s="18"/>
    </row>
    <row r="71" spans="2:11" x14ac:dyDescent="0.25">
      <c r="B71" s="226" t="s">
        <v>1713</v>
      </c>
      <c r="C71" s="230" t="s">
        <v>1712</v>
      </c>
      <c r="D71" s="230" t="s">
        <v>1711</v>
      </c>
      <c r="E71" s="230" t="s">
        <v>1710</v>
      </c>
      <c r="F71" s="230" t="s">
        <v>1709</v>
      </c>
      <c r="G71" s="230" t="s">
        <v>1708</v>
      </c>
      <c r="H71" s="230" t="s">
        <v>1707</v>
      </c>
      <c r="I71" s="230" t="s">
        <v>1706</v>
      </c>
      <c r="J71" s="230" t="s">
        <v>1705</v>
      </c>
      <c r="K71" s="230" t="s">
        <v>1704</v>
      </c>
    </row>
    <row r="72" spans="2:11" x14ac:dyDescent="0.25">
      <c r="B72" s="219" t="s">
        <v>1699</v>
      </c>
      <c r="C72" s="223">
        <v>3.0196723592637698</v>
      </c>
      <c r="D72" s="211">
        <v>0</v>
      </c>
      <c r="E72" s="211">
        <v>0</v>
      </c>
      <c r="F72" s="211">
        <v>0</v>
      </c>
      <c r="G72" s="211">
        <v>0</v>
      </c>
      <c r="H72" s="211">
        <v>0</v>
      </c>
      <c r="I72" s="211">
        <v>0</v>
      </c>
      <c r="J72" s="211">
        <v>0</v>
      </c>
      <c r="K72" s="211">
        <v>0</v>
      </c>
    </row>
    <row r="73" spans="2:11" x14ac:dyDescent="0.25">
      <c r="B73" s="219" t="s">
        <v>1698</v>
      </c>
      <c r="C73" s="211">
        <v>0</v>
      </c>
      <c r="D73" s="211">
        <v>0</v>
      </c>
      <c r="E73" s="211">
        <v>0</v>
      </c>
      <c r="F73" s="211">
        <v>0</v>
      </c>
      <c r="G73" s="211">
        <v>0</v>
      </c>
      <c r="H73" s="211">
        <v>0</v>
      </c>
      <c r="I73" s="211">
        <v>0</v>
      </c>
      <c r="J73" s="211">
        <v>0</v>
      </c>
      <c r="K73" s="211">
        <v>0</v>
      </c>
    </row>
    <row r="74" spans="2:11" x14ac:dyDescent="0.25">
      <c r="B74" s="219" t="s">
        <v>1697</v>
      </c>
      <c r="C74" s="215">
        <v>19.809467754976829</v>
      </c>
      <c r="D74" s="211">
        <v>0</v>
      </c>
      <c r="E74" s="211">
        <v>0</v>
      </c>
      <c r="F74" s="211">
        <v>0</v>
      </c>
      <c r="G74" s="211">
        <v>0</v>
      </c>
      <c r="H74" s="211">
        <v>0</v>
      </c>
      <c r="I74" s="211">
        <v>0</v>
      </c>
      <c r="J74" s="211">
        <v>0</v>
      </c>
      <c r="K74" s="229">
        <v>0</v>
      </c>
    </row>
    <row r="75" spans="2:11" x14ac:dyDescent="0.25">
      <c r="B75" s="198" t="s">
        <v>1696</v>
      </c>
      <c r="C75" s="228">
        <v>0</v>
      </c>
      <c r="D75" s="211">
        <v>0</v>
      </c>
      <c r="E75" s="211">
        <v>0</v>
      </c>
      <c r="F75" s="211">
        <v>0</v>
      </c>
      <c r="G75" s="211">
        <v>0</v>
      </c>
      <c r="H75" s="211">
        <v>0</v>
      </c>
      <c r="I75" s="211">
        <v>0</v>
      </c>
      <c r="J75" s="211">
        <v>0</v>
      </c>
      <c r="K75" s="211">
        <v>0</v>
      </c>
    </row>
    <row r="76" spans="2:11" x14ac:dyDescent="0.25">
      <c r="B76" s="222" t="s">
        <v>100</v>
      </c>
      <c r="C76" s="227">
        <v>22.829140114240598</v>
      </c>
      <c r="D76" s="209">
        <v>0</v>
      </c>
      <c r="E76" s="209">
        <v>0</v>
      </c>
      <c r="F76" s="209">
        <v>0</v>
      </c>
      <c r="G76" s="209">
        <v>0</v>
      </c>
      <c r="H76" s="209">
        <v>0</v>
      </c>
      <c r="I76" s="209">
        <v>0</v>
      </c>
      <c r="J76" s="209">
        <v>0</v>
      </c>
      <c r="K76" s="209">
        <v>0</v>
      </c>
    </row>
    <row r="77" spans="2:11" x14ac:dyDescent="0.25">
      <c r="B77" s="219"/>
      <c r="C77" s="215"/>
      <c r="D77" s="219"/>
      <c r="E77" s="219"/>
      <c r="F77" s="219"/>
      <c r="G77" s="219"/>
      <c r="H77" s="219"/>
      <c r="I77" s="219"/>
      <c r="J77" s="219"/>
      <c r="K77" s="219"/>
    </row>
    <row r="78" spans="2:11" x14ac:dyDescent="0.25">
      <c r="B78" s="218" t="s">
        <v>1703</v>
      </c>
      <c r="C78" s="18"/>
      <c r="D78" s="18"/>
      <c r="E78" s="18"/>
      <c r="F78" s="18"/>
      <c r="G78" s="18"/>
      <c r="H78" s="18"/>
      <c r="I78" s="18"/>
      <c r="J78" s="18"/>
      <c r="K78" s="18"/>
    </row>
    <row r="79" spans="2:11" x14ac:dyDescent="0.25">
      <c r="B79" s="226" t="s">
        <v>1702</v>
      </c>
      <c r="C79" s="222" t="s">
        <v>1701</v>
      </c>
      <c r="D79" s="222" t="s">
        <v>1700</v>
      </c>
      <c r="E79" s="222" t="s">
        <v>1689</v>
      </c>
      <c r="F79" s="222" t="s">
        <v>100</v>
      </c>
      <c r="H79" s="18"/>
      <c r="I79" s="18"/>
      <c r="J79" s="18"/>
      <c r="K79" s="18"/>
    </row>
    <row r="80" spans="2:11" x14ac:dyDescent="0.25">
      <c r="B80" s="219" t="s">
        <v>1699</v>
      </c>
      <c r="C80" s="223">
        <v>3.0196723592637698</v>
      </c>
      <c r="D80" s="225">
        <v>0</v>
      </c>
      <c r="E80" s="225">
        <v>0</v>
      </c>
      <c r="F80" s="225">
        <v>3.0196723592637698</v>
      </c>
      <c r="H80" s="18"/>
      <c r="I80" s="18"/>
      <c r="J80" s="18"/>
      <c r="K80" s="18"/>
    </row>
    <row r="81" spans="2:12" x14ac:dyDescent="0.25">
      <c r="B81" s="219" t="s">
        <v>1698</v>
      </c>
      <c r="C81" s="225">
        <v>0</v>
      </c>
      <c r="D81" s="225">
        <v>0</v>
      </c>
      <c r="E81" s="225">
        <v>0</v>
      </c>
      <c r="F81" s="225">
        <v>0</v>
      </c>
      <c r="H81" s="18"/>
      <c r="I81" s="18"/>
      <c r="J81" s="18"/>
      <c r="K81" s="18"/>
    </row>
    <row r="82" spans="2:12" x14ac:dyDescent="0.25">
      <c r="B82" s="219" t="s">
        <v>1697</v>
      </c>
      <c r="C82" s="224">
        <v>9.4839813516765119</v>
      </c>
      <c r="D82" s="223">
        <v>10.223518173201695</v>
      </c>
      <c r="E82" s="223">
        <v>0.10196823009861901</v>
      </c>
      <c r="F82" s="223">
        <v>19.809467754976829</v>
      </c>
      <c r="H82" s="18"/>
      <c r="I82" s="18"/>
      <c r="J82" s="18"/>
      <c r="K82" s="18"/>
    </row>
    <row r="83" spans="2:12" x14ac:dyDescent="0.25">
      <c r="B83" s="198" t="s">
        <v>1696</v>
      </c>
      <c r="C83" s="221">
        <v>0</v>
      </c>
      <c r="D83" s="220"/>
      <c r="E83" s="220">
        <v>0</v>
      </c>
      <c r="F83" s="220">
        <v>0</v>
      </c>
      <c r="H83" s="18"/>
      <c r="I83" s="18"/>
      <c r="J83" s="18"/>
      <c r="K83" s="18"/>
    </row>
    <row r="84" spans="2:12" x14ac:dyDescent="0.25">
      <c r="B84" s="222" t="s">
        <v>100</v>
      </c>
      <c r="C84" s="221">
        <v>12.503653710940281</v>
      </c>
      <c r="D84" s="220">
        <v>10.223518173201695</v>
      </c>
      <c r="E84" s="220">
        <v>0.10196823009861901</v>
      </c>
      <c r="F84" s="220">
        <v>22.829140114240595</v>
      </c>
      <c r="G84" s="18"/>
      <c r="H84" s="18"/>
      <c r="I84" s="18"/>
      <c r="J84" s="18"/>
      <c r="K84" s="18"/>
    </row>
    <row r="85" spans="2:12" x14ac:dyDescent="0.25">
      <c r="B85" s="219"/>
      <c r="C85" s="215"/>
      <c r="D85" s="219"/>
      <c r="E85" s="219"/>
      <c r="F85" s="219"/>
      <c r="G85" s="18"/>
      <c r="H85" s="18"/>
      <c r="I85" s="18"/>
      <c r="J85" s="18"/>
      <c r="K85" s="18"/>
    </row>
    <row r="86" spans="2:12" x14ac:dyDescent="0.25">
      <c r="B86" s="218" t="s">
        <v>1695</v>
      </c>
      <c r="C86" s="18"/>
      <c r="D86" s="18"/>
      <c r="E86" s="18"/>
      <c r="F86" s="18"/>
      <c r="G86" s="18"/>
      <c r="H86" s="18"/>
      <c r="I86" s="18"/>
      <c r="J86" s="18"/>
      <c r="K86" s="18"/>
      <c r="L86" s="190"/>
    </row>
    <row r="87" spans="2:12" x14ac:dyDescent="0.25">
      <c r="B87" s="387" t="s">
        <v>1694</v>
      </c>
      <c r="C87" s="387"/>
      <c r="D87" s="387"/>
      <c r="E87" s="387"/>
      <c r="F87" s="217">
        <v>22.829140114240598</v>
      </c>
      <c r="G87" s="18"/>
      <c r="H87" s="18"/>
      <c r="I87" s="18"/>
      <c r="J87" s="18"/>
      <c r="K87" s="18"/>
    </row>
    <row r="88" spans="2:12" x14ac:dyDescent="0.25">
      <c r="B88" s="216"/>
      <c r="C88" s="216"/>
      <c r="D88" s="216"/>
      <c r="E88" s="216"/>
      <c r="F88" s="215"/>
      <c r="G88" s="18"/>
      <c r="H88" s="18"/>
      <c r="I88" s="18"/>
      <c r="J88" s="18"/>
      <c r="K88" s="18"/>
    </row>
    <row r="89" spans="2:12" x14ac:dyDescent="0.25">
      <c r="B89" s="207"/>
      <c r="C89" s="207"/>
      <c r="D89" s="207"/>
      <c r="E89" s="18"/>
      <c r="F89" s="18"/>
      <c r="G89" s="18"/>
      <c r="H89" s="18"/>
      <c r="I89" s="18"/>
      <c r="J89" s="18"/>
      <c r="K89" s="18"/>
    </row>
    <row r="90" spans="2:12" x14ac:dyDescent="0.25">
      <c r="B90" s="214" t="s">
        <v>1693</v>
      </c>
      <c r="C90" s="213"/>
      <c r="D90" s="207"/>
      <c r="E90" s="18"/>
      <c r="F90" s="18"/>
      <c r="G90" s="18"/>
      <c r="H90" s="18"/>
      <c r="I90" s="18"/>
      <c r="J90" s="18"/>
      <c r="K90" s="18"/>
    </row>
    <row r="91" spans="2:12" x14ac:dyDescent="0.25">
      <c r="B91" s="212" t="s">
        <v>1691</v>
      </c>
      <c r="C91" s="211">
        <v>0</v>
      </c>
      <c r="D91" s="207"/>
      <c r="E91" s="18"/>
      <c r="F91" s="18"/>
      <c r="G91" s="18"/>
      <c r="H91" s="18"/>
      <c r="I91" s="18"/>
      <c r="J91" s="18"/>
      <c r="K91" s="18"/>
    </row>
    <row r="92" spans="2:12" x14ac:dyDescent="0.25">
      <c r="B92" s="200" t="s">
        <v>1690</v>
      </c>
      <c r="C92" s="211">
        <v>0</v>
      </c>
      <c r="D92" s="207"/>
      <c r="E92" s="18"/>
      <c r="F92" s="18"/>
      <c r="G92" s="18"/>
      <c r="H92" s="18"/>
      <c r="I92" s="18"/>
      <c r="J92" s="18"/>
      <c r="K92" s="18"/>
    </row>
    <row r="93" spans="2:12" x14ac:dyDescent="0.25">
      <c r="B93" s="198" t="s">
        <v>1689</v>
      </c>
      <c r="C93" s="211">
        <v>0</v>
      </c>
      <c r="D93" s="207"/>
      <c r="E93" s="18"/>
      <c r="F93" s="18"/>
      <c r="G93" s="18"/>
      <c r="H93" s="18"/>
      <c r="I93" s="18"/>
      <c r="J93" s="18"/>
      <c r="K93" s="18"/>
    </row>
    <row r="94" spans="2:12" x14ac:dyDescent="0.25">
      <c r="B94" s="210" t="s">
        <v>100</v>
      </c>
      <c r="C94" s="209">
        <v>0</v>
      </c>
      <c r="D94" s="207"/>
      <c r="E94" s="18"/>
      <c r="F94" s="18"/>
      <c r="G94" s="18"/>
      <c r="H94" s="18"/>
      <c r="I94" s="18"/>
      <c r="J94" s="18"/>
      <c r="K94" s="18"/>
    </row>
    <row r="95" spans="2:12" x14ac:dyDescent="0.25">
      <c r="B95" s="207"/>
      <c r="C95" s="207"/>
      <c r="D95" s="207"/>
      <c r="E95" s="18"/>
      <c r="F95" s="18"/>
      <c r="G95" s="18"/>
      <c r="H95" s="18"/>
      <c r="I95" s="18"/>
      <c r="J95" s="18"/>
      <c r="K95" s="18"/>
    </row>
    <row r="96" spans="2:12" x14ac:dyDescent="0.25">
      <c r="B96" s="214" t="s">
        <v>1692</v>
      </c>
      <c r="C96" s="213"/>
      <c r="D96" s="207"/>
      <c r="E96" s="18"/>
      <c r="F96" s="18"/>
      <c r="G96" s="18"/>
      <c r="H96" s="18"/>
      <c r="I96" s="18"/>
      <c r="J96" s="18"/>
      <c r="K96" s="18"/>
    </row>
    <row r="97" spans="2:11" x14ac:dyDescent="0.25">
      <c r="B97" s="212" t="s">
        <v>1691</v>
      </c>
      <c r="C97" s="211">
        <v>0</v>
      </c>
      <c r="D97" s="207"/>
      <c r="E97" s="18"/>
      <c r="F97" s="18"/>
      <c r="G97" s="18"/>
      <c r="H97" s="18"/>
      <c r="I97" s="18"/>
      <c r="J97" s="18"/>
      <c r="K97" s="18"/>
    </row>
    <row r="98" spans="2:11" x14ac:dyDescent="0.25">
      <c r="B98" s="200" t="s">
        <v>1690</v>
      </c>
      <c r="C98" s="211">
        <v>0</v>
      </c>
      <c r="D98" s="207"/>
      <c r="E98" s="18"/>
      <c r="F98" s="18"/>
      <c r="G98" s="18"/>
      <c r="H98" s="18"/>
      <c r="I98" s="18"/>
      <c r="J98" s="18"/>
      <c r="K98" s="18"/>
    </row>
    <row r="99" spans="2:11" x14ac:dyDescent="0.25">
      <c r="B99" s="198" t="s">
        <v>1689</v>
      </c>
      <c r="C99" s="211">
        <v>0</v>
      </c>
      <c r="D99" s="207"/>
      <c r="E99" s="18"/>
      <c r="F99" s="18"/>
      <c r="G99" s="18"/>
      <c r="H99" s="18"/>
      <c r="I99" s="18"/>
      <c r="J99" s="18"/>
      <c r="K99" s="18"/>
    </row>
    <row r="100" spans="2:11" x14ac:dyDescent="0.25">
      <c r="B100" s="210" t="s">
        <v>100</v>
      </c>
      <c r="C100" s="209">
        <v>0</v>
      </c>
      <c r="D100" s="207"/>
      <c r="E100" s="18"/>
      <c r="F100" s="18"/>
      <c r="G100" s="18"/>
      <c r="H100" s="18"/>
      <c r="I100" s="18"/>
      <c r="J100" s="18"/>
      <c r="K100" s="18"/>
    </row>
    <row r="101" spans="2:11" x14ac:dyDescent="0.25">
      <c r="B101" s="200"/>
      <c r="C101" s="208"/>
      <c r="D101" s="207"/>
      <c r="E101" s="18"/>
      <c r="F101" s="18"/>
      <c r="G101" s="18"/>
      <c r="H101" s="18"/>
      <c r="I101" s="18"/>
      <c r="J101" s="18"/>
      <c r="K101" s="18"/>
    </row>
    <row r="102" spans="2:11" ht="18" x14ac:dyDescent="0.25">
      <c r="B102" s="383" t="s">
        <v>1688</v>
      </c>
      <c r="C102" s="383"/>
      <c r="D102" s="383"/>
      <c r="E102" s="383"/>
      <c r="F102" s="383"/>
    </row>
    <row r="103" spans="2:11" x14ac:dyDescent="0.25">
      <c r="B103" s="247" t="s">
        <v>1999</v>
      </c>
      <c r="C103" s="206"/>
      <c r="D103" s="205"/>
      <c r="E103" s="205"/>
      <c r="F103" s="205"/>
    </row>
    <row r="104" spans="2:11" x14ac:dyDescent="0.25">
      <c r="B104" s="204" t="s">
        <v>1687</v>
      </c>
      <c r="C104" s="203" t="s">
        <v>1686</v>
      </c>
      <c r="D104" s="166"/>
      <c r="E104" s="166"/>
    </row>
    <row r="105" spans="2:11" x14ac:dyDescent="0.25">
      <c r="B105" s="200" t="s">
        <v>1685</v>
      </c>
      <c r="C105" s="202">
        <v>1</v>
      </c>
      <c r="D105" s="201"/>
      <c r="E105" s="166"/>
    </row>
    <row r="106" spans="2:11" x14ac:dyDescent="0.25">
      <c r="B106" s="200" t="s">
        <v>1684</v>
      </c>
      <c r="C106" s="199">
        <v>0</v>
      </c>
      <c r="D106" s="166"/>
      <c r="E106" s="166"/>
    </row>
    <row r="107" spans="2:11" x14ac:dyDescent="0.25">
      <c r="B107" s="200" t="s">
        <v>1683</v>
      </c>
      <c r="C107" s="199">
        <v>0</v>
      </c>
      <c r="D107" s="166"/>
      <c r="E107" s="166"/>
    </row>
    <row r="108" spans="2:11" x14ac:dyDescent="0.25">
      <c r="B108" s="200" t="s">
        <v>1682</v>
      </c>
      <c r="C108" s="199">
        <v>0</v>
      </c>
      <c r="D108" s="166"/>
      <c r="E108" s="166"/>
    </row>
    <row r="109" spans="2:11" x14ac:dyDescent="0.25">
      <c r="B109" s="200" t="s">
        <v>1681</v>
      </c>
      <c r="C109" s="199">
        <v>0</v>
      </c>
      <c r="D109" s="166"/>
      <c r="E109" s="166"/>
    </row>
    <row r="110" spans="2:11" x14ac:dyDescent="0.25">
      <c r="B110" s="200" t="s">
        <v>1680</v>
      </c>
      <c r="C110" s="199">
        <v>0</v>
      </c>
      <c r="D110" s="166"/>
      <c r="E110" s="166"/>
    </row>
    <row r="111" spans="2:11" x14ac:dyDescent="0.25">
      <c r="B111" s="198" t="s">
        <v>1679</v>
      </c>
      <c r="C111" s="197">
        <v>0</v>
      </c>
      <c r="D111" s="166"/>
      <c r="E111" s="166"/>
    </row>
    <row r="112" spans="2:11" x14ac:dyDescent="0.25">
      <c r="B112" s="166"/>
      <c r="C112" s="195"/>
      <c r="D112" s="195"/>
      <c r="E112" s="195"/>
      <c r="F112" s="193"/>
      <c r="G112" s="194"/>
      <c r="H112" s="194"/>
      <c r="I112" s="193"/>
    </row>
    <row r="113" spans="2:9" x14ac:dyDescent="0.25">
      <c r="B113" s="196"/>
      <c r="C113" s="195"/>
      <c r="D113" s="195"/>
      <c r="E113" s="195"/>
      <c r="F113" s="193"/>
      <c r="G113" s="194"/>
      <c r="H113" s="194"/>
      <c r="I113" s="193"/>
    </row>
    <row r="114" spans="2:9" x14ac:dyDescent="0.25">
      <c r="B114" s="166"/>
      <c r="C114" s="166"/>
      <c r="D114" s="166"/>
      <c r="E114" s="166"/>
      <c r="F114" s="166"/>
      <c r="G114" s="166"/>
      <c r="H114" s="166"/>
      <c r="I114" s="166"/>
    </row>
    <row r="115" spans="2:9" ht="18" x14ac:dyDescent="0.25">
      <c r="B115" s="383" t="s">
        <v>1678</v>
      </c>
      <c r="C115" s="383"/>
      <c r="D115" s="383"/>
      <c r="E115" s="383"/>
      <c r="F115" s="383"/>
      <c r="G115" s="166"/>
      <c r="H115" s="166"/>
      <c r="I115" s="166"/>
    </row>
    <row r="116" spans="2:9" ht="18" x14ac:dyDescent="0.25">
      <c r="B116" s="188"/>
      <c r="C116" s="385" t="s">
        <v>1673</v>
      </c>
      <c r="D116" s="385"/>
      <c r="E116" s="385"/>
      <c r="F116" s="385"/>
      <c r="G116" s="166"/>
      <c r="H116" s="166"/>
      <c r="I116" s="166"/>
    </row>
    <row r="117" spans="2:9" x14ac:dyDescent="0.25">
      <c r="B117" s="186" t="s">
        <v>1677</v>
      </c>
      <c r="C117" s="382"/>
      <c r="D117" s="382"/>
      <c r="E117" s="382"/>
      <c r="F117" s="382"/>
      <c r="G117" s="166"/>
      <c r="H117" s="166"/>
      <c r="I117" s="166"/>
    </row>
    <row r="118" spans="2:9" ht="9.75" customHeight="1" x14ac:dyDescent="0.25">
      <c r="B118" s="186"/>
      <c r="C118" s="192"/>
      <c r="D118" s="192"/>
      <c r="E118" s="192"/>
      <c r="F118" s="192"/>
      <c r="G118" s="166"/>
      <c r="H118" s="166"/>
      <c r="I118" s="166"/>
    </row>
    <row r="119" spans="2:9" x14ac:dyDescent="0.25">
      <c r="B119" s="185" t="s">
        <v>1676</v>
      </c>
      <c r="C119" s="388" t="s">
        <v>1667</v>
      </c>
      <c r="D119" s="388"/>
      <c r="E119" s="388"/>
      <c r="F119" s="388"/>
      <c r="G119" s="166"/>
      <c r="H119" s="166"/>
      <c r="I119" s="166"/>
    </row>
    <row r="120" spans="2:9" s="190" customFormat="1" x14ac:dyDescent="0.2">
      <c r="B120" s="191" t="s">
        <v>1675</v>
      </c>
    </row>
    <row r="121" spans="2:9" x14ac:dyDescent="0.25">
      <c r="B121" s="186"/>
      <c r="C121" s="166"/>
      <c r="D121" s="166"/>
      <c r="E121" s="166"/>
      <c r="F121" s="166"/>
      <c r="G121" s="166"/>
      <c r="H121" s="166"/>
      <c r="I121" s="166"/>
    </row>
    <row r="122" spans="2:9" x14ac:dyDescent="0.25">
      <c r="B122" s="186"/>
      <c r="C122" s="166"/>
      <c r="D122" s="166"/>
      <c r="E122" s="166"/>
      <c r="F122" s="166"/>
      <c r="G122" s="166"/>
      <c r="H122" s="166"/>
      <c r="I122" s="166"/>
    </row>
    <row r="123" spans="2:9" ht="15.75" x14ac:dyDescent="0.25">
      <c r="B123" s="189"/>
      <c r="G123" s="166"/>
      <c r="H123" s="166"/>
      <c r="I123" s="166"/>
    </row>
    <row r="124" spans="2:9" ht="18" x14ac:dyDescent="0.25">
      <c r="B124" s="383" t="s">
        <v>1674</v>
      </c>
      <c r="C124" s="383"/>
      <c r="D124" s="383"/>
      <c r="E124" s="383"/>
      <c r="F124" s="383"/>
      <c r="G124" s="166"/>
      <c r="H124" s="166"/>
      <c r="I124" s="166"/>
    </row>
    <row r="125" spans="2:9" ht="18" x14ac:dyDescent="0.25">
      <c r="B125" s="188"/>
      <c r="C125" s="385" t="s">
        <v>1673</v>
      </c>
      <c r="D125" s="385"/>
      <c r="E125" s="385"/>
      <c r="F125" s="385"/>
      <c r="G125" s="166"/>
      <c r="H125" s="166"/>
      <c r="I125" s="166"/>
    </row>
    <row r="126" spans="2:9" x14ac:dyDescent="0.25">
      <c r="B126" s="187"/>
      <c r="C126" s="389" t="s">
        <v>1672</v>
      </c>
      <c r="D126" s="389"/>
      <c r="E126" s="389" t="s">
        <v>1671</v>
      </c>
      <c r="F126" s="389"/>
      <c r="G126" s="166"/>
      <c r="H126" s="166"/>
      <c r="I126" s="166"/>
    </row>
    <row r="127" spans="2:9" ht="30" x14ac:dyDescent="0.25">
      <c r="B127" s="172" t="s">
        <v>1670</v>
      </c>
      <c r="C127" s="382" t="s">
        <v>1667</v>
      </c>
      <c r="D127" s="382"/>
      <c r="E127" s="382"/>
      <c r="F127" s="382"/>
      <c r="G127" s="166"/>
      <c r="H127" s="166"/>
      <c r="I127" s="166"/>
    </row>
    <row r="128" spans="2:9" x14ac:dyDescent="0.25">
      <c r="B128" s="186" t="s">
        <v>1669</v>
      </c>
      <c r="C128" s="382" t="s">
        <v>1667</v>
      </c>
      <c r="D128" s="382"/>
      <c r="E128" s="382"/>
      <c r="F128" s="382"/>
      <c r="G128" s="166"/>
      <c r="H128" s="166"/>
      <c r="I128" s="166"/>
    </row>
    <row r="129" spans="2:9" x14ac:dyDescent="0.25">
      <c r="B129" s="185" t="s">
        <v>1668</v>
      </c>
      <c r="C129" s="388"/>
      <c r="D129" s="388"/>
      <c r="E129" s="388" t="s">
        <v>1667</v>
      </c>
      <c r="F129" s="388"/>
      <c r="G129" s="166"/>
      <c r="H129" s="166"/>
      <c r="I129" s="166"/>
    </row>
    <row r="130" spans="2:9" x14ac:dyDescent="0.25">
      <c r="B130" s="184"/>
      <c r="C130" s="166"/>
      <c r="D130" s="166"/>
      <c r="E130" s="166"/>
      <c r="F130" s="166"/>
      <c r="G130" s="166"/>
      <c r="H130" s="166"/>
      <c r="I130" s="166"/>
    </row>
    <row r="131" spans="2:9" x14ac:dyDescent="0.25">
      <c r="B131" s="166"/>
      <c r="C131" s="166"/>
      <c r="D131" s="166"/>
      <c r="E131" s="166"/>
      <c r="F131" s="166"/>
      <c r="G131" s="166"/>
      <c r="H131" s="166"/>
      <c r="I131" s="166"/>
    </row>
    <row r="132" spans="2:9" x14ac:dyDescent="0.25">
      <c r="B132" s="166"/>
      <c r="C132" s="166"/>
      <c r="D132" s="166"/>
      <c r="E132" s="166"/>
      <c r="F132" s="166"/>
      <c r="G132" s="166"/>
      <c r="H132" s="166"/>
      <c r="I132" s="166"/>
    </row>
    <row r="133" spans="2:9" x14ac:dyDescent="0.25">
      <c r="I133" s="148" t="s">
        <v>1628</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30"/>
  <sheetViews>
    <sheetView zoomScaleNormal="100" workbookViewId="0">
      <selection activeCell="B55" sqref="B55"/>
    </sheetView>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2:13" ht="18" x14ac:dyDescent="0.25">
      <c r="B4" s="287" t="s">
        <v>1792</v>
      </c>
      <c r="K4" s="286" t="s">
        <v>1791</v>
      </c>
      <c r="L4" s="285">
        <v>43830</v>
      </c>
    </row>
    <row r="5" spans="2:13" x14ac:dyDescent="0.25">
      <c r="B5" s="284" t="s">
        <v>1790</v>
      </c>
    </row>
    <row r="7" spans="2:13" ht="15.75" x14ac:dyDescent="0.25">
      <c r="B7" s="281" t="s">
        <v>1789</v>
      </c>
      <c r="C7" s="219"/>
      <c r="D7" s="219"/>
      <c r="E7" s="219"/>
      <c r="F7" s="219"/>
      <c r="G7" s="219"/>
      <c r="H7" s="219"/>
      <c r="I7" s="219"/>
      <c r="J7" s="219"/>
      <c r="K7" s="219"/>
      <c r="L7" s="219"/>
      <c r="M7" s="219"/>
    </row>
    <row r="8" spans="2:13" ht="3.75" customHeight="1" x14ac:dyDescent="0.25">
      <c r="B8" s="281"/>
      <c r="C8" s="219"/>
      <c r="D8" s="219"/>
      <c r="E8" s="219"/>
      <c r="F8" s="219"/>
      <c r="G8" s="219"/>
      <c r="H8" s="219"/>
      <c r="I8" s="219"/>
      <c r="J8" s="219"/>
      <c r="K8" s="219"/>
      <c r="L8" s="219"/>
      <c r="M8" s="219"/>
    </row>
    <row r="9" spans="2:13" x14ac:dyDescent="0.25">
      <c r="B9" s="280" t="s">
        <v>1788</v>
      </c>
      <c r="C9" s="279"/>
      <c r="D9" s="279"/>
      <c r="E9" s="279"/>
      <c r="F9" s="279"/>
      <c r="G9" s="279"/>
      <c r="H9" s="279"/>
      <c r="I9" s="279"/>
      <c r="J9" s="279"/>
      <c r="K9" s="279"/>
      <c r="L9" s="279"/>
      <c r="M9" s="279"/>
    </row>
    <row r="10" spans="2:13" ht="45" x14ac:dyDescent="0.25">
      <c r="B10" s="222"/>
      <c r="C10" s="277" t="s">
        <v>1785</v>
      </c>
      <c r="D10" s="277" t="s">
        <v>1784</v>
      </c>
      <c r="E10" s="277" t="s">
        <v>1783</v>
      </c>
      <c r="F10" s="277" t="s">
        <v>1782</v>
      </c>
      <c r="G10" s="277" t="s">
        <v>1781</v>
      </c>
      <c r="H10" s="277" t="s">
        <v>1780</v>
      </c>
      <c r="I10" s="277" t="s">
        <v>1779</v>
      </c>
      <c r="J10" s="277" t="s">
        <v>877</v>
      </c>
      <c r="K10" s="277" t="s">
        <v>1778</v>
      </c>
      <c r="L10" s="277" t="s">
        <v>98</v>
      </c>
      <c r="M10" s="276" t="s">
        <v>100</v>
      </c>
    </row>
    <row r="11" spans="2:13" x14ac:dyDescent="0.25">
      <c r="B11" s="275" t="s">
        <v>100</v>
      </c>
      <c r="C11" s="283">
        <v>6043</v>
      </c>
      <c r="D11" s="283">
        <v>69</v>
      </c>
      <c r="E11" s="283">
        <v>91</v>
      </c>
      <c r="F11" s="283">
        <v>607</v>
      </c>
      <c r="G11" s="283">
        <v>11681</v>
      </c>
      <c r="H11" s="283">
        <v>307</v>
      </c>
      <c r="I11" s="283">
        <v>11108</v>
      </c>
      <c r="J11" s="283">
        <v>31638</v>
      </c>
      <c r="K11" s="283">
        <v>8</v>
      </c>
      <c r="L11" s="283">
        <v>19</v>
      </c>
      <c r="M11" s="282">
        <f>SUM(C11:L11)</f>
        <v>61571</v>
      </c>
    </row>
    <row r="12" spans="2:13" x14ac:dyDescent="0.25">
      <c r="B12" s="273" t="s">
        <v>1774</v>
      </c>
      <c r="C12" s="272">
        <f t="shared" ref="C12:M12" si="0">+C11/$M$11</f>
        <v>9.8146854850497803E-2</v>
      </c>
      <c r="D12" s="272">
        <f t="shared" si="0"/>
        <v>1.1206574523720584E-3</v>
      </c>
      <c r="E12" s="272">
        <f t="shared" si="0"/>
        <v>1.4779685241428594E-3</v>
      </c>
      <c r="F12" s="272">
        <f t="shared" si="0"/>
        <v>9.8585372984034692E-3</v>
      </c>
      <c r="G12" s="272">
        <f t="shared" si="0"/>
        <v>0.18971593769794221</v>
      </c>
      <c r="H12" s="272">
        <f t="shared" si="0"/>
        <v>4.9861135924379983E-3</v>
      </c>
      <c r="I12" s="272">
        <f t="shared" si="0"/>
        <v>0.18040960841954817</v>
      </c>
      <c r="J12" s="272">
        <f t="shared" si="0"/>
        <v>0.51384580403111857</v>
      </c>
      <c r="K12" s="272">
        <f t="shared" si="0"/>
        <v>1.299312988257459E-4</v>
      </c>
      <c r="L12" s="272">
        <f t="shared" si="0"/>
        <v>3.0858683471114646E-4</v>
      </c>
      <c r="M12" s="272">
        <f t="shared" si="0"/>
        <v>1</v>
      </c>
    </row>
    <row r="13" spans="2:13" x14ac:dyDescent="0.25">
      <c r="B13" s="219"/>
      <c r="C13" s="219"/>
      <c r="D13" s="219"/>
      <c r="E13" s="219"/>
      <c r="F13" s="219"/>
      <c r="G13" s="219"/>
      <c r="H13" s="219"/>
      <c r="I13" s="219"/>
      <c r="J13" s="219"/>
      <c r="K13" s="219"/>
      <c r="L13" s="219"/>
      <c r="M13" s="219"/>
    </row>
    <row r="14" spans="2:13" ht="15.75" x14ac:dyDescent="0.25">
      <c r="B14" s="281" t="s">
        <v>1787</v>
      </c>
      <c r="C14" s="219"/>
      <c r="D14" s="219"/>
      <c r="E14" s="219"/>
      <c r="F14" s="219"/>
      <c r="G14" s="219"/>
      <c r="H14" s="219"/>
      <c r="I14" s="219"/>
      <c r="J14" s="219"/>
      <c r="K14" s="219"/>
      <c r="L14" s="219"/>
      <c r="M14" s="219"/>
    </row>
    <row r="15" spans="2:13" ht="3.75" customHeight="1" x14ac:dyDescent="0.25">
      <c r="B15" s="281"/>
      <c r="C15" s="219"/>
      <c r="D15" s="219"/>
      <c r="E15" s="219"/>
      <c r="F15" s="219"/>
      <c r="G15" s="219"/>
      <c r="H15" s="219"/>
      <c r="I15" s="219"/>
      <c r="J15" s="219"/>
      <c r="K15" s="219"/>
      <c r="L15" s="219"/>
      <c r="M15" s="219"/>
    </row>
    <row r="16" spans="2:13" x14ac:dyDescent="0.25">
      <c r="B16" s="280" t="s">
        <v>1786</v>
      </c>
      <c r="C16" s="279"/>
      <c r="D16" s="279"/>
      <c r="E16" s="279"/>
      <c r="F16" s="279"/>
      <c r="G16" s="279"/>
      <c r="H16" s="279"/>
      <c r="I16" s="279"/>
      <c r="J16" s="279"/>
      <c r="K16" s="279"/>
      <c r="L16" s="279"/>
      <c r="M16" s="279"/>
    </row>
    <row r="17" spans="2:14" ht="45" x14ac:dyDescent="0.25">
      <c r="B17" s="222"/>
      <c r="C17" s="277" t="s">
        <v>1785</v>
      </c>
      <c r="D17" s="277" t="s">
        <v>1784</v>
      </c>
      <c r="E17" s="277" t="s">
        <v>1783</v>
      </c>
      <c r="F17" s="277" t="s">
        <v>1782</v>
      </c>
      <c r="G17" s="277" t="s">
        <v>1781</v>
      </c>
      <c r="H17" s="277" t="s">
        <v>1780</v>
      </c>
      <c r="I17" s="277" t="s">
        <v>1779</v>
      </c>
      <c r="J17" s="277" t="s">
        <v>877</v>
      </c>
      <c r="K17" s="277" t="s">
        <v>1778</v>
      </c>
      <c r="L17" s="277" t="s">
        <v>98</v>
      </c>
      <c r="M17" s="276" t="s">
        <v>100</v>
      </c>
    </row>
    <row r="18" spans="2:14" x14ac:dyDescent="0.25">
      <c r="B18" s="275" t="s">
        <v>100</v>
      </c>
      <c r="C18" s="217">
        <v>6.8838220458699997</v>
      </c>
      <c r="D18" s="217">
        <v>0.19603953438999999</v>
      </c>
      <c r="E18" s="217">
        <v>0.50366083093000003</v>
      </c>
      <c r="F18" s="217">
        <v>3.0612095901599998</v>
      </c>
      <c r="G18" s="217">
        <v>25.647751102010002</v>
      </c>
      <c r="H18" s="217">
        <v>1.6948673411299999</v>
      </c>
      <c r="I18" s="217">
        <v>26.750412448260001</v>
      </c>
      <c r="J18" s="217">
        <v>88.401469787470006</v>
      </c>
      <c r="K18" s="217">
        <v>1.5039038560000001E-2</v>
      </c>
      <c r="L18" s="217">
        <v>9.2111660139999996E-2</v>
      </c>
      <c r="M18" s="274">
        <f>SUM(C18:L18)</f>
        <v>153.24638337892</v>
      </c>
    </row>
    <row r="19" spans="2:14" x14ac:dyDescent="0.25">
      <c r="B19" s="273" t="s">
        <v>1774</v>
      </c>
      <c r="C19" s="272">
        <f t="shared" ref="C19:M19" si="1">+C18/$M$18</f>
        <v>4.4919964139375004E-2</v>
      </c>
      <c r="D19" s="272">
        <f t="shared" si="1"/>
        <v>1.2792441170064602E-3</v>
      </c>
      <c r="E19" s="272">
        <f t="shared" si="1"/>
        <v>3.2866082697993494E-3</v>
      </c>
      <c r="F19" s="272">
        <f t="shared" si="1"/>
        <v>1.9975737910830779E-2</v>
      </c>
      <c r="G19" s="272">
        <f t="shared" si="1"/>
        <v>0.16736284756941291</v>
      </c>
      <c r="H19" s="272">
        <f t="shared" si="1"/>
        <v>1.105975425820809E-2</v>
      </c>
      <c r="I19" s="272">
        <f t="shared" si="1"/>
        <v>0.17455819744937412</v>
      </c>
      <c r="J19" s="272">
        <f t="shared" si="1"/>
        <v>0.57685844088657412</v>
      </c>
      <c r="K19" s="272">
        <f t="shared" si="1"/>
        <v>9.8136335934363819E-5</v>
      </c>
      <c r="L19" s="272">
        <f t="shared" si="1"/>
        <v>6.0106906348479953E-4</v>
      </c>
      <c r="M19" s="272">
        <f t="shared" si="1"/>
        <v>1</v>
      </c>
    </row>
    <row r="20" spans="2:14" x14ac:dyDescent="0.25">
      <c r="B20" s="219"/>
      <c r="C20" s="219"/>
      <c r="D20" s="219"/>
      <c r="E20" s="219"/>
      <c r="F20" s="219"/>
      <c r="G20" s="219"/>
      <c r="H20" s="219"/>
      <c r="I20" s="219"/>
      <c r="J20" s="219"/>
      <c r="K20" s="219"/>
      <c r="L20" s="219"/>
      <c r="M20" s="219"/>
    </row>
    <row r="21" spans="2:14" ht="15.75" x14ac:dyDescent="0.25">
      <c r="B21" s="281" t="s">
        <v>1777</v>
      </c>
      <c r="C21" s="219"/>
      <c r="D21" s="219"/>
      <c r="E21" s="219"/>
      <c r="F21" s="219"/>
      <c r="G21" s="219"/>
      <c r="H21" s="219"/>
      <c r="I21" s="219"/>
      <c r="J21" s="219"/>
      <c r="K21" s="219"/>
      <c r="L21" s="219"/>
      <c r="M21" s="219"/>
    </row>
    <row r="22" spans="2:14" ht="3.75" customHeight="1" x14ac:dyDescent="0.25">
      <c r="B22" s="281"/>
      <c r="C22" s="219"/>
      <c r="D22" s="219"/>
      <c r="E22" s="219"/>
      <c r="F22" s="219"/>
      <c r="G22" s="219"/>
      <c r="H22" s="219"/>
      <c r="I22" s="219"/>
      <c r="J22" s="219"/>
      <c r="K22" s="219"/>
      <c r="L22" s="219"/>
      <c r="M22" s="219"/>
    </row>
    <row r="23" spans="2:14" x14ac:dyDescent="0.25">
      <c r="B23" s="280" t="s">
        <v>1776</v>
      </c>
      <c r="C23" s="279"/>
      <c r="D23" s="279"/>
      <c r="E23" s="279"/>
      <c r="F23" s="279"/>
      <c r="G23" s="279"/>
      <c r="H23" s="279"/>
      <c r="I23" s="279"/>
      <c r="J23" s="279"/>
      <c r="K23" s="279"/>
      <c r="L23" s="279"/>
      <c r="M23" s="279"/>
    </row>
    <row r="24" spans="2:14" x14ac:dyDescent="0.25">
      <c r="B24" s="219"/>
      <c r="C24" s="278"/>
      <c r="D24" s="219"/>
      <c r="E24" s="219"/>
      <c r="F24" s="219"/>
      <c r="G24" s="219"/>
      <c r="H24" s="219"/>
      <c r="I24" s="219"/>
      <c r="J24" s="219"/>
      <c r="K24" s="219"/>
      <c r="L24" s="219"/>
      <c r="M24" s="219"/>
    </row>
    <row r="25" spans="2:14" x14ac:dyDescent="0.25">
      <c r="B25" s="222"/>
      <c r="C25" s="277" t="s">
        <v>1567</v>
      </c>
      <c r="D25" s="277" t="s">
        <v>1568</v>
      </c>
      <c r="E25" s="277" t="s">
        <v>1569</v>
      </c>
      <c r="F25" s="277" t="s">
        <v>1570</v>
      </c>
      <c r="G25" s="277" t="s">
        <v>1775</v>
      </c>
      <c r="H25" s="277" t="s">
        <v>1571</v>
      </c>
      <c r="I25" s="276" t="s">
        <v>100</v>
      </c>
    </row>
    <row r="26" spans="2:14" x14ac:dyDescent="0.25">
      <c r="B26" s="275" t="s">
        <v>100</v>
      </c>
      <c r="C26" s="217">
        <v>38.416890739389999</v>
      </c>
      <c r="D26" s="217">
        <v>47.012891269759997</v>
      </c>
      <c r="E26" s="217">
        <v>55.261271183810003</v>
      </c>
      <c r="F26" s="217">
        <v>9.3846195339899996</v>
      </c>
      <c r="G26" s="217">
        <v>2.3771729219600002</v>
      </c>
      <c r="H26" s="217">
        <v>0.79353773001000005</v>
      </c>
      <c r="I26" s="274">
        <f>SUM(C26:H26)</f>
        <v>153.24638337892</v>
      </c>
    </row>
    <row r="27" spans="2:14" x14ac:dyDescent="0.25">
      <c r="B27" s="273" t="s">
        <v>1774</v>
      </c>
      <c r="C27" s="272">
        <f t="shared" ref="C27:I27" si="2">+C26/$I$26</f>
        <v>0.25068709546247264</v>
      </c>
      <c r="D27" s="272">
        <f t="shared" si="2"/>
        <v>0.30677977667841599</v>
      </c>
      <c r="E27" s="272">
        <f t="shared" si="2"/>
        <v>0.36060408060117088</v>
      </c>
      <c r="F27" s="272">
        <f t="shared" si="2"/>
        <v>6.1238766795464306E-2</v>
      </c>
      <c r="G27" s="272">
        <f t="shared" si="2"/>
        <v>1.5512098031587186E-2</v>
      </c>
      <c r="H27" s="272">
        <f t="shared" si="2"/>
        <v>5.1781824308889763E-3</v>
      </c>
      <c r="I27" s="271">
        <f t="shared" si="2"/>
        <v>1</v>
      </c>
    </row>
    <row r="30" spans="2:14" x14ac:dyDescent="0.25">
      <c r="N30" s="148" t="s">
        <v>1628</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95"/>
  <sheetViews>
    <sheetView zoomScale="85" zoomScaleNormal="85" workbookViewId="0">
      <selection activeCell="B55" sqref="B55"/>
    </sheetView>
  </sheetViews>
  <sheetFormatPr defaultRowHeight="15" x14ac:dyDescent="0.25"/>
  <cols>
    <col min="1" max="1" width="4.7109375" style="18" customWidth="1"/>
    <col min="2" max="2" width="31" style="18" customWidth="1"/>
    <col min="3" max="3" width="21.5703125" style="18" customWidth="1"/>
    <col min="4" max="12" width="15.7109375" style="18" customWidth="1"/>
    <col min="13" max="13" width="3.42578125" style="18" customWidth="1"/>
    <col min="14" max="16384" width="9.140625" style="18"/>
  </cols>
  <sheetData>
    <row r="4" spans="2:14" x14ac:dyDescent="0.25">
      <c r="B4" s="219"/>
      <c r="C4" s="219"/>
      <c r="D4" s="219"/>
      <c r="E4" s="219"/>
      <c r="F4" s="219"/>
      <c r="G4" s="219"/>
      <c r="H4" s="219"/>
      <c r="I4" s="219"/>
      <c r="J4" s="286" t="s">
        <v>1791</v>
      </c>
      <c r="K4" s="285">
        <f>'Table 1-3 - Lending'!L4</f>
        <v>43830</v>
      </c>
      <c r="L4" s="219"/>
    </row>
    <row r="5" spans="2:14" ht="15.75" x14ac:dyDescent="0.25">
      <c r="B5" s="281" t="s">
        <v>1815</v>
      </c>
      <c r="C5" s="219"/>
      <c r="D5" s="219"/>
      <c r="E5" s="219"/>
      <c r="F5" s="219"/>
      <c r="G5" s="219"/>
      <c r="H5" s="219"/>
      <c r="I5" s="219"/>
      <c r="J5" s="219"/>
      <c r="K5" s="219"/>
      <c r="L5" s="219"/>
    </row>
    <row r="6" spans="2:14" ht="3.75" customHeight="1" x14ac:dyDescent="0.25">
      <c r="B6" s="281"/>
      <c r="C6" s="219"/>
      <c r="D6" s="219"/>
      <c r="E6" s="219"/>
      <c r="F6" s="219"/>
      <c r="G6" s="219"/>
      <c r="H6" s="219"/>
      <c r="I6" s="219"/>
      <c r="J6" s="219"/>
      <c r="K6" s="219"/>
      <c r="L6" s="219"/>
    </row>
    <row r="7" spans="2:14" x14ac:dyDescent="0.25">
      <c r="B7" s="307" t="s">
        <v>1814</v>
      </c>
      <c r="C7" s="307"/>
      <c r="D7" s="299"/>
      <c r="E7" s="311"/>
      <c r="F7" s="311"/>
      <c r="G7" s="311"/>
      <c r="H7" s="311"/>
      <c r="I7" s="311"/>
      <c r="J7" s="311"/>
      <c r="K7" s="298"/>
      <c r="L7" s="298"/>
      <c r="M7" s="298"/>
      <c r="N7" s="298"/>
    </row>
    <row r="8" spans="2:14" x14ac:dyDescent="0.25">
      <c r="B8" s="222"/>
      <c r="C8" s="390" t="s">
        <v>1809</v>
      </c>
      <c r="D8" s="390"/>
      <c r="E8" s="390"/>
      <c r="F8" s="390"/>
      <c r="G8" s="390"/>
      <c r="H8" s="390"/>
      <c r="I8" s="390"/>
      <c r="J8" s="390"/>
      <c r="K8" s="390"/>
      <c r="L8" s="390"/>
      <c r="N8" s="219"/>
    </row>
    <row r="9" spans="2:14" x14ac:dyDescent="0.25">
      <c r="B9" s="222"/>
      <c r="C9" s="297" t="s">
        <v>1805</v>
      </c>
      <c r="D9" s="297" t="s">
        <v>1804</v>
      </c>
      <c r="E9" s="297" t="s">
        <v>1803</v>
      </c>
      <c r="F9" s="297" t="s">
        <v>1802</v>
      </c>
      <c r="G9" s="297" t="s">
        <v>1801</v>
      </c>
      <c r="H9" s="297" t="s">
        <v>1800</v>
      </c>
      <c r="I9" s="297" t="s">
        <v>1799</v>
      </c>
      <c r="J9" s="297" t="s">
        <v>1798</v>
      </c>
      <c r="K9" s="297" t="s">
        <v>1797</v>
      </c>
      <c r="L9" s="297" t="s">
        <v>1796</v>
      </c>
      <c r="N9" s="306"/>
    </row>
    <row r="10" spans="2:14" x14ac:dyDescent="0.25">
      <c r="C10" s="296"/>
      <c r="D10" s="296"/>
      <c r="E10" s="296"/>
      <c r="F10" s="296"/>
      <c r="G10" s="296"/>
      <c r="H10" s="296"/>
      <c r="I10" s="296"/>
      <c r="J10" s="296"/>
      <c r="K10" s="296"/>
      <c r="L10" s="296"/>
    </row>
    <row r="11" spans="2:14" x14ac:dyDescent="0.25">
      <c r="B11" s="294" t="s">
        <v>1785</v>
      </c>
      <c r="C11" s="305">
        <v>2.4621002619399999</v>
      </c>
      <c r="D11" s="305">
        <v>2.1807739220900002</v>
      </c>
      <c r="E11" s="305">
        <v>1.54800701421</v>
      </c>
      <c r="F11" s="305">
        <v>0.41029416835999999</v>
      </c>
      <c r="G11" s="305">
        <v>0.17313568049</v>
      </c>
      <c r="H11" s="305">
        <v>2.38984174E-2</v>
      </c>
      <c r="I11" s="305">
        <v>1.38528036E-2</v>
      </c>
      <c r="J11" s="305">
        <v>9.7322409300000003E-3</v>
      </c>
      <c r="K11" s="305">
        <v>6.7239081899999999E-3</v>
      </c>
      <c r="L11" s="305">
        <v>5.5303585000000002E-2</v>
      </c>
      <c r="N11" s="310"/>
    </row>
    <row r="12" spans="2:14" x14ac:dyDescent="0.25">
      <c r="B12" s="294" t="s">
        <v>1784</v>
      </c>
      <c r="C12" s="305">
        <v>5.982175361E-2</v>
      </c>
      <c r="D12" s="305">
        <v>5.649116756E-2</v>
      </c>
      <c r="E12" s="305">
        <v>5.0058418870000003E-2</v>
      </c>
      <c r="F12" s="305">
        <v>1.9292396430000001E-2</v>
      </c>
      <c r="G12" s="305">
        <v>4.2914983499999998E-3</v>
      </c>
      <c r="H12" s="305">
        <v>3.33571E-5</v>
      </c>
      <c r="I12" s="305">
        <v>3.33571E-5</v>
      </c>
      <c r="J12" s="305">
        <v>3.33571E-5</v>
      </c>
      <c r="K12" s="305">
        <v>3.33571E-5</v>
      </c>
      <c r="L12" s="305">
        <v>5.9508709999999999E-3</v>
      </c>
      <c r="N12" s="305"/>
    </row>
    <row r="13" spans="2:14" x14ac:dyDescent="0.25">
      <c r="B13" s="294" t="s">
        <v>1783</v>
      </c>
      <c r="C13" s="305">
        <v>0.17035818355999999</v>
      </c>
      <c r="D13" s="305">
        <v>0.14564459163999999</v>
      </c>
      <c r="E13" s="305">
        <v>0.12248998272</v>
      </c>
      <c r="F13" s="305">
        <v>4.3664994800000002E-2</v>
      </c>
      <c r="G13" s="305">
        <v>2.038375718E-2</v>
      </c>
      <c r="H13" s="305">
        <v>1.11932103E-3</v>
      </c>
      <c r="I13" s="305"/>
      <c r="J13" s="305"/>
      <c r="K13" s="305"/>
      <c r="L13" s="305"/>
      <c r="N13" s="310"/>
    </row>
    <row r="14" spans="2:14" x14ac:dyDescent="0.25">
      <c r="B14" s="294" t="s">
        <v>1782</v>
      </c>
      <c r="C14" s="305">
        <v>1.24514227915</v>
      </c>
      <c r="D14" s="305">
        <v>0.94016021512000003</v>
      </c>
      <c r="E14" s="305">
        <v>0.52581341812000004</v>
      </c>
      <c r="F14" s="305">
        <v>0.17254640377</v>
      </c>
      <c r="G14" s="305">
        <v>9.9897636619999994E-2</v>
      </c>
      <c r="H14" s="305">
        <v>1.9151347589999999E-2</v>
      </c>
      <c r="I14" s="305">
        <v>1.3016156100000001E-2</v>
      </c>
      <c r="J14" s="305">
        <v>1.140467215E-2</v>
      </c>
      <c r="K14" s="305">
        <v>8.8373384200000002E-3</v>
      </c>
      <c r="L14" s="305">
        <v>2.5240110999999999E-2</v>
      </c>
      <c r="N14" s="310"/>
    </row>
    <row r="15" spans="2:14" x14ac:dyDescent="0.25">
      <c r="B15" s="294" t="s">
        <v>1781</v>
      </c>
      <c r="C15" s="305">
        <v>8.7960972592100006</v>
      </c>
      <c r="D15" s="305">
        <v>7.9012705627399997</v>
      </c>
      <c r="E15" s="305">
        <v>5.7205359155000002</v>
      </c>
      <c r="F15" s="305">
        <v>1.85107297303</v>
      </c>
      <c r="G15" s="305">
        <v>0.91737429456999997</v>
      </c>
      <c r="H15" s="305">
        <v>8.1647870930000005E-2</v>
      </c>
      <c r="I15" s="305">
        <v>3.978245608E-2</v>
      </c>
      <c r="J15" s="305">
        <v>2.8508057770000001E-2</v>
      </c>
      <c r="K15" s="305">
        <v>2.097271056E-2</v>
      </c>
      <c r="L15" s="305">
        <v>0.290488882</v>
      </c>
      <c r="N15" s="310"/>
    </row>
    <row r="16" spans="2:14" ht="30" x14ac:dyDescent="0.25">
      <c r="B16" s="294" t="s">
        <v>1780</v>
      </c>
      <c r="C16" s="305">
        <v>0.75479576861999997</v>
      </c>
      <c r="D16" s="305">
        <v>0.65086373112999996</v>
      </c>
      <c r="E16" s="305">
        <v>0.26885536028000001</v>
      </c>
      <c r="F16" s="305">
        <v>1.468664557E-2</v>
      </c>
      <c r="G16" s="305">
        <v>2.8910381199999998E-3</v>
      </c>
      <c r="H16" s="305">
        <v>7.1725040000000003E-4</v>
      </c>
      <c r="I16" s="305">
        <v>7.1725038999999997E-4</v>
      </c>
      <c r="J16" s="305">
        <v>7.1725040000000003E-4</v>
      </c>
      <c r="K16" s="305">
        <v>1.0612395E-4</v>
      </c>
      <c r="L16" s="305">
        <v>5.1692199999999995E-4</v>
      </c>
      <c r="N16" s="310"/>
    </row>
    <row r="17" spans="2:14" x14ac:dyDescent="0.25">
      <c r="B17" s="294" t="s">
        <v>1779</v>
      </c>
      <c r="C17" s="305">
        <v>10.403568338299999</v>
      </c>
      <c r="D17" s="305">
        <v>8.9232599091400004</v>
      </c>
      <c r="E17" s="305">
        <v>5.7240306289799996</v>
      </c>
      <c r="F17" s="305">
        <v>1.1236439217800001</v>
      </c>
      <c r="G17" s="305">
        <v>0.22680720125000001</v>
      </c>
      <c r="H17" s="305">
        <v>4.1842430790000003E-2</v>
      </c>
      <c r="I17" s="305">
        <v>3.0779004669999999E-2</v>
      </c>
      <c r="J17" s="305">
        <v>2.3237438209999999E-2</v>
      </c>
      <c r="K17" s="305">
        <v>1.9392201590000002E-2</v>
      </c>
      <c r="L17" s="305">
        <v>0.23385129800000001</v>
      </c>
      <c r="N17" s="310"/>
    </row>
    <row r="18" spans="2:14" x14ac:dyDescent="0.25">
      <c r="B18" s="294" t="s">
        <v>1794</v>
      </c>
      <c r="C18" s="305">
        <v>42.798780842319999</v>
      </c>
      <c r="D18" s="305">
        <v>27.927661380970001</v>
      </c>
      <c r="E18" s="305">
        <v>14.1221563863</v>
      </c>
      <c r="F18" s="305">
        <v>2.3838505108099999</v>
      </c>
      <c r="G18" s="305">
        <v>0.68846997496999995</v>
      </c>
      <c r="H18" s="305">
        <v>0.15736131822999999</v>
      </c>
      <c r="I18" s="305">
        <v>9.3419283249999999E-2</v>
      </c>
      <c r="J18" s="305">
        <v>5.3781733050000002E-2</v>
      </c>
      <c r="K18" s="305">
        <v>2.781768196E-2</v>
      </c>
      <c r="L18" s="305">
        <v>0.14817060500000001</v>
      </c>
      <c r="N18" s="310"/>
    </row>
    <row r="19" spans="2:14" ht="30" x14ac:dyDescent="0.25">
      <c r="B19" s="294" t="s">
        <v>1793</v>
      </c>
      <c r="C19" s="305">
        <v>5.3350242299999998E-3</v>
      </c>
      <c r="D19" s="305">
        <v>5.2262179499999997E-3</v>
      </c>
      <c r="E19" s="305">
        <v>2.7450894300000001E-3</v>
      </c>
      <c r="F19" s="305">
        <v>1.0113973599999999E-3</v>
      </c>
      <c r="G19" s="305">
        <v>7.2130958999999998E-4</v>
      </c>
      <c r="H19" s="305"/>
      <c r="I19" s="305"/>
      <c r="J19" s="305"/>
      <c r="K19" s="305"/>
      <c r="L19" s="305"/>
      <c r="N19" s="310"/>
    </row>
    <row r="20" spans="2:14" x14ac:dyDescent="0.25">
      <c r="B20" s="294" t="s">
        <v>98</v>
      </c>
      <c r="C20" s="305">
        <v>4.3954752889999997E-2</v>
      </c>
      <c r="D20" s="305">
        <v>3.4000531440000002E-2</v>
      </c>
      <c r="E20" s="305">
        <v>6.4122944799999996E-3</v>
      </c>
      <c r="F20" s="305">
        <v>8.9756063999999998E-4</v>
      </c>
      <c r="G20" s="305">
        <v>8.3339232999999995E-4</v>
      </c>
      <c r="H20" s="305">
        <v>3.1725010999999998E-4</v>
      </c>
      <c r="I20" s="305">
        <v>3.1725011999999999E-4</v>
      </c>
      <c r="J20" s="305">
        <v>3.1725010999999998E-4</v>
      </c>
      <c r="K20" s="305">
        <v>3.1725010999999998E-4</v>
      </c>
      <c r="L20" s="305">
        <v>4.7441269999999999E-3</v>
      </c>
      <c r="N20" s="310"/>
    </row>
    <row r="21" spans="2:14" x14ac:dyDescent="0.25">
      <c r="C21" s="305"/>
      <c r="D21" s="305"/>
      <c r="E21" s="305"/>
      <c r="F21" s="305"/>
      <c r="G21" s="305"/>
      <c r="H21" s="305"/>
      <c r="I21" s="305"/>
      <c r="J21" s="305"/>
      <c r="K21" s="305"/>
      <c r="L21" s="305"/>
      <c r="N21" s="309"/>
    </row>
    <row r="22" spans="2:14" x14ac:dyDescent="0.25">
      <c r="B22" s="275" t="s">
        <v>100</v>
      </c>
      <c r="C22" s="301">
        <f t="shared" ref="C22:L22" si="0">SUM(C11:C20)</f>
        <v>66.739954463830003</v>
      </c>
      <c r="D22" s="301">
        <f t="shared" si="0"/>
        <v>48.765352229780007</v>
      </c>
      <c r="E22" s="301">
        <f t="shared" si="0"/>
        <v>28.091104508890002</v>
      </c>
      <c r="F22" s="301">
        <f t="shared" si="0"/>
        <v>6.0209609725500011</v>
      </c>
      <c r="G22" s="301">
        <f t="shared" si="0"/>
        <v>2.1348057834700001</v>
      </c>
      <c r="H22" s="301">
        <f t="shared" si="0"/>
        <v>0.32608856357999999</v>
      </c>
      <c r="I22" s="301">
        <f t="shared" si="0"/>
        <v>0.19191756130999998</v>
      </c>
      <c r="J22" s="301">
        <f t="shared" si="0"/>
        <v>0.12773199971999999</v>
      </c>
      <c r="K22" s="301">
        <f t="shared" si="0"/>
        <v>8.4200571879999991E-2</v>
      </c>
      <c r="L22" s="301">
        <f t="shared" si="0"/>
        <v>0.7642664010000001</v>
      </c>
      <c r="N22" s="308"/>
    </row>
    <row r="27" spans="2:14" ht="15.75" x14ac:dyDescent="0.25">
      <c r="B27" s="281" t="s">
        <v>1813</v>
      </c>
      <c r="C27" s="219"/>
      <c r="D27" s="219"/>
      <c r="E27" s="219"/>
      <c r="F27" s="219"/>
      <c r="G27" s="219"/>
      <c r="H27" s="219"/>
      <c r="I27" s="219"/>
      <c r="J27" s="219"/>
      <c r="K27" s="219"/>
      <c r="L27" s="219"/>
    </row>
    <row r="28" spans="2:14" ht="3.75" customHeight="1" x14ac:dyDescent="0.25">
      <c r="B28" s="281"/>
      <c r="C28" s="219"/>
      <c r="D28" s="219"/>
      <c r="E28" s="219"/>
      <c r="F28" s="219"/>
      <c r="G28" s="219"/>
      <c r="H28" s="219"/>
      <c r="I28" s="219"/>
      <c r="J28" s="219"/>
      <c r="K28" s="219"/>
      <c r="L28" s="219"/>
    </row>
    <row r="29" spans="2:14" x14ac:dyDescent="0.25">
      <c r="B29" s="307" t="s">
        <v>1812</v>
      </c>
      <c r="C29" s="299"/>
      <c r="D29" s="298"/>
      <c r="E29" s="298"/>
      <c r="F29" s="298"/>
      <c r="G29" s="298"/>
      <c r="H29" s="298"/>
      <c r="I29" s="298"/>
      <c r="J29" s="298"/>
      <c r="K29" s="298"/>
      <c r="L29" s="298"/>
      <c r="N29" s="219"/>
    </row>
    <row r="30" spans="2:14" x14ac:dyDescent="0.25">
      <c r="B30" s="222"/>
      <c r="C30" s="390" t="s">
        <v>1806</v>
      </c>
      <c r="D30" s="390"/>
      <c r="E30" s="390"/>
      <c r="F30" s="390"/>
      <c r="G30" s="390"/>
      <c r="H30" s="390"/>
      <c r="I30" s="390"/>
      <c r="J30" s="390"/>
      <c r="K30" s="390"/>
      <c r="L30" s="390"/>
      <c r="N30" s="219"/>
    </row>
    <row r="31" spans="2:14" x14ac:dyDescent="0.25">
      <c r="B31" s="222"/>
      <c r="C31" s="297" t="s">
        <v>1805</v>
      </c>
      <c r="D31" s="297" t="s">
        <v>1804</v>
      </c>
      <c r="E31" s="297" t="s">
        <v>1803</v>
      </c>
      <c r="F31" s="297" t="s">
        <v>1802</v>
      </c>
      <c r="G31" s="297" t="s">
        <v>1801</v>
      </c>
      <c r="H31" s="297" t="s">
        <v>1800</v>
      </c>
      <c r="I31" s="297" t="s">
        <v>1799</v>
      </c>
      <c r="J31" s="297" t="s">
        <v>1798</v>
      </c>
      <c r="K31" s="297" t="s">
        <v>1797</v>
      </c>
      <c r="L31" s="297" t="s">
        <v>1796</v>
      </c>
      <c r="N31" s="306"/>
    </row>
    <row r="32" spans="2:14" x14ac:dyDescent="0.25">
      <c r="C32" s="296"/>
      <c r="D32" s="296"/>
      <c r="E32" s="296"/>
      <c r="F32" s="296"/>
      <c r="G32" s="296"/>
      <c r="H32" s="296"/>
      <c r="I32" s="296"/>
      <c r="J32" s="296"/>
      <c r="K32" s="296"/>
      <c r="L32" s="296"/>
    </row>
    <row r="33" spans="2:14" x14ac:dyDescent="0.25">
      <c r="B33" s="294" t="s">
        <v>1785</v>
      </c>
      <c r="C33" s="295">
        <f t="shared" ref="C33:L33" si="1">C11/SUM($C11:$L11)</f>
        <v>0.35766471898162988</v>
      </c>
      <c r="D33" s="295">
        <f t="shared" si="1"/>
        <v>0.31679696560862253</v>
      </c>
      <c r="E33" s="295">
        <f t="shared" si="1"/>
        <v>0.22487609553428664</v>
      </c>
      <c r="F33" s="295">
        <f t="shared" si="1"/>
        <v>5.9602669596668559E-2</v>
      </c>
      <c r="G33" s="295">
        <f t="shared" si="1"/>
        <v>2.5151097810840562E-2</v>
      </c>
      <c r="H33" s="295">
        <f t="shared" si="1"/>
        <v>3.4716785809289657E-3</v>
      </c>
      <c r="I33" s="295">
        <f t="shared" si="1"/>
        <v>2.0123709758260253E-3</v>
      </c>
      <c r="J33" s="295">
        <f t="shared" si="1"/>
        <v>1.4137845119870239E-3</v>
      </c>
      <c r="K33" s="295">
        <f t="shared" si="1"/>
        <v>9.7676961836627089E-4</v>
      </c>
      <c r="L33" s="295">
        <f t="shared" si="1"/>
        <v>8.0338487808437244E-3</v>
      </c>
      <c r="M33" s="289"/>
      <c r="N33" s="291"/>
    </row>
    <row r="34" spans="2:14" x14ac:dyDescent="0.25">
      <c r="B34" s="294" t="s">
        <v>1784</v>
      </c>
      <c r="C34" s="305">
        <v>0</v>
      </c>
      <c r="D34" s="305">
        <v>0</v>
      </c>
      <c r="E34" s="305">
        <v>0</v>
      </c>
      <c r="F34" s="305">
        <v>0</v>
      </c>
      <c r="G34" s="305">
        <v>0</v>
      </c>
      <c r="H34" s="305">
        <v>0</v>
      </c>
      <c r="I34" s="305">
        <v>0</v>
      </c>
      <c r="J34" s="305">
        <v>0</v>
      </c>
      <c r="K34" s="305">
        <v>0</v>
      </c>
      <c r="L34" s="305">
        <v>0</v>
      </c>
      <c r="M34" s="289"/>
      <c r="N34" s="291"/>
    </row>
    <row r="35" spans="2:14" x14ac:dyDescent="0.25">
      <c r="B35" s="294" t="s">
        <v>1783</v>
      </c>
      <c r="C35" s="295">
        <f t="shared" ref="C35:L35" si="2">C13/SUM($C13:$L13)</f>
        <v>0.33823988902499502</v>
      </c>
      <c r="D35" s="295">
        <f t="shared" si="2"/>
        <v>0.28917196394063455</v>
      </c>
      <c r="E35" s="295">
        <f t="shared" si="2"/>
        <v>0.24319934209262334</v>
      </c>
      <c r="F35" s="295">
        <f t="shared" si="2"/>
        <v>8.6695236394248545E-2</v>
      </c>
      <c r="G35" s="295">
        <f t="shared" si="2"/>
        <v>4.0471197933660601E-2</v>
      </c>
      <c r="H35" s="295">
        <f t="shared" si="2"/>
        <v>2.2223706138378785E-3</v>
      </c>
      <c r="I35" s="295">
        <f t="shared" si="2"/>
        <v>0</v>
      </c>
      <c r="J35" s="295">
        <f t="shared" si="2"/>
        <v>0</v>
      </c>
      <c r="K35" s="295">
        <f t="shared" si="2"/>
        <v>0</v>
      </c>
      <c r="L35" s="295">
        <f t="shared" si="2"/>
        <v>0</v>
      </c>
      <c r="M35" s="289"/>
      <c r="N35" s="291"/>
    </row>
    <row r="36" spans="2:14" x14ac:dyDescent="0.25">
      <c r="B36" s="294" t="s">
        <v>1782</v>
      </c>
      <c r="C36" s="295">
        <f t="shared" ref="C36:L36" si="3">C14/SUM($C14:$L14)</f>
        <v>0.40674845919802294</v>
      </c>
      <c r="D36" s="295">
        <f t="shared" si="3"/>
        <v>0.30712049964313654</v>
      </c>
      <c r="E36" s="295">
        <f t="shared" si="3"/>
        <v>0.17176655329056642</v>
      </c>
      <c r="F36" s="295">
        <f t="shared" si="3"/>
        <v>5.6365433130676483E-2</v>
      </c>
      <c r="G36" s="295">
        <f t="shared" si="3"/>
        <v>3.2633386925426201E-2</v>
      </c>
      <c r="H36" s="295">
        <f t="shared" si="3"/>
        <v>6.2561373541311169E-3</v>
      </c>
      <c r="I36" s="295">
        <f t="shared" si="3"/>
        <v>4.2519650380598416E-3</v>
      </c>
      <c r="J36" s="295">
        <f t="shared" si="3"/>
        <v>3.7255443834401125E-3</v>
      </c>
      <c r="K36" s="295">
        <f t="shared" si="3"/>
        <v>2.8868779463503053E-3</v>
      </c>
      <c r="L36" s="295">
        <f t="shared" si="3"/>
        <v>8.2451430901900151E-3</v>
      </c>
      <c r="M36" s="289"/>
      <c r="N36" s="291"/>
    </row>
    <row r="37" spans="2:14" x14ac:dyDescent="0.25">
      <c r="B37" s="294" t="s">
        <v>1781</v>
      </c>
      <c r="C37" s="295">
        <f t="shared" ref="C37:L37" si="4">C15/SUM($C15:$L15)</f>
        <v>0.34295783927602413</v>
      </c>
      <c r="D37" s="295">
        <f t="shared" si="4"/>
        <v>0.3080687491143021</v>
      </c>
      <c r="E37" s="295">
        <f t="shared" si="4"/>
        <v>0.22304239928981595</v>
      </c>
      <c r="F37" s="295">
        <f t="shared" si="4"/>
        <v>7.2172915835815976E-2</v>
      </c>
      <c r="G37" s="295">
        <f t="shared" si="4"/>
        <v>3.5768215903214211E-2</v>
      </c>
      <c r="H37" s="295">
        <f t="shared" si="4"/>
        <v>3.1834319892633176E-3</v>
      </c>
      <c r="I37" s="295">
        <f t="shared" si="4"/>
        <v>1.5511089493700648E-3</v>
      </c>
      <c r="J37" s="295">
        <f t="shared" si="4"/>
        <v>1.1115227136123519E-3</v>
      </c>
      <c r="K37" s="295">
        <f t="shared" si="4"/>
        <v>8.1772123311708964E-4</v>
      </c>
      <c r="L37" s="295">
        <f t="shared" si="4"/>
        <v>1.1326095695464781E-2</v>
      </c>
      <c r="M37" s="289"/>
      <c r="N37" s="291"/>
    </row>
    <row r="38" spans="2:14" ht="30" x14ac:dyDescent="0.25">
      <c r="B38" s="294" t="s">
        <v>1780</v>
      </c>
      <c r="C38" s="295">
        <f t="shared" ref="C38:L38" si="5">C16/SUM($C16:$L16)</f>
        <v>0.44534209281359199</v>
      </c>
      <c r="D38" s="295">
        <f t="shared" si="5"/>
        <v>0.3840204571997608</v>
      </c>
      <c r="E38" s="295">
        <f t="shared" si="5"/>
        <v>0.15862914683551513</v>
      </c>
      <c r="F38" s="295">
        <f t="shared" si="5"/>
        <v>8.6653658465964574E-3</v>
      </c>
      <c r="G38" s="295">
        <f t="shared" si="5"/>
        <v>1.705760710766334E-3</v>
      </c>
      <c r="H38" s="295">
        <f t="shared" si="5"/>
        <v>4.2318969910415345E-4</v>
      </c>
      <c r="I38" s="295">
        <f t="shared" si="5"/>
        <v>4.2318969320398659E-4</v>
      </c>
      <c r="J38" s="295">
        <f t="shared" si="5"/>
        <v>4.2318969910415345E-4</v>
      </c>
      <c r="K38" s="295">
        <f t="shared" si="5"/>
        <v>6.2614900553898916E-5</v>
      </c>
      <c r="L38" s="295">
        <f t="shared" si="5"/>
        <v>3.0499260180310417E-4</v>
      </c>
      <c r="M38" s="289"/>
      <c r="N38" s="291"/>
    </row>
    <row r="39" spans="2:14" x14ac:dyDescent="0.25">
      <c r="B39" s="294" t="s">
        <v>1779</v>
      </c>
      <c r="C39" s="295">
        <f t="shared" ref="C39:L39" si="6">C17/SUM($C17:$L17)</f>
        <v>0.38891244715589585</v>
      </c>
      <c r="D39" s="295">
        <f t="shared" si="6"/>
        <v>0.33357466736637126</v>
      </c>
      <c r="E39" s="295">
        <f t="shared" si="6"/>
        <v>0.21397915475947918</v>
      </c>
      <c r="F39" s="295">
        <f t="shared" si="6"/>
        <v>4.2004732716805118E-2</v>
      </c>
      <c r="G39" s="295">
        <f t="shared" si="6"/>
        <v>8.4786431734182235E-3</v>
      </c>
      <c r="H39" s="295">
        <f t="shared" si="6"/>
        <v>1.5641789071142113E-3</v>
      </c>
      <c r="I39" s="295">
        <f t="shared" si="6"/>
        <v>1.1505992595986989E-3</v>
      </c>
      <c r="J39" s="295">
        <f t="shared" si="6"/>
        <v>8.6867588754280906E-4</v>
      </c>
      <c r="K39" s="295">
        <f t="shared" si="6"/>
        <v>7.24930940122006E-4</v>
      </c>
      <c r="L39" s="295">
        <f t="shared" si="6"/>
        <v>8.7419698336526717E-3</v>
      </c>
      <c r="M39" s="289"/>
      <c r="N39" s="291"/>
    </row>
    <row r="40" spans="2:14" x14ac:dyDescent="0.25">
      <c r="B40" s="294" t="s">
        <v>1794</v>
      </c>
      <c r="C40" s="295">
        <f t="shared" ref="C40:L40" si="7">C18/SUM($C18:$L18)</f>
        <v>0.48414105533991325</v>
      </c>
      <c r="D40" s="295">
        <f t="shared" si="7"/>
        <v>0.31591851889362427</v>
      </c>
      <c r="E40" s="295">
        <f t="shared" si="7"/>
        <v>0.15975024432887461</v>
      </c>
      <c r="F40" s="295">
        <f t="shared" si="7"/>
        <v>2.6966186404425233E-2</v>
      </c>
      <c r="G40" s="295">
        <f t="shared" si="7"/>
        <v>7.7879924075367965E-3</v>
      </c>
      <c r="H40" s="295">
        <f t="shared" si="7"/>
        <v>1.7800758147348749E-3</v>
      </c>
      <c r="I40" s="295">
        <f t="shared" si="7"/>
        <v>1.0567616528233236E-3</v>
      </c>
      <c r="J40" s="295">
        <f t="shared" si="7"/>
        <v>6.083805305755305E-4</v>
      </c>
      <c r="K40" s="295">
        <f t="shared" si="7"/>
        <v>3.1467442848062265E-4</v>
      </c>
      <c r="L40" s="295">
        <f t="shared" si="7"/>
        <v>1.6761101990111001E-3</v>
      </c>
      <c r="M40" s="289"/>
      <c r="N40" s="291"/>
    </row>
    <row r="41" spans="2:14" ht="30" x14ac:dyDescent="0.25">
      <c r="B41" s="294" t="s">
        <v>1793</v>
      </c>
      <c r="C41" s="295">
        <f t="shared" ref="C41:L41" si="8">C19/SUM($C19:$L19)</f>
        <v>0.35474503298301274</v>
      </c>
      <c r="D41" s="295">
        <f t="shared" si="8"/>
        <v>0.34751011038035401</v>
      </c>
      <c r="E41" s="295">
        <f t="shared" si="8"/>
        <v>0.18253091240162364</v>
      </c>
      <c r="F41" s="295">
        <f t="shared" si="8"/>
        <v>6.7251463979223949E-2</v>
      </c>
      <c r="G41" s="295">
        <f t="shared" si="8"/>
        <v>4.7962480255785714E-2</v>
      </c>
      <c r="H41" s="295">
        <f t="shared" si="8"/>
        <v>0</v>
      </c>
      <c r="I41" s="295">
        <f t="shared" si="8"/>
        <v>0</v>
      </c>
      <c r="J41" s="295">
        <f t="shared" si="8"/>
        <v>0</v>
      </c>
      <c r="K41" s="295">
        <f t="shared" si="8"/>
        <v>0</v>
      </c>
      <c r="L41" s="295">
        <f t="shared" si="8"/>
        <v>0</v>
      </c>
      <c r="M41" s="289"/>
      <c r="N41" s="291"/>
    </row>
    <row r="42" spans="2:14" x14ac:dyDescent="0.25">
      <c r="B42" s="294" t="s">
        <v>98</v>
      </c>
      <c r="C42" s="295">
        <f t="shared" ref="C42:L42" si="9">C20/SUM($C20:$L20)</f>
        <v>0.4771898938466228</v>
      </c>
      <c r="D42" s="295">
        <f t="shared" si="9"/>
        <v>0.36912299402947146</v>
      </c>
      <c r="E42" s="295">
        <f t="shared" si="9"/>
        <v>6.9614362976446839E-2</v>
      </c>
      <c r="F42" s="295">
        <f t="shared" si="9"/>
        <v>9.7442674195979736E-3</v>
      </c>
      <c r="G42" s="295">
        <f t="shared" si="9"/>
        <v>9.0476312875772298E-3</v>
      </c>
      <c r="H42" s="295">
        <f t="shared" si="9"/>
        <v>3.4441905905509326E-3</v>
      </c>
      <c r="I42" s="295">
        <f t="shared" si="9"/>
        <v>3.4441906991148222E-3</v>
      </c>
      <c r="J42" s="295">
        <f t="shared" si="9"/>
        <v>3.4441905905509326E-3</v>
      </c>
      <c r="K42" s="295">
        <f t="shared" si="9"/>
        <v>3.4441905905509326E-3</v>
      </c>
      <c r="L42" s="295">
        <f t="shared" si="9"/>
        <v>5.1504087969515992E-2</v>
      </c>
      <c r="M42" s="289"/>
      <c r="N42" s="291"/>
    </row>
    <row r="43" spans="2:14" x14ac:dyDescent="0.25">
      <c r="C43" s="295"/>
      <c r="D43" s="295"/>
      <c r="E43" s="295"/>
      <c r="F43" s="295"/>
      <c r="G43" s="295"/>
      <c r="H43" s="295"/>
      <c r="I43" s="295"/>
      <c r="J43" s="295"/>
      <c r="K43" s="295"/>
      <c r="L43" s="295"/>
      <c r="M43" s="289"/>
      <c r="N43" s="147"/>
    </row>
    <row r="44" spans="2:14" x14ac:dyDescent="0.25">
      <c r="B44" s="275" t="s">
        <v>100</v>
      </c>
      <c r="C44" s="290">
        <f t="shared" ref="C44:L44" si="10">C22/SUM($C22:$L22)</f>
        <v>0.43550753455262459</v>
      </c>
      <c r="D44" s="290">
        <f t="shared" si="10"/>
        <v>0.31821535528154538</v>
      </c>
      <c r="E44" s="290">
        <f t="shared" si="10"/>
        <v>0.18330680273623812</v>
      </c>
      <c r="F44" s="290">
        <f t="shared" si="10"/>
        <v>3.9289416510074511E-2</v>
      </c>
      <c r="G44" s="290">
        <f t="shared" si="10"/>
        <v>1.393054596720727E-2</v>
      </c>
      <c r="H44" s="290">
        <f t="shared" si="10"/>
        <v>2.1278711906748105E-3</v>
      </c>
      <c r="I44" s="290">
        <f t="shared" si="10"/>
        <v>1.2523464337807968E-3</v>
      </c>
      <c r="J44" s="290">
        <f t="shared" si="10"/>
        <v>8.3350743536514838E-4</v>
      </c>
      <c r="K44" s="290">
        <f t="shared" si="10"/>
        <v>5.4944573699482072E-4</v>
      </c>
      <c r="L44" s="290">
        <f t="shared" si="10"/>
        <v>4.9871741554948718E-3</v>
      </c>
      <c r="M44" s="289"/>
      <c r="N44" s="304"/>
    </row>
    <row r="49" spans="2:14" ht="15.75" x14ac:dyDescent="0.25">
      <c r="B49" s="281" t="s">
        <v>1811</v>
      </c>
      <c r="C49" s="219"/>
      <c r="D49" s="219"/>
      <c r="E49" s="219"/>
      <c r="F49" s="219"/>
      <c r="G49" s="219"/>
      <c r="H49" s="219"/>
      <c r="I49" s="219"/>
      <c r="J49" s="219"/>
      <c r="K49" s="219"/>
      <c r="L49" s="219"/>
    </row>
    <row r="50" spans="2:14" ht="3.75" customHeight="1" x14ac:dyDescent="0.25">
      <c r="B50" s="281"/>
      <c r="C50" s="219"/>
      <c r="D50" s="219"/>
      <c r="E50" s="219"/>
      <c r="F50" s="219"/>
      <c r="G50" s="219"/>
      <c r="H50" s="219"/>
      <c r="I50" s="219"/>
      <c r="J50" s="219"/>
      <c r="K50" s="219"/>
      <c r="L50" s="219"/>
    </row>
    <row r="51" spans="2:14" x14ac:dyDescent="0.25">
      <c r="B51" s="300" t="s">
        <v>1810</v>
      </c>
      <c r="C51" s="299"/>
      <c r="D51" s="299"/>
      <c r="E51" s="298"/>
      <c r="F51" s="298"/>
      <c r="G51" s="298"/>
      <c r="H51" s="298"/>
      <c r="I51" s="298"/>
      <c r="J51" s="298"/>
      <c r="K51" s="298"/>
      <c r="L51" s="298"/>
      <c r="M51" s="298"/>
      <c r="N51" s="298"/>
    </row>
    <row r="52" spans="2:14" x14ac:dyDescent="0.25">
      <c r="B52" s="222"/>
      <c r="C52" s="390" t="s">
        <v>1809</v>
      </c>
      <c r="D52" s="390"/>
      <c r="E52" s="390"/>
      <c r="F52" s="390"/>
      <c r="G52" s="390"/>
      <c r="H52" s="390"/>
      <c r="I52" s="390"/>
      <c r="J52" s="390"/>
      <c r="K52" s="390"/>
      <c r="L52" s="390"/>
      <c r="N52" s="222"/>
    </row>
    <row r="53" spans="2:14" ht="30" x14ac:dyDescent="0.25">
      <c r="B53" s="222"/>
      <c r="C53" s="297" t="s">
        <v>1805</v>
      </c>
      <c r="D53" s="297" t="s">
        <v>1804</v>
      </c>
      <c r="E53" s="297" t="s">
        <v>1803</v>
      </c>
      <c r="F53" s="297" t="s">
        <v>1802</v>
      </c>
      <c r="G53" s="297" t="s">
        <v>1801</v>
      </c>
      <c r="H53" s="297" t="s">
        <v>1800</v>
      </c>
      <c r="I53" s="297" t="s">
        <v>1799</v>
      </c>
      <c r="J53" s="297" t="s">
        <v>1798</v>
      </c>
      <c r="K53" s="297" t="s">
        <v>1797</v>
      </c>
      <c r="L53" s="297" t="s">
        <v>1796</v>
      </c>
      <c r="N53" s="297" t="s">
        <v>1795</v>
      </c>
    </row>
    <row r="54" spans="2:14" x14ac:dyDescent="0.25">
      <c r="C54" s="296"/>
      <c r="D54" s="296"/>
      <c r="E54" s="296"/>
      <c r="F54" s="296"/>
      <c r="G54" s="296"/>
      <c r="H54" s="296"/>
      <c r="I54" s="296"/>
      <c r="J54" s="296"/>
      <c r="K54" s="296"/>
      <c r="L54" s="296"/>
    </row>
    <row r="55" spans="2:14" x14ac:dyDescent="0.25">
      <c r="B55" s="294" t="s">
        <v>1785</v>
      </c>
      <c r="C55" s="293">
        <v>9.1156862140000003E-2</v>
      </c>
      <c r="D55" s="293">
        <v>0.71343265430000002</v>
      </c>
      <c r="E55" s="293">
        <v>2.1546611907100002</v>
      </c>
      <c r="F55" s="293">
        <v>1.7230563022600001</v>
      </c>
      <c r="G55" s="293">
        <v>1.5054069938700001</v>
      </c>
      <c r="H55" s="293">
        <v>0.32452411566</v>
      </c>
      <c r="I55" s="293">
        <v>9.3709976550000004E-2</v>
      </c>
      <c r="J55" s="293">
        <v>5.5974108580000001E-2</v>
      </c>
      <c r="K55" s="293">
        <v>6.2319690249999997E-2</v>
      </c>
      <c r="L55" s="293">
        <v>0.15958015153999999</v>
      </c>
      <c r="N55" s="291">
        <v>62.75</v>
      </c>
    </row>
    <row r="56" spans="2:14" x14ac:dyDescent="0.25">
      <c r="B56" s="294" t="s">
        <v>1784</v>
      </c>
      <c r="C56" s="293">
        <v>0</v>
      </c>
      <c r="D56" s="293">
        <v>1.130544669E-2</v>
      </c>
      <c r="E56" s="293">
        <v>2.1736915799999999E-2</v>
      </c>
      <c r="F56" s="293">
        <v>4.4263576759999999E-2</v>
      </c>
      <c r="G56" s="293">
        <v>0.11211558196</v>
      </c>
      <c r="H56" s="293">
        <v>0</v>
      </c>
      <c r="I56" s="293">
        <v>0</v>
      </c>
      <c r="J56" s="293">
        <v>0</v>
      </c>
      <c r="K56" s="293">
        <v>0</v>
      </c>
      <c r="L56" s="293">
        <v>6.61801318E-3</v>
      </c>
      <c r="N56" s="303">
        <v>66.64</v>
      </c>
    </row>
    <row r="57" spans="2:14" x14ac:dyDescent="0.25">
      <c r="B57" s="294" t="s">
        <v>1783</v>
      </c>
      <c r="C57" s="293">
        <v>1.460411115E-2</v>
      </c>
      <c r="D57" s="293">
        <v>3.062229499E-2</v>
      </c>
      <c r="E57" s="293">
        <v>8.4230308769999998E-2</v>
      </c>
      <c r="F57" s="293">
        <v>0.12945784288000001</v>
      </c>
      <c r="G57" s="293">
        <v>0.17716612352</v>
      </c>
      <c r="H57" s="293">
        <v>6.7580149620000002E-2</v>
      </c>
      <c r="I57" s="293">
        <v>0</v>
      </c>
      <c r="J57" s="293">
        <v>0</v>
      </c>
      <c r="K57" s="293">
        <v>0</v>
      </c>
      <c r="L57" s="293">
        <v>0</v>
      </c>
      <c r="N57" s="291">
        <v>65.400000000000006</v>
      </c>
    </row>
    <row r="58" spans="2:14" x14ac:dyDescent="0.25">
      <c r="B58" s="294" t="s">
        <v>1782</v>
      </c>
      <c r="C58" s="293">
        <v>0.1030332437</v>
      </c>
      <c r="D58" s="293">
        <v>0.74959528438</v>
      </c>
      <c r="E58" s="293">
        <v>0.62864632208000004</v>
      </c>
      <c r="F58" s="293">
        <v>0.45074576467999999</v>
      </c>
      <c r="G58" s="293">
        <v>0.63502982441</v>
      </c>
      <c r="H58" s="293">
        <v>0.18656066465000001</v>
      </c>
      <c r="I58" s="293">
        <v>5.232662288E-2</v>
      </c>
      <c r="J58" s="293">
        <v>3.8676789929999997E-2</v>
      </c>
      <c r="K58" s="293">
        <v>3.4552563109999997E-2</v>
      </c>
      <c r="L58" s="293">
        <v>0.18204251033999999</v>
      </c>
      <c r="N58" s="291">
        <v>59.45</v>
      </c>
    </row>
    <row r="59" spans="2:14" x14ac:dyDescent="0.25">
      <c r="B59" s="294" t="s">
        <v>1781</v>
      </c>
      <c r="C59" s="293">
        <v>0.26865125178999999</v>
      </c>
      <c r="D59" s="293">
        <v>2.9742771123499998</v>
      </c>
      <c r="E59" s="293">
        <v>5.9210212235300004</v>
      </c>
      <c r="F59" s="293">
        <v>4.6208717787199998</v>
      </c>
      <c r="G59" s="293">
        <v>8.9526125202800007</v>
      </c>
      <c r="H59" s="293">
        <v>1.70527423679</v>
      </c>
      <c r="I59" s="293">
        <v>0.27240643579000001</v>
      </c>
      <c r="J59" s="293">
        <v>0.14740302093999999</v>
      </c>
      <c r="K59" s="293">
        <v>0.16348812249</v>
      </c>
      <c r="L59" s="293">
        <v>0.62174539930999995</v>
      </c>
      <c r="N59" s="291">
        <v>65.12</v>
      </c>
    </row>
    <row r="60" spans="2:14" ht="30" x14ac:dyDescent="0.25">
      <c r="B60" s="294" t="s">
        <v>1780</v>
      </c>
      <c r="C60" s="293">
        <v>3.5861854800000002E-2</v>
      </c>
      <c r="D60" s="293">
        <v>0.23946429854000001</v>
      </c>
      <c r="E60" s="293">
        <v>1.2669952555899999</v>
      </c>
      <c r="F60" s="293">
        <v>7.7805362749999996E-2</v>
      </c>
      <c r="G60" s="293">
        <v>6.0489765700000003E-2</v>
      </c>
      <c r="H60" s="293">
        <v>0</v>
      </c>
      <c r="I60" s="293">
        <v>0</v>
      </c>
      <c r="J60" s="293">
        <v>0</v>
      </c>
      <c r="K60" s="293">
        <v>1.364388148E-2</v>
      </c>
      <c r="L60" s="293">
        <v>6.0692228000000005E-4</v>
      </c>
      <c r="N60" s="291">
        <v>48</v>
      </c>
    </row>
    <row r="61" spans="2:14" x14ac:dyDescent="0.25">
      <c r="B61" s="294" t="s">
        <v>1779</v>
      </c>
      <c r="C61" s="293">
        <v>0.46043795188999997</v>
      </c>
      <c r="D61" s="293">
        <v>3.7751413618999998</v>
      </c>
      <c r="E61" s="293">
        <v>10.43125139779</v>
      </c>
      <c r="F61" s="293">
        <v>8.2264846369699995</v>
      </c>
      <c r="G61" s="293">
        <v>2.69993621886</v>
      </c>
      <c r="H61" s="293">
        <v>0.26445544117000003</v>
      </c>
      <c r="I61" s="293">
        <v>0.1523724608</v>
      </c>
      <c r="J61" s="293">
        <v>8.2681744710000005E-2</v>
      </c>
      <c r="K61" s="293">
        <v>7.0257477129999996E-2</v>
      </c>
      <c r="L61" s="293">
        <v>0.58739375703999996</v>
      </c>
      <c r="N61" s="291">
        <v>57.29</v>
      </c>
    </row>
    <row r="62" spans="2:14" x14ac:dyDescent="0.25">
      <c r="B62" s="294" t="s">
        <v>1794</v>
      </c>
      <c r="C62" s="293">
        <v>7.2780992259600001</v>
      </c>
      <c r="D62" s="293">
        <v>22.27829095325</v>
      </c>
      <c r="E62" s="293">
        <v>32.317822464259997</v>
      </c>
      <c r="F62" s="293">
        <v>17.416926561979999</v>
      </c>
      <c r="G62" s="293">
        <v>5.4494078345099997</v>
      </c>
      <c r="H62" s="293">
        <v>1.2645515088099999</v>
      </c>
      <c r="I62" s="293">
        <v>0.87243165966000003</v>
      </c>
      <c r="J62" s="293">
        <v>0.66103589500000004</v>
      </c>
      <c r="K62" s="293">
        <v>0.33734742379999999</v>
      </c>
      <c r="L62" s="293">
        <v>0.52555626023000002</v>
      </c>
      <c r="N62" s="291">
        <v>48.57</v>
      </c>
    </row>
    <row r="63" spans="2:14" ht="30" x14ac:dyDescent="0.25">
      <c r="B63" s="294" t="s">
        <v>1793</v>
      </c>
      <c r="C63" s="293">
        <v>0</v>
      </c>
      <c r="D63" s="293">
        <v>1.9123946099999999E-3</v>
      </c>
      <c r="E63" s="293">
        <v>5.20253138E-3</v>
      </c>
      <c r="F63" s="293">
        <v>5.6749703000000002E-4</v>
      </c>
      <c r="G63" s="293">
        <v>7.35661554E-3</v>
      </c>
      <c r="H63" s="293">
        <v>0</v>
      </c>
      <c r="I63" s="293">
        <v>0</v>
      </c>
      <c r="J63" s="293">
        <v>0</v>
      </c>
      <c r="K63" s="293">
        <v>0</v>
      </c>
      <c r="L63" s="293">
        <v>0</v>
      </c>
      <c r="N63" s="291">
        <v>61.5</v>
      </c>
    </row>
    <row r="64" spans="2:14" x14ac:dyDescent="0.25">
      <c r="B64" s="294" t="s">
        <v>98</v>
      </c>
      <c r="C64" s="293">
        <v>8.3087965999999996E-3</v>
      </c>
      <c r="D64" s="293">
        <v>4.1945875400000001E-3</v>
      </c>
      <c r="E64" s="293">
        <v>6.6478830779999998E-2</v>
      </c>
      <c r="F64" s="293">
        <v>0</v>
      </c>
      <c r="G64" s="293">
        <v>2.0403150199999999E-3</v>
      </c>
      <c r="H64" s="293">
        <v>0</v>
      </c>
      <c r="I64" s="293">
        <v>0</v>
      </c>
      <c r="J64" s="293">
        <v>0</v>
      </c>
      <c r="K64" s="293">
        <v>0</v>
      </c>
      <c r="L64" s="293">
        <v>1.10891302E-2</v>
      </c>
      <c r="N64" s="291">
        <v>56.73</v>
      </c>
    </row>
    <row r="65" spans="2:14" x14ac:dyDescent="0.25">
      <c r="C65" s="293"/>
      <c r="D65" s="293"/>
      <c r="E65" s="293"/>
      <c r="F65" s="293"/>
      <c r="G65" s="293"/>
      <c r="H65" s="293"/>
      <c r="I65" s="293"/>
      <c r="J65" s="293"/>
      <c r="K65" s="293"/>
      <c r="L65" s="293"/>
      <c r="N65" s="291"/>
    </row>
    <row r="66" spans="2:14" x14ac:dyDescent="0.25">
      <c r="B66" s="275" t="s">
        <v>100</v>
      </c>
      <c r="C66" s="302">
        <f t="shared" ref="C66:L66" si="11">SUM(C55:C64)</f>
        <v>8.2601532980299996</v>
      </c>
      <c r="D66" s="302">
        <f t="shared" si="11"/>
        <v>30.778236388549995</v>
      </c>
      <c r="E66" s="302">
        <f t="shared" si="11"/>
        <v>52.898046440689996</v>
      </c>
      <c r="F66" s="302">
        <f t="shared" si="11"/>
        <v>32.690179324029998</v>
      </c>
      <c r="G66" s="302">
        <f t="shared" si="11"/>
        <v>19.601561793670001</v>
      </c>
      <c r="H66" s="302">
        <f t="shared" si="11"/>
        <v>3.8129461166999996</v>
      </c>
      <c r="I66" s="302">
        <f t="shared" si="11"/>
        <v>1.4432471556799999</v>
      </c>
      <c r="J66" s="302">
        <f t="shared" si="11"/>
        <v>0.98577155916000003</v>
      </c>
      <c r="K66" s="302">
        <f t="shared" si="11"/>
        <v>0.6816091582599999</v>
      </c>
      <c r="L66" s="302">
        <f t="shared" si="11"/>
        <v>2.0946321441199998</v>
      </c>
      <c r="N66" s="301">
        <v>53.78</v>
      </c>
    </row>
    <row r="71" spans="2:14" ht="15.75" x14ac:dyDescent="0.25">
      <c r="B71" s="281" t="s">
        <v>1808</v>
      </c>
      <c r="C71" s="219"/>
      <c r="D71" s="219"/>
      <c r="E71" s="219"/>
      <c r="F71" s="219"/>
      <c r="G71" s="219"/>
      <c r="H71" s="219"/>
      <c r="I71" s="219"/>
      <c r="J71" s="219"/>
      <c r="K71" s="219"/>
      <c r="L71" s="219"/>
    </row>
    <row r="72" spans="2:14" ht="3.75" customHeight="1" x14ac:dyDescent="0.25">
      <c r="B72" s="281"/>
      <c r="C72" s="219"/>
      <c r="D72" s="219"/>
      <c r="E72" s="219"/>
      <c r="F72" s="219"/>
      <c r="G72" s="219"/>
      <c r="H72" s="219"/>
      <c r="I72" s="219"/>
      <c r="J72" s="219"/>
      <c r="K72" s="219"/>
      <c r="L72" s="219"/>
    </row>
    <row r="73" spans="2:14" x14ac:dyDescent="0.25">
      <c r="B73" s="300" t="s">
        <v>1807</v>
      </c>
      <c r="C73" s="299"/>
      <c r="D73" s="299"/>
      <c r="E73" s="298"/>
      <c r="F73" s="298"/>
      <c r="G73" s="298"/>
      <c r="H73" s="298"/>
      <c r="I73" s="298"/>
      <c r="J73" s="298"/>
      <c r="K73" s="298"/>
      <c r="L73" s="298"/>
      <c r="N73" s="298"/>
    </row>
    <row r="74" spans="2:14" x14ac:dyDescent="0.25">
      <c r="B74" s="222"/>
      <c r="C74" s="390" t="s">
        <v>1806</v>
      </c>
      <c r="D74" s="390"/>
      <c r="E74" s="390"/>
      <c r="F74" s="390"/>
      <c r="G74" s="390"/>
      <c r="H74" s="390"/>
      <c r="I74" s="390"/>
      <c r="J74" s="390"/>
      <c r="K74" s="390"/>
      <c r="L74" s="390"/>
      <c r="N74" s="222"/>
    </row>
    <row r="75" spans="2:14" ht="30" x14ac:dyDescent="0.25">
      <c r="B75" s="222"/>
      <c r="C75" s="297" t="s">
        <v>1805</v>
      </c>
      <c r="D75" s="297" t="s">
        <v>1804</v>
      </c>
      <c r="E75" s="297" t="s">
        <v>1803</v>
      </c>
      <c r="F75" s="297" t="s">
        <v>1802</v>
      </c>
      <c r="G75" s="297" t="s">
        <v>1801</v>
      </c>
      <c r="H75" s="297" t="s">
        <v>1800</v>
      </c>
      <c r="I75" s="297" t="s">
        <v>1799</v>
      </c>
      <c r="J75" s="297" t="s">
        <v>1798</v>
      </c>
      <c r="K75" s="297" t="s">
        <v>1797</v>
      </c>
      <c r="L75" s="297" t="s">
        <v>1796</v>
      </c>
      <c r="N75" s="297" t="s">
        <v>1795</v>
      </c>
    </row>
    <row r="76" spans="2:14" x14ac:dyDescent="0.25">
      <c r="C76" s="296"/>
      <c r="D76" s="296"/>
      <c r="E76" s="296"/>
      <c r="F76" s="296"/>
      <c r="G76" s="296"/>
      <c r="H76" s="296"/>
      <c r="I76" s="296"/>
      <c r="J76" s="296"/>
      <c r="K76" s="296"/>
      <c r="L76" s="296"/>
    </row>
    <row r="77" spans="2:14" x14ac:dyDescent="0.25">
      <c r="B77" s="294" t="s">
        <v>1785</v>
      </c>
      <c r="C77" s="295">
        <f t="shared" ref="C77:L77" si="12">C55/SUM($C55:$L55)</f>
        <v>1.3242187484323865E-2</v>
      </c>
      <c r="D77" s="295">
        <f t="shared" si="12"/>
        <v>0.1036390321462574</v>
      </c>
      <c r="E77" s="295">
        <f t="shared" si="12"/>
        <v>0.31300361577560465</v>
      </c>
      <c r="F77" s="295">
        <f t="shared" si="12"/>
        <v>0.25030517796378299</v>
      </c>
      <c r="G77" s="295">
        <f t="shared" si="12"/>
        <v>0.21868766854241489</v>
      </c>
      <c r="H77" s="295">
        <f t="shared" si="12"/>
        <v>4.7143013502967013E-2</v>
      </c>
      <c r="I77" s="295">
        <f t="shared" si="12"/>
        <v>1.3613073656713442E-2</v>
      </c>
      <c r="J77" s="295">
        <f t="shared" si="12"/>
        <v>8.1312544407889497E-3</v>
      </c>
      <c r="K77" s="295">
        <f t="shared" si="12"/>
        <v>9.0530652644455964E-3</v>
      </c>
      <c r="L77" s="295">
        <f t="shared" si="12"/>
        <v>2.3181911222701215E-2</v>
      </c>
      <c r="M77" s="289"/>
      <c r="N77" s="291">
        <f t="shared" ref="N77:N86" si="13">+N55</f>
        <v>62.75</v>
      </c>
    </row>
    <row r="78" spans="2:14" x14ac:dyDescent="0.25">
      <c r="B78" s="294" t="s">
        <v>1784</v>
      </c>
      <c r="C78" s="293">
        <v>0</v>
      </c>
      <c r="D78" s="293">
        <v>0</v>
      </c>
      <c r="E78" s="293">
        <v>0</v>
      </c>
      <c r="F78" s="293">
        <v>0</v>
      </c>
      <c r="G78" s="293">
        <v>0</v>
      </c>
      <c r="H78" s="293">
        <v>0</v>
      </c>
      <c r="I78" s="293">
        <v>0</v>
      </c>
      <c r="J78" s="293">
        <v>0</v>
      </c>
      <c r="K78" s="293">
        <v>0</v>
      </c>
      <c r="L78" s="293">
        <v>0</v>
      </c>
      <c r="M78" s="289"/>
      <c r="N78" s="291">
        <f t="shared" si="13"/>
        <v>66.64</v>
      </c>
    </row>
    <row r="79" spans="2:14" x14ac:dyDescent="0.25">
      <c r="B79" s="294" t="s">
        <v>1783</v>
      </c>
      <c r="C79" s="295">
        <f t="shared" ref="C79:L79" si="14">C57/SUM($C57:$L57)</f>
        <v>2.8995923949523314E-2</v>
      </c>
      <c r="D79" s="295">
        <f t="shared" si="14"/>
        <v>6.079943706056419E-2</v>
      </c>
      <c r="E79" s="295">
        <f t="shared" si="14"/>
        <v>0.16723617084630218</v>
      </c>
      <c r="F79" s="295">
        <f t="shared" si="14"/>
        <v>0.25703377139921441</v>
      </c>
      <c r="G79" s="295">
        <f t="shared" si="14"/>
        <v>0.35175680267386716</v>
      </c>
      <c r="H79" s="295">
        <f t="shared" si="14"/>
        <v>0.13417789407052869</v>
      </c>
      <c r="I79" s="295">
        <f t="shared" si="14"/>
        <v>0</v>
      </c>
      <c r="J79" s="295">
        <f t="shared" si="14"/>
        <v>0</v>
      </c>
      <c r="K79" s="295">
        <f t="shared" si="14"/>
        <v>0</v>
      </c>
      <c r="L79" s="295">
        <f t="shared" si="14"/>
        <v>0</v>
      </c>
      <c r="M79" s="289"/>
      <c r="N79" s="291">
        <f t="shared" si="13"/>
        <v>65.400000000000006</v>
      </c>
    </row>
    <row r="80" spans="2:14" x14ac:dyDescent="0.25">
      <c r="B80" s="294" t="s">
        <v>1782</v>
      </c>
      <c r="C80" s="295">
        <f t="shared" ref="C80:L80" si="15">C58/SUM($C58:$L58)</f>
        <v>3.365769009452723E-2</v>
      </c>
      <c r="D80" s="295">
        <f t="shared" si="15"/>
        <v>0.24486898472731525</v>
      </c>
      <c r="E80" s="295">
        <f t="shared" si="15"/>
        <v>0.20535879807143251</v>
      </c>
      <c r="F80" s="295">
        <f t="shared" si="15"/>
        <v>0.14724433313187188</v>
      </c>
      <c r="G80" s="295">
        <f t="shared" si="15"/>
        <v>0.2074440856487742</v>
      </c>
      <c r="H80" s="295">
        <f t="shared" si="15"/>
        <v>6.0943447077156543E-2</v>
      </c>
      <c r="I80" s="295">
        <f t="shared" si="15"/>
        <v>1.7093446671603119E-2</v>
      </c>
      <c r="J80" s="295">
        <f t="shared" si="15"/>
        <v>1.2634479538520746E-2</v>
      </c>
      <c r="K80" s="295">
        <f t="shared" si="15"/>
        <v>1.1287225553280081E-2</v>
      </c>
      <c r="L80" s="295">
        <f t="shared" si="15"/>
        <v>5.9467509485518502E-2</v>
      </c>
      <c r="M80" s="289"/>
      <c r="N80" s="291">
        <f t="shared" si="13"/>
        <v>59.45</v>
      </c>
    </row>
    <row r="81" spans="2:14" x14ac:dyDescent="0.25">
      <c r="B81" s="294" t="s">
        <v>1781</v>
      </c>
      <c r="C81" s="295">
        <f t="shared" ref="C81:L81" si="16">C59/SUM($C59:$L59)</f>
        <v>1.0474651392306883E-2</v>
      </c>
      <c r="D81" s="295">
        <f t="shared" si="16"/>
        <v>0.11596639021185863</v>
      </c>
      <c r="E81" s="295">
        <f t="shared" si="16"/>
        <v>0.2308592749510342</v>
      </c>
      <c r="F81" s="295">
        <f t="shared" si="16"/>
        <v>0.18016674289861878</v>
      </c>
      <c r="G81" s="295">
        <f t="shared" si="16"/>
        <v>0.34906033221701727</v>
      </c>
      <c r="H81" s="295">
        <f t="shared" si="16"/>
        <v>6.6488255832211671E-2</v>
      </c>
      <c r="I81" s="295">
        <f t="shared" si="16"/>
        <v>1.0621065165002481E-2</v>
      </c>
      <c r="J81" s="295">
        <f t="shared" si="16"/>
        <v>5.7472103637407424E-3</v>
      </c>
      <c r="K81" s="295">
        <f t="shared" si="16"/>
        <v>6.3743648259794207E-3</v>
      </c>
      <c r="L81" s="295">
        <f t="shared" si="16"/>
        <v>2.4241712142229845E-2</v>
      </c>
      <c r="M81" s="289"/>
      <c r="N81" s="291">
        <f t="shared" si="13"/>
        <v>65.12</v>
      </c>
    </row>
    <row r="82" spans="2:14" ht="30" x14ac:dyDescent="0.25">
      <c r="B82" s="294" t="s">
        <v>1780</v>
      </c>
      <c r="C82" s="295">
        <f t="shared" ref="C82:J86" si="17">C60/SUM($C60:$L60)</f>
        <v>2.1159092472617141E-2</v>
      </c>
      <c r="D82" s="295">
        <f t="shared" si="17"/>
        <v>0.14128793016858285</v>
      </c>
      <c r="E82" s="295">
        <f t="shared" si="17"/>
        <v>0.74754833303814494</v>
      </c>
      <c r="F82" s="295">
        <f t="shared" si="17"/>
        <v>4.5906461739752817E-2</v>
      </c>
      <c r="G82" s="295">
        <f t="shared" si="17"/>
        <v>3.5689970673051873E-2</v>
      </c>
      <c r="H82" s="295">
        <f t="shared" si="17"/>
        <v>0</v>
      </c>
      <c r="I82" s="295">
        <f t="shared" si="17"/>
        <v>0</v>
      </c>
      <c r="J82" s="295">
        <f t="shared" si="17"/>
        <v>0</v>
      </c>
      <c r="K82" s="295">
        <v>0</v>
      </c>
      <c r="L82" s="295">
        <f>L60/SUM($C60:$L60)</f>
        <v>3.5809426806924762E-4</v>
      </c>
      <c r="M82" s="289"/>
      <c r="N82" s="291">
        <f t="shared" si="13"/>
        <v>48</v>
      </c>
    </row>
    <row r="83" spans="2:14" x14ac:dyDescent="0.25">
      <c r="B83" s="294" t="s">
        <v>1779</v>
      </c>
      <c r="C83" s="295">
        <f t="shared" si="17"/>
        <v>1.7212368324434922E-2</v>
      </c>
      <c r="D83" s="295">
        <f t="shared" si="17"/>
        <v>0.14112460393654816</v>
      </c>
      <c r="E83" s="295">
        <f t="shared" si="17"/>
        <v>0.38994731082991241</v>
      </c>
      <c r="F83" s="295">
        <f t="shared" si="17"/>
        <v>0.30752739431145099</v>
      </c>
      <c r="G83" s="295">
        <f t="shared" si="17"/>
        <v>0.10093063888574247</v>
      </c>
      <c r="H83" s="295">
        <f t="shared" si="17"/>
        <v>9.8860322875956915E-3</v>
      </c>
      <c r="I83" s="295">
        <f t="shared" si="17"/>
        <v>5.6960789331646803E-3</v>
      </c>
      <c r="J83" s="295">
        <f t="shared" si="17"/>
        <v>3.0908586875032689E-3</v>
      </c>
      <c r="K83" s="295">
        <f>K61/SUM($C61:$L61)</f>
        <v>2.6264072475850725E-3</v>
      </c>
      <c r="L83" s="295">
        <f>L61/SUM($C61:$L61)</f>
        <v>2.195830655606237E-2</v>
      </c>
      <c r="M83" s="289"/>
      <c r="N83" s="291">
        <f t="shared" si="13"/>
        <v>57.29</v>
      </c>
    </row>
    <row r="84" spans="2:14" x14ac:dyDescent="0.25">
      <c r="B84" s="294" t="s">
        <v>1794</v>
      </c>
      <c r="C84" s="295">
        <f t="shared" si="17"/>
        <v>8.2330070342251482E-2</v>
      </c>
      <c r="D84" s="295">
        <f t="shared" si="17"/>
        <v>0.25201267588438042</v>
      </c>
      <c r="E84" s="295">
        <f t="shared" si="17"/>
        <v>0.36558014863282712</v>
      </c>
      <c r="F84" s="295">
        <f t="shared" si="17"/>
        <v>0.19702078035415924</v>
      </c>
      <c r="G84" s="295">
        <f t="shared" si="17"/>
        <v>6.1643860080740583E-2</v>
      </c>
      <c r="H84" s="295">
        <f t="shared" si="17"/>
        <v>1.4304643484438766E-2</v>
      </c>
      <c r="I84" s="295">
        <f t="shared" si="17"/>
        <v>9.8689723344821245E-3</v>
      </c>
      <c r="J84" s="295">
        <f t="shared" si="17"/>
        <v>7.4776572899670265E-3</v>
      </c>
      <c r="K84" s="295">
        <f>K62/SUM($C62:$L62)</f>
        <v>3.8160838797258747E-3</v>
      </c>
      <c r="L84" s="295">
        <f>L62/SUM($C62:$L62)</f>
        <v>5.9451077170274806E-3</v>
      </c>
      <c r="M84" s="289"/>
      <c r="N84" s="291">
        <f t="shared" si="13"/>
        <v>48.57</v>
      </c>
    </row>
    <row r="85" spans="2:14" ht="30" x14ac:dyDescent="0.25">
      <c r="B85" s="294" t="s">
        <v>1793</v>
      </c>
      <c r="C85" s="293">
        <f t="shared" si="17"/>
        <v>0</v>
      </c>
      <c r="D85" s="293">
        <f t="shared" si="17"/>
        <v>0.12716202584163067</v>
      </c>
      <c r="E85" s="293">
        <f t="shared" si="17"/>
        <v>0.34593510477707029</v>
      </c>
      <c r="F85" s="293">
        <f t="shared" si="17"/>
        <v>3.7734927517866543E-2</v>
      </c>
      <c r="G85" s="293">
        <f t="shared" si="17"/>
        <v>0.48916794186343254</v>
      </c>
      <c r="H85" s="293">
        <f t="shared" si="17"/>
        <v>0</v>
      </c>
      <c r="I85" s="293">
        <f t="shared" si="17"/>
        <v>0</v>
      </c>
      <c r="J85" s="293">
        <f t="shared" si="17"/>
        <v>0</v>
      </c>
      <c r="K85" s="293">
        <f>K63/SUM($C63:$L63)</f>
        <v>0</v>
      </c>
      <c r="L85" s="293">
        <f>L63/SUM($C63:$L63)</f>
        <v>0</v>
      </c>
      <c r="M85" s="289"/>
      <c r="N85" s="291">
        <f t="shared" si="13"/>
        <v>61.5</v>
      </c>
    </row>
    <row r="86" spans="2:14" x14ac:dyDescent="0.25">
      <c r="B86" s="294" t="s">
        <v>98</v>
      </c>
      <c r="C86" s="293">
        <f t="shared" si="17"/>
        <v>9.0203526756238078E-2</v>
      </c>
      <c r="D86" s="293">
        <f t="shared" si="17"/>
        <v>4.5538073395101873E-2</v>
      </c>
      <c r="E86" s="293">
        <f t="shared" si="17"/>
        <v>0.72172003716966115</v>
      </c>
      <c r="F86" s="293">
        <f t="shared" si="17"/>
        <v>0</v>
      </c>
      <c r="G86" s="293">
        <f t="shared" si="17"/>
        <v>2.2150453231425168E-2</v>
      </c>
      <c r="H86" s="293">
        <f t="shared" si="17"/>
        <v>0</v>
      </c>
      <c r="I86" s="293">
        <f t="shared" si="17"/>
        <v>0</v>
      </c>
      <c r="J86" s="293">
        <f t="shared" si="17"/>
        <v>0</v>
      </c>
      <c r="K86" s="293">
        <f>K64/SUM($C64:$L64)</f>
        <v>0</v>
      </c>
      <c r="L86" s="293">
        <f>L64/SUM($C64:$L64)</f>
        <v>0.12038790944757365</v>
      </c>
      <c r="M86" s="289"/>
      <c r="N86" s="291">
        <f t="shared" si="13"/>
        <v>56.73</v>
      </c>
    </row>
    <row r="87" spans="2:14" x14ac:dyDescent="0.25">
      <c r="C87" s="292"/>
      <c r="D87" s="292"/>
      <c r="E87" s="292"/>
      <c r="F87" s="292"/>
      <c r="G87" s="292"/>
      <c r="H87" s="292"/>
      <c r="I87" s="292"/>
      <c r="J87" s="292"/>
      <c r="K87" s="292"/>
      <c r="L87" s="292"/>
      <c r="M87" s="289"/>
      <c r="N87" s="291"/>
    </row>
    <row r="88" spans="2:14" x14ac:dyDescent="0.25">
      <c r="B88" s="275" t="s">
        <v>100</v>
      </c>
      <c r="C88" s="290">
        <f t="shared" ref="C88:L88" si="18">C66/SUM($C66:$L66)</f>
        <v>5.3901130427381122E-2</v>
      </c>
      <c r="D88" s="290">
        <f t="shared" si="18"/>
        <v>0.20084151880082649</v>
      </c>
      <c r="E88" s="290">
        <f t="shared" si="18"/>
        <v>0.34518300056650353</v>
      </c>
      <c r="F88" s="290">
        <f t="shared" si="18"/>
        <v>0.21331778671217333</v>
      </c>
      <c r="G88" s="290">
        <f t="shared" si="18"/>
        <v>0.12790880516381672</v>
      </c>
      <c r="H88" s="290">
        <f t="shared" si="18"/>
        <v>2.4881149118363081E-2</v>
      </c>
      <c r="I88" s="290">
        <f t="shared" si="18"/>
        <v>9.4178219665496544E-3</v>
      </c>
      <c r="J88" s="290">
        <f t="shared" si="18"/>
        <v>6.4325926486810134E-3</v>
      </c>
      <c r="K88" s="290">
        <f t="shared" si="18"/>
        <v>4.4477993100481414E-3</v>
      </c>
      <c r="L88" s="290">
        <f t="shared" si="18"/>
        <v>1.3668395285656965E-2</v>
      </c>
      <c r="M88" s="289"/>
      <c r="N88" s="288">
        <f>+N66</f>
        <v>53.78</v>
      </c>
    </row>
    <row r="95" spans="2:14" x14ac:dyDescent="0.25">
      <c r="N95" s="148" t="s">
        <v>1628</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B55" sqref="B55"/>
    </sheetView>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4" spans="2:10" x14ac:dyDescent="0.25">
      <c r="B4" s="219"/>
      <c r="C4" s="219"/>
      <c r="D4" s="219"/>
      <c r="E4" s="219"/>
      <c r="F4" s="219"/>
      <c r="G4" s="286" t="s">
        <v>1791</v>
      </c>
      <c r="H4" s="315">
        <f>'Table 1-3 - Lending'!L4</f>
        <v>43830</v>
      </c>
      <c r="I4" s="219"/>
      <c r="J4" s="219"/>
    </row>
    <row r="5" spans="2:10" ht="15.75" x14ac:dyDescent="0.25">
      <c r="B5" s="281" t="s">
        <v>1824</v>
      </c>
      <c r="C5" s="219"/>
      <c r="D5" s="219"/>
      <c r="E5" s="219"/>
      <c r="F5" s="219"/>
      <c r="G5" s="219"/>
      <c r="H5" s="219"/>
      <c r="I5" s="219"/>
      <c r="J5" s="219"/>
    </row>
    <row r="6" spans="2:10" ht="3.75" customHeight="1" x14ac:dyDescent="0.25">
      <c r="B6" s="281"/>
      <c r="C6" s="219"/>
      <c r="D6" s="219"/>
      <c r="E6" s="219"/>
      <c r="F6" s="219"/>
      <c r="G6" s="219"/>
      <c r="H6" s="219"/>
      <c r="I6" s="219"/>
    </row>
    <row r="7" spans="2:10" x14ac:dyDescent="0.25">
      <c r="B7" s="314" t="s">
        <v>1823</v>
      </c>
      <c r="C7" s="314"/>
      <c r="D7" s="313"/>
      <c r="E7" s="313"/>
      <c r="F7" s="313"/>
      <c r="G7" s="313"/>
      <c r="H7" s="313"/>
      <c r="I7" s="313"/>
    </row>
    <row r="8" spans="2:10" x14ac:dyDescent="0.25">
      <c r="B8" s="222"/>
      <c r="C8" s="222"/>
      <c r="D8" s="222"/>
      <c r="E8" s="222"/>
      <c r="F8" s="222"/>
      <c r="G8" s="222"/>
      <c r="H8" s="222"/>
      <c r="I8" s="222"/>
    </row>
    <row r="9" spans="2:10" ht="30" x14ac:dyDescent="0.25">
      <c r="B9" s="222"/>
      <c r="C9" s="297" t="s">
        <v>1822</v>
      </c>
      <c r="D9" s="297" t="s">
        <v>1821</v>
      </c>
      <c r="E9" s="297" t="s">
        <v>1820</v>
      </c>
      <c r="F9" s="297" t="s">
        <v>1819</v>
      </c>
      <c r="G9" s="297" t="s">
        <v>1818</v>
      </c>
      <c r="H9" s="297" t="s">
        <v>1817</v>
      </c>
      <c r="I9" s="297" t="s">
        <v>100</v>
      </c>
    </row>
    <row r="11" spans="2:10" x14ac:dyDescent="0.25">
      <c r="B11" s="294" t="s">
        <v>1785</v>
      </c>
      <c r="C11" s="312">
        <v>0.31201889023000001</v>
      </c>
      <c r="D11" s="312">
        <v>0.74435938377999999</v>
      </c>
      <c r="E11" s="312">
        <v>1.02224249858</v>
      </c>
      <c r="F11" s="312">
        <v>1.4299403979700001</v>
      </c>
      <c r="G11" s="312">
        <v>1.5792953272900001</v>
      </c>
      <c r="H11" s="312">
        <v>1.7959655480200001</v>
      </c>
      <c r="I11" s="312">
        <f t="shared" ref="I11:I20" si="0">SUM(C11:H11)</f>
        <v>6.8838220458699997</v>
      </c>
    </row>
    <row r="12" spans="2:10" x14ac:dyDescent="0.25">
      <c r="B12" s="294" t="s">
        <v>1784</v>
      </c>
      <c r="C12" s="312">
        <v>1.5634454669999999E-2</v>
      </c>
      <c r="D12" s="312">
        <v>1.9260376150000001E-2</v>
      </c>
      <c r="E12" s="312">
        <v>3.1998887949999999E-2</v>
      </c>
      <c r="F12" s="312">
        <v>4.8342033690000001E-2</v>
      </c>
      <c r="G12" s="312">
        <v>8.0803781929999999E-2</v>
      </c>
      <c r="H12" s="312">
        <v>0</v>
      </c>
      <c r="I12" s="312">
        <f t="shared" si="0"/>
        <v>0.19603953438999999</v>
      </c>
    </row>
    <row r="13" spans="2:10" x14ac:dyDescent="0.25">
      <c r="B13" s="294" t="s">
        <v>1783</v>
      </c>
      <c r="C13" s="312">
        <v>0</v>
      </c>
      <c r="D13" s="312">
        <v>0</v>
      </c>
      <c r="E13" s="312">
        <v>0.29066684368000001</v>
      </c>
      <c r="F13" s="312">
        <v>0.21072883382999999</v>
      </c>
      <c r="G13" s="312">
        <v>2.2651534199999998E-3</v>
      </c>
      <c r="H13" s="312">
        <v>0</v>
      </c>
      <c r="I13" s="312">
        <f t="shared" si="0"/>
        <v>0.50366083093000003</v>
      </c>
    </row>
    <row r="14" spans="2:10" x14ac:dyDescent="0.25">
      <c r="B14" s="294" t="s">
        <v>1782</v>
      </c>
      <c r="C14" s="312">
        <v>0.38076388304999997</v>
      </c>
      <c r="D14" s="312">
        <v>0.64167101337999999</v>
      </c>
      <c r="E14" s="312">
        <v>0.96584701224000002</v>
      </c>
      <c r="F14" s="312">
        <v>0.65633216371000003</v>
      </c>
      <c r="G14" s="312">
        <v>0.36147423394</v>
      </c>
      <c r="H14" s="312">
        <v>5.512128384E-2</v>
      </c>
      <c r="I14" s="312">
        <f t="shared" si="0"/>
        <v>3.0612095901600003</v>
      </c>
    </row>
    <row r="15" spans="2:10" x14ac:dyDescent="0.25">
      <c r="B15" s="294" t="s">
        <v>1781</v>
      </c>
      <c r="C15" s="312">
        <v>2.4062135008299999</v>
      </c>
      <c r="D15" s="312">
        <v>2.6624041331599999</v>
      </c>
      <c r="E15" s="312">
        <v>5.2239904309399998</v>
      </c>
      <c r="F15" s="312">
        <v>8.1102819293300001</v>
      </c>
      <c r="G15" s="312">
        <v>6.9093371300299999</v>
      </c>
      <c r="H15" s="312">
        <v>0.33552397770999998</v>
      </c>
      <c r="I15" s="312">
        <f t="shared" si="0"/>
        <v>25.647751102000001</v>
      </c>
    </row>
    <row r="16" spans="2:10" ht="30" x14ac:dyDescent="0.25">
      <c r="B16" s="294" t="s">
        <v>1780</v>
      </c>
      <c r="C16" s="312">
        <v>6.9119593199999996E-2</v>
      </c>
      <c r="D16" s="312">
        <v>0.15357939509999999</v>
      </c>
      <c r="E16" s="312">
        <v>0.35271254762999998</v>
      </c>
      <c r="F16" s="312">
        <v>0.81469974354999997</v>
      </c>
      <c r="G16" s="312">
        <v>0.30475606165000002</v>
      </c>
      <c r="H16" s="312">
        <v>0</v>
      </c>
      <c r="I16" s="312">
        <f t="shared" si="0"/>
        <v>1.6948673411299999</v>
      </c>
    </row>
    <row r="17" spans="2:9" x14ac:dyDescent="0.25">
      <c r="B17" s="294" t="s">
        <v>1779</v>
      </c>
      <c r="C17" s="312">
        <v>3.6046125944699998</v>
      </c>
      <c r="D17" s="312">
        <v>3.9648638974999999</v>
      </c>
      <c r="E17" s="312">
        <v>4.5942444560100002</v>
      </c>
      <c r="F17" s="312">
        <v>8.0954972293900003</v>
      </c>
      <c r="G17" s="312">
        <v>6.2663971958899998</v>
      </c>
      <c r="H17" s="312">
        <v>0.22479707500000001</v>
      </c>
      <c r="I17" s="312">
        <f t="shared" si="0"/>
        <v>26.750412448260004</v>
      </c>
    </row>
    <row r="18" spans="2:9" x14ac:dyDescent="0.25">
      <c r="B18" s="294" t="s">
        <v>1794</v>
      </c>
      <c r="C18" s="312">
        <v>1.2095068539</v>
      </c>
      <c r="D18" s="312">
        <v>12.4794853812</v>
      </c>
      <c r="E18" s="312">
        <v>21.68799916715</v>
      </c>
      <c r="F18" s="312">
        <v>27.138327103230001</v>
      </c>
      <c r="G18" s="312">
        <v>25.886151281989999</v>
      </c>
      <c r="H18" s="312">
        <v>0</v>
      </c>
      <c r="I18" s="312">
        <f t="shared" si="0"/>
        <v>88.401469787469992</v>
      </c>
    </row>
    <row r="19" spans="2:9" ht="30" x14ac:dyDescent="0.25">
      <c r="B19" s="294" t="s">
        <v>1793</v>
      </c>
      <c r="C19" s="312">
        <v>0</v>
      </c>
      <c r="D19" s="312">
        <v>0</v>
      </c>
      <c r="E19" s="312">
        <v>8.6646815200000001E-3</v>
      </c>
      <c r="F19" s="312">
        <v>0</v>
      </c>
      <c r="G19" s="312">
        <v>6.3743570399999996E-3</v>
      </c>
      <c r="H19" s="312">
        <v>0</v>
      </c>
      <c r="I19" s="312">
        <f t="shared" si="0"/>
        <v>1.5039038559999999E-2</v>
      </c>
    </row>
    <row r="20" spans="2:9" x14ac:dyDescent="0.25">
      <c r="B20" s="294" t="s">
        <v>98</v>
      </c>
      <c r="C20" s="312">
        <v>2.6403670100000002E-3</v>
      </c>
      <c r="D20" s="312">
        <v>1.7173421009999999E-2</v>
      </c>
      <c r="E20" s="312">
        <v>0</v>
      </c>
      <c r="F20" s="312">
        <v>1.1113591270000001E-2</v>
      </c>
      <c r="G20" s="312">
        <v>6.1184280850000002E-2</v>
      </c>
      <c r="H20" s="312">
        <v>0</v>
      </c>
      <c r="I20" s="312">
        <f t="shared" si="0"/>
        <v>9.2111660139999996E-2</v>
      </c>
    </row>
    <row r="21" spans="2:9" x14ac:dyDescent="0.25">
      <c r="C21" s="312"/>
      <c r="D21" s="312"/>
      <c r="E21" s="312"/>
      <c r="F21" s="312"/>
      <c r="G21" s="312"/>
      <c r="H21" s="312"/>
      <c r="I21" s="312"/>
    </row>
    <row r="22" spans="2:9" x14ac:dyDescent="0.25">
      <c r="B22" s="275" t="s">
        <v>100</v>
      </c>
      <c r="C22" s="274">
        <f t="shared" ref="C22:I22" si="1">SUM(C11:C20)</f>
        <v>8.0005101373599992</v>
      </c>
      <c r="D22" s="274">
        <f t="shared" si="1"/>
        <v>20.682797001280001</v>
      </c>
      <c r="E22" s="274">
        <f t="shared" si="1"/>
        <v>34.1783665257</v>
      </c>
      <c r="F22" s="274">
        <f t="shared" si="1"/>
        <v>46.51526302597</v>
      </c>
      <c r="G22" s="274">
        <f t="shared" si="1"/>
        <v>41.458038804029997</v>
      </c>
      <c r="H22" s="274">
        <f t="shared" si="1"/>
        <v>2.41140788457</v>
      </c>
      <c r="I22" s="274">
        <f t="shared" si="1"/>
        <v>153.24638337891</v>
      </c>
    </row>
    <row r="23" spans="2:9" x14ac:dyDescent="0.25">
      <c r="B23" s="284" t="s">
        <v>1816</v>
      </c>
    </row>
    <row r="31" spans="2:9" x14ac:dyDescent="0.25">
      <c r="I31" s="148" t="s">
        <v>1628</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B55" sqref="B55"/>
    </sheetView>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4" spans="2:13" x14ac:dyDescent="0.25">
      <c r="B4" s="219"/>
      <c r="C4" s="219"/>
      <c r="D4" s="219"/>
      <c r="E4" s="219"/>
      <c r="F4" s="219"/>
      <c r="G4" s="219"/>
      <c r="H4" s="219"/>
      <c r="I4" s="219"/>
      <c r="J4" s="219"/>
      <c r="K4" s="286" t="s">
        <v>1791</v>
      </c>
      <c r="L4" s="315">
        <f>'Table 1-3 - Lending'!L4</f>
        <v>43830</v>
      </c>
      <c r="M4" s="219"/>
    </row>
    <row r="5" spans="2:13" ht="15.75" x14ac:dyDescent="0.25">
      <c r="B5" s="281" t="s">
        <v>1841</v>
      </c>
      <c r="C5" s="219"/>
      <c r="D5" s="219"/>
      <c r="E5" s="219"/>
      <c r="F5" s="219"/>
      <c r="G5" s="219"/>
      <c r="H5" s="219"/>
      <c r="I5" s="219"/>
      <c r="J5" s="219"/>
      <c r="K5" s="219"/>
      <c r="L5" s="219"/>
      <c r="M5" s="219"/>
    </row>
    <row r="6" spans="2:13" x14ac:dyDescent="0.25">
      <c r="B6" s="314" t="s">
        <v>1840</v>
      </c>
      <c r="C6" s="313"/>
      <c r="D6" s="313"/>
      <c r="E6" s="313"/>
      <c r="F6" s="313"/>
      <c r="G6" s="313"/>
      <c r="H6" s="313"/>
      <c r="I6" s="313"/>
      <c r="J6" s="313"/>
      <c r="K6" s="313"/>
      <c r="L6" s="313"/>
      <c r="M6" s="313"/>
    </row>
    <row r="7" spans="2:13" x14ac:dyDescent="0.25">
      <c r="B7" s="222"/>
      <c r="C7" s="222"/>
      <c r="D7" s="222"/>
      <c r="E7" s="222"/>
      <c r="F7" s="222"/>
      <c r="G7" s="222"/>
      <c r="H7" s="222"/>
      <c r="I7" s="222"/>
      <c r="J7" s="222"/>
      <c r="K7" s="222"/>
      <c r="L7" s="222"/>
      <c r="M7" s="222"/>
    </row>
    <row r="8" spans="2:13" ht="45" x14ac:dyDescent="0.25">
      <c r="B8" s="222"/>
      <c r="C8" s="277" t="s">
        <v>1785</v>
      </c>
      <c r="D8" s="277" t="s">
        <v>1784</v>
      </c>
      <c r="E8" s="277" t="s">
        <v>1783</v>
      </c>
      <c r="F8" s="277" t="s">
        <v>1782</v>
      </c>
      <c r="G8" s="277" t="s">
        <v>1781</v>
      </c>
      <c r="H8" s="277" t="s">
        <v>1780</v>
      </c>
      <c r="I8" s="277" t="s">
        <v>1779</v>
      </c>
      <c r="J8" s="277" t="s">
        <v>877</v>
      </c>
      <c r="K8" s="277" t="s">
        <v>1778</v>
      </c>
      <c r="L8" s="277" t="s">
        <v>98</v>
      </c>
      <c r="M8" s="276" t="s">
        <v>100</v>
      </c>
    </row>
    <row r="9" spans="2:13" x14ac:dyDescent="0.25">
      <c r="B9" s="18" t="s">
        <v>1834</v>
      </c>
      <c r="C9" s="312">
        <v>0</v>
      </c>
      <c r="D9" s="312">
        <v>0</v>
      </c>
      <c r="E9" s="312">
        <v>0</v>
      </c>
      <c r="F9" s="312">
        <v>0</v>
      </c>
      <c r="G9" s="312">
        <v>0</v>
      </c>
      <c r="H9" s="312">
        <v>0</v>
      </c>
      <c r="I9" s="312">
        <v>0</v>
      </c>
      <c r="J9" s="312">
        <v>0</v>
      </c>
      <c r="K9" s="312">
        <v>0</v>
      </c>
      <c r="L9" s="312">
        <v>0</v>
      </c>
      <c r="M9" s="312">
        <f t="shared" ref="M9:M19" si="0">SUM(C9:L9)</f>
        <v>0</v>
      </c>
    </row>
    <row r="10" spans="2:13" x14ac:dyDescent="0.25">
      <c r="B10" s="18" t="s">
        <v>1833</v>
      </c>
      <c r="C10" s="312">
        <v>0.35433999999999999</v>
      </c>
      <c r="D10" s="312">
        <v>0</v>
      </c>
      <c r="E10" s="312">
        <v>2.6155999999999999E-2</v>
      </c>
      <c r="F10" s="312">
        <v>0.31559799999999999</v>
      </c>
      <c r="G10" s="312">
        <v>1.965984</v>
      </c>
      <c r="H10" s="312">
        <v>0</v>
      </c>
      <c r="I10" s="312">
        <v>0.402588</v>
      </c>
      <c r="J10" s="312">
        <v>5.0923646690000002</v>
      </c>
      <c r="K10" s="312">
        <v>0</v>
      </c>
      <c r="L10" s="312">
        <v>6.8209999999999998E-3</v>
      </c>
      <c r="M10" s="312">
        <f t="shared" si="0"/>
        <v>8.1638516690000014</v>
      </c>
    </row>
    <row r="11" spans="2:13" ht="30" customHeight="1" x14ac:dyDescent="0.25">
      <c r="B11" s="321" t="s">
        <v>1832</v>
      </c>
      <c r="C11" s="312">
        <v>0.54635453001000001</v>
      </c>
      <c r="D11" s="312">
        <v>0</v>
      </c>
      <c r="E11" s="312">
        <v>0.17508733716</v>
      </c>
      <c r="F11" s="312">
        <v>0.53229658538000002</v>
      </c>
      <c r="G11" s="312">
        <v>3.5489680842900002</v>
      </c>
      <c r="H11" s="312">
        <v>0</v>
      </c>
      <c r="I11" s="312">
        <v>1.6424217570999999</v>
      </c>
      <c r="J11" s="312">
        <v>12.76570901483</v>
      </c>
      <c r="K11" s="312">
        <v>0</v>
      </c>
      <c r="L11" s="312">
        <v>0</v>
      </c>
      <c r="M11" s="312">
        <f t="shared" si="0"/>
        <v>19.21083730877</v>
      </c>
    </row>
    <row r="12" spans="2:13" x14ac:dyDescent="0.25">
      <c r="B12" s="320" t="s">
        <v>1831</v>
      </c>
      <c r="C12" s="312">
        <v>7.8714051209999997E-2</v>
      </c>
      <c r="D12" s="312">
        <v>0</v>
      </c>
      <c r="E12" s="312">
        <v>0</v>
      </c>
      <c r="F12" s="312">
        <v>1.173968941E-2</v>
      </c>
      <c r="G12" s="312">
        <v>0.16024565385</v>
      </c>
      <c r="H12" s="312">
        <v>0</v>
      </c>
      <c r="I12" s="312">
        <v>0.10063743045</v>
      </c>
      <c r="J12" s="312">
        <v>0.64853396570999999</v>
      </c>
      <c r="K12" s="312">
        <v>0</v>
      </c>
      <c r="L12" s="312">
        <v>0</v>
      </c>
      <c r="M12" s="312">
        <f t="shared" si="0"/>
        <v>0.99987079062999995</v>
      </c>
    </row>
    <row r="13" spans="2:13" x14ac:dyDescent="0.25">
      <c r="B13" s="320" t="s">
        <v>1830</v>
      </c>
      <c r="C13" s="312">
        <v>8.9898358370000001E-2</v>
      </c>
      <c r="D13" s="312">
        <v>0</v>
      </c>
      <c r="E13" s="312">
        <v>0</v>
      </c>
      <c r="F13" s="312">
        <v>2.5539738270000001E-2</v>
      </c>
      <c r="G13" s="312">
        <v>0.20797187696</v>
      </c>
      <c r="H13" s="312">
        <v>0</v>
      </c>
      <c r="I13" s="312">
        <v>0.12939776916000001</v>
      </c>
      <c r="J13" s="312">
        <v>0.93445074313999998</v>
      </c>
      <c r="K13" s="312">
        <v>0</v>
      </c>
      <c r="L13" s="312">
        <v>0</v>
      </c>
      <c r="M13" s="312">
        <f t="shared" si="0"/>
        <v>1.3872584858999999</v>
      </c>
    </row>
    <row r="14" spans="2:13" x14ac:dyDescent="0.25">
      <c r="B14" s="319" t="s">
        <v>1829</v>
      </c>
      <c r="C14" s="312">
        <v>0.37774212042999999</v>
      </c>
      <c r="D14" s="312">
        <v>0</v>
      </c>
      <c r="E14" s="312">
        <v>0.17508733716</v>
      </c>
      <c r="F14" s="312">
        <v>0.49501715769999999</v>
      </c>
      <c r="G14" s="312">
        <v>3.1807505534799998</v>
      </c>
      <c r="H14" s="312">
        <v>0</v>
      </c>
      <c r="I14" s="312">
        <v>1.4123865575000001</v>
      </c>
      <c r="J14" s="312">
        <v>11.182724305980001</v>
      </c>
      <c r="K14" s="312">
        <v>0</v>
      </c>
      <c r="L14" s="312">
        <v>0</v>
      </c>
      <c r="M14" s="312">
        <f t="shared" si="0"/>
        <v>16.82370803225</v>
      </c>
    </row>
    <row r="15" spans="2:13" x14ac:dyDescent="0.25">
      <c r="B15" s="319" t="s">
        <v>1828</v>
      </c>
      <c r="C15" s="312">
        <v>0</v>
      </c>
      <c r="D15" s="312">
        <v>0</v>
      </c>
      <c r="E15" s="312">
        <v>0</v>
      </c>
      <c r="F15" s="312">
        <v>0</v>
      </c>
      <c r="G15" s="312">
        <v>0</v>
      </c>
      <c r="H15" s="312">
        <v>0</v>
      </c>
      <c r="I15" s="312">
        <v>0</v>
      </c>
      <c r="J15" s="312">
        <v>0</v>
      </c>
      <c r="K15" s="312">
        <v>0</v>
      </c>
      <c r="L15" s="312">
        <v>0</v>
      </c>
      <c r="M15" s="312">
        <f t="shared" si="0"/>
        <v>0</v>
      </c>
    </row>
    <row r="16" spans="2:13" x14ac:dyDescent="0.25">
      <c r="B16" s="18" t="s">
        <v>1827</v>
      </c>
      <c r="C16" s="312">
        <v>0</v>
      </c>
      <c r="D16" s="312">
        <v>0</v>
      </c>
      <c r="E16" s="312">
        <v>0</v>
      </c>
      <c r="F16" s="312">
        <v>0</v>
      </c>
      <c r="G16" s="312">
        <v>0</v>
      </c>
      <c r="H16" s="312">
        <v>0</v>
      </c>
      <c r="I16" s="312">
        <v>0</v>
      </c>
      <c r="J16" s="312">
        <v>0</v>
      </c>
      <c r="K16" s="312">
        <v>0</v>
      </c>
      <c r="L16" s="312">
        <v>0</v>
      </c>
      <c r="M16" s="312">
        <f t="shared" si="0"/>
        <v>0</v>
      </c>
    </row>
    <row r="17" spans="2:13" x14ac:dyDescent="0.25">
      <c r="B17" s="317" t="s">
        <v>1826</v>
      </c>
      <c r="C17" s="312">
        <v>0.14766828730000001</v>
      </c>
      <c r="D17" s="312">
        <v>0</v>
      </c>
      <c r="E17" s="312">
        <v>0</v>
      </c>
      <c r="F17" s="312">
        <v>0.36092115251000001</v>
      </c>
      <c r="G17" s="312">
        <v>2.6806394344800002</v>
      </c>
      <c r="H17" s="312">
        <v>5.8132054100000002E-3</v>
      </c>
      <c r="I17" s="312">
        <v>0.76123087744999995</v>
      </c>
      <c r="J17" s="312">
        <v>25.576596088910001</v>
      </c>
      <c r="K17" s="312">
        <v>0</v>
      </c>
      <c r="L17" s="312">
        <v>0</v>
      </c>
      <c r="M17" s="312">
        <f t="shared" si="0"/>
        <v>29.53286904606</v>
      </c>
    </row>
    <row r="18" spans="2:13" x14ac:dyDescent="0.25">
      <c r="B18" s="317" t="s">
        <v>1825</v>
      </c>
      <c r="C18" s="312">
        <v>0</v>
      </c>
      <c r="D18" s="312">
        <v>0</v>
      </c>
      <c r="E18" s="312">
        <v>0</v>
      </c>
      <c r="F18" s="312">
        <v>0</v>
      </c>
      <c r="G18" s="312">
        <v>0</v>
      </c>
      <c r="H18" s="312">
        <v>0</v>
      </c>
      <c r="I18" s="312">
        <v>0</v>
      </c>
      <c r="J18" s="312">
        <v>0</v>
      </c>
      <c r="K18" s="312">
        <v>0</v>
      </c>
      <c r="L18" s="312">
        <v>0</v>
      </c>
      <c r="M18" s="312">
        <f t="shared" si="0"/>
        <v>0</v>
      </c>
    </row>
    <row r="19" spans="2:13" x14ac:dyDescent="0.25">
      <c r="B19" s="18" t="s">
        <v>98</v>
      </c>
      <c r="C19" s="312">
        <v>0</v>
      </c>
      <c r="D19" s="312">
        <v>0</v>
      </c>
      <c r="E19" s="312">
        <v>0</v>
      </c>
      <c r="F19" s="312">
        <v>0</v>
      </c>
      <c r="G19" s="312">
        <v>0</v>
      </c>
      <c r="H19" s="312">
        <v>0</v>
      </c>
      <c r="I19" s="312">
        <v>0</v>
      </c>
      <c r="J19" s="312">
        <v>0</v>
      </c>
      <c r="K19" s="312">
        <v>0</v>
      </c>
      <c r="L19" s="312">
        <v>0</v>
      </c>
      <c r="M19" s="312">
        <f t="shared" si="0"/>
        <v>0</v>
      </c>
    </row>
    <row r="20" spans="2:13" x14ac:dyDescent="0.25">
      <c r="B20" s="316" t="s">
        <v>100</v>
      </c>
      <c r="C20" s="274">
        <f t="shared" ref="C20:M20" si="1">SUM(C9:C11,C17:C19)</f>
        <v>1.0483628173099999</v>
      </c>
      <c r="D20" s="274">
        <f t="shared" si="1"/>
        <v>0</v>
      </c>
      <c r="E20" s="274">
        <f t="shared" si="1"/>
        <v>0.20124333715999998</v>
      </c>
      <c r="F20" s="274">
        <f t="shared" si="1"/>
        <v>1.20881573789</v>
      </c>
      <c r="G20" s="274">
        <f t="shared" si="1"/>
        <v>8.1955915187699997</v>
      </c>
      <c r="H20" s="274">
        <f t="shared" si="1"/>
        <v>5.8132054100000002E-3</v>
      </c>
      <c r="I20" s="274">
        <f t="shared" si="1"/>
        <v>2.8062406345499999</v>
      </c>
      <c r="J20" s="274">
        <f t="shared" si="1"/>
        <v>43.434669772740001</v>
      </c>
      <c r="K20" s="274">
        <f t="shared" si="1"/>
        <v>0</v>
      </c>
      <c r="L20" s="274">
        <f t="shared" si="1"/>
        <v>6.8209999999999998E-3</v>
      </c>
      <c r="M20" s="274">
        <f t="shared" si="1"/>
        <v>56.907558023829999</v>
      </c>
    </row>
    <row r="21" spans="2:13" x14ac:dyDescent="0.25">
      <c r="B21" s="284" t="s">
        <v>1839</v>
      </c>
    </row>
    <row r="25" spans="2:13" ht="15.75" x14ac:dyDescent="0.25">
      <c r="B25" s="281" t="s">
        <v>1838</v>
      </c>
      <c r="C25" s="219"/>
      <c r="D25" s="219"/>
      <c r="E25" s="219"/>
      <c r="F25" s="219"/>
      <c r="G25" s="219"/>
      <c r="H25" s="219"/>
      <c r="I25" s="219"/>
      <c r="J25" s="219"/>
      <c r="K25" s="219"/>
      <c r="L25" s="219"/>
      <c r="M25" s="219"/>
    </row>
    <row r="26" spans="2:13" x14ac:dyDescent="0.25">
      <c r="B26" s="314" t="s">
        <v>1837</v>
      </c>
      <c r="C26" s="313"/>
      <c r="D26" s="313"/>
      <c r="E26" s="313"/>
      <c r="F26" s="313"/>
      <c r="G26" s="313"/>
      <c r="H26" s="313"/>
      <c r="I26" s="313"/>
      <c r="J26" s="313"/>
      <c r="K26" s="313"/>
      <c r="L26" s="313"/>
      <c r="M26" s="313"/>
    </row>
    <row r="27" spans="2:13" x14ac:dyDescent="0.25">
      <c r="B27" s="222"/>
      <c r="C27" s="222"/>
      <c r="D27" s="222"/>
      <c r="E27" s="222"/>
      <c r="F27" s="222"/>
      <c r="G27" s="222"/>
      <c r="H27" s="222"/>
      <c r="I27" s="222"/>
      <c r="J27" s="222"/>
      <c r="K27" s="222"/>
      <c r="L27" s="222"/>
      <c r="M27" s="222"/>
    </row>
    <row r="28" spans="2:13" ht="45" x14ac:dyDescent="0.25">
      <c r="B28" s="222"/>
      <c r="C28" s="277" t="s">
        <v>1785</v>
      </c>
      <c r="D28" s="277" t="s">
        <v>1784</v>
      </c>
      <c r="E28" s="277" t="s">
        <v>1783</v>
      </c>
      <c r="F28" s="277" t="s">
        <v>1782</v>
      </c>
      <c r="G28" s="277" t="s">
        <v>1781</v>
      </c>
      <c r="H28" s="277" t="s">
        <v>1780</v>
      </c>
      <c r="I28" s="277" t="s">
        <v>1779</v>
      </c>
      <c r="J28" s="277" t="s">
        <v>877</v>
      </c>
      <c r="K28" s="277" t="s">
        <v>1778</v>
      </c>
      <c r="L28" s="277" t="s">
        <v>98</v>
      </c>
      <c r="M28" s="276" t="s">
        <v>100</v>
      </c>
    </row>
    <row r="29" spans="2:13" x14ac:dyDescent="0.25">
      <c r="B29" s="18" t="s">
        <v>1834</v>
      </c>
      <c r="C29" s="312">
        <v>0</v>
      </c>
      <c r="D29" s="312">
        <v>0</v>
      </c>
      <c r="E29" s="312">
        <v>0</v>
      </c>
      <c r="F29" s="312">
        <v>0</v>
      </c>
      <c r="G29" s="312">
        <v>0</v>
      </c>
      <c r="H29" s="312">
        <v>0</v>
      </c>
      <c r="I29" s="312">
        <v>0</v>
      </c>
      <c r="J29" s="312">
        <v>0</v>
      </c>
      <c r="K29" s="312">
        <v>0</v>
      </c>
      <c r="L29" s="312">
        <v>0</v>
      </c>
      <c r="M29" s="312">
        <f t="shared" ref="M29:M39" si="2">SUM(C29:L29)</f>
        <v>0</v>
      </c>
    </row>
    <row r="30" spans="2:13" x14ac:dyDescent="0.25">
      <c r="B30" s="207" t="s">
        <v>1833</v>
      </c>
      <c r="C30" s="312">
        <v>3.0768522332499999</v>
      </c>
      <c r="D30" s="312">
        <v>8.8513330249999994E-2</v>
      </c>
      <c r="E30" s="312">
        <v>1.6452453440000001E-2</v>
      </c>
      <c r="F30" s="312">
        <v>1.32514064195</v>
      </c>
      <c r="G30" s="312">
        <v>6.5781287908000001</v>
      </c>
      <c r="H30" s="312">
        <v>0.60089676861999997</v>
      </c>
      <c r="I30" s="312">
        <v>9.7987561163399999</v>
      </c>
      <c r="J30" s="312">
        <v>12.24853386799</v>
      </c>
      <c r="K30" s="312">
        <v>4.7188920500000004E-3</v>
      </c>
      <c r="L30" s="312">
        <v>4.932168671E-2</v>
      </c>
      <c r="M30" s="312">
        <f t="shared" si="2"/>
        <v>33.787314781399999</v>
      </c>
    </row>
    <row r="31" spans="2:13" ht="30" x14ac:dyDescent="0.25">
      <c r="B31" s="321" t="s">
        <v>1832</v>
      </c>
      <c r="C31" s="312">
        <v>2.2879345052</v>
      </c>
      <c r="D31" s="312">
        <v>6.0244687089999999E-2</v>
      </c>
      <c r="E31" s="312">
        <v>0.28596504032999998</v>
      </c>
      <c r="F31" s="312">
        <v>0.44560656922000003</v>
      </c>
      <c r="G31" s="312">
        <v>7.0059537944699999</v>
      </c>
      <c r="H31" s="312">
        <v>0.55667682372000005</v>
      </c>
      <c r="I31" s="312">
        <v>9.2393250410000007</v>
      </c>
      <c r="J31" s="312">
        <v>15.002137522630001</v>
      </c>
      <c r="K31" s="312">
        <v>8.4862621800000006E-3</v>
      </c>
      <c r="L31" s="312">
        <v>2.8069163920000001E-2</v>
      </c>
      <c r="M31" s="312">
        <f t="shared" si="2"/>
        <v>34.920399409760002</v>
      </c>
    </row>
    <row r="32" spans="2:13" x14ac:dyDescent="0.25">
      <c r="B32" s="320" t="s">
        <v>1831</v>
      </c>
      <c r="C32" s="312">
        <v>0.46647753806999998</v>
      </c>
      <c r="D32" s="312">
        <v>0</v>
      </c>
      <c r="E32" s="312">
        <v>8.7186573E-4</v>
      </c>
      <c r="F32" s="312">
        <v>7.1071035299999996E-3</v>
      </c>
      <c r="G32" s="312">
        <v>0.58061524878000004</v>
      </c>
      <c r="H32" s="312">
        <v>2.1275735640000001E-2</v>
      </c>
      <c r="I32" s="312">
        <v>0.89679697835000005</v>
      </c>
      <c r="J32" s="312">
        <v>1.89347439876</v>
      </c>
      <c r="K32" s="312">
        <v>6.0175210000000003E-4</v>
      </c>
      <c r="L32" s="312">
        <v>1.3411937259999999E-2</v>
      </c>
      <c r="M32" s="312">
        <f t="shared" si="2"/>
        <v>3.8806325582199999</v>
      </c>
    </row>
    <row r="33" spans="2:13" x14ac:dyDescent="0.25">
      <c r="B33" s="320" t="s">
        <v>1830</v>
      </c>
      <c r="C33" s="312">
        <v>0.38628758291999998</v>
      </c>
      <c r="D33" s="312">
        <v>0</v>
      </c>
      <c r="E33" s="312">
        <v>1.88743251E-3</v>
      </c>
      <c r="F33" s="312">
        <v>2.529307293E-2</v>
      </c>
      <c r="G33" s="312">
        <v>0.63183839624000004</v>
      </c>
      <c r="H33" s="312">
        <v>9.5415326410000001E-2</v>
      </c>
      <c r="I33" s="312">
        <v>1.0803890681799999</v>
      </c>
      <c r="J33" s="312">
        <v>2.34670359842</v>
      </c>
      <c r="K33" s="312">
        <v>0</v>
      </c>
      <c r="L33" s="312">
        <v>0</v>
      </c>
      <c r="M33" s="312">
        <f t="shared" si="2"/>
        <v>4.5678144776099998</v>
      </c>
    </row>
    <row r="34" spans="2:13" x14ac:dyDescent="0.25">
      <c r="B34" s="319" t="s">
        <v>1829</v>
      </c>
      <c r="C34" s="312">
        <v>1.43516938421</v>
      </c>
      <c r="D34" s="312">
        <v>6.0244687089999999E-2</v>
      </c>
      <c r="E34" s="312">
        <v>0.28320574208999999</v>
      </c>
      <c r="F34" s="312">
        <v>0.41320639275999999</v>
      </c>
      <c r="G34" s="312">
        <v>5.7935001494499998</v>
      </c>
      <c r="H34" s="312">
        <v>0.43998576166999998</v>
      </c>
      <c r="I34" s="312">
        <v>7.2621389944599999</v>
      </c>
      <c r="J34" s="312">
        <v>10.761959525449999</v>
      </c>
      <c r="K34" s="312">
        <v>7.8845100800000005E-3</v>
      </c>
      <c r="L34" s="312">
        <v>1.465722666E-2</v>
      </c>
      <c r="M34" s="312">
        <f t="shared" si="2"/>
        <v>26.471952373919997</v>
      </c>
    </row>
    <row r="35" spans="2:13" x14ac:dyDescent="0.25">
      <c r="B35" s="319" t="s">
        <v>1828</v>
      </c>
      <c r="C35" s="312">
        <v>0</v>
      </c>
      <c r="D35" s="312">
        <v>0</v>
      </c>
      <c r="E35" s="312">
        <v>0</v>
      </c>
      <c r="F35" s="312">
        <v>0</v>
      </c>
      <c r="G35" s="312">
        <v>0</v>
      </c>
      <c r="H35" s="312">
        <v>0</v>
      </c>
      <c r="I35" s="312">
        <v>0</v>
      </c>
      <c r="J35" s="312">
        <v>0</v>
      </c>
      <c r="K35" s="312">
        <v>0</v>
      </c>
      <c r="L35" s="312">
        <v>0</v>
      </c>
      <c r="M35" s="312">
        <f t="shared" si="2"/>
        <v>0</v>
      </c>
    </row>
    <row r="36" spans="2:13" x14ac:dyDescent="0.25">
      <c r="B36" s="18" t="s">
        <v>1827</v>
      </c>
      <c r="C36" s="312">
        <v>0</v>
      </c>
      <c r="D36" s="312">
        <v>0</v>
      </c>
      <c r="E36" s="312">
        <v>0</v>
      </c>
      <c r="F36" s="312">
        <v>0</v>
      </c>
      <c r="G36" s="312">
        <v>0</v>
      </c>
      <c r="H36" s="312">
        <v>0</v>
      </c>
      <c r="I36" s="312">
        <v>0</v>
      </c>
      <c r="J36" s="312">
        <v>0</v>
      </c>
      <c r="K36" s="312">
        <v>0</v>
      </c>
      <c r="L36" s="312">
        <v>0</v>
      </c>
      <c r="M36" s="312">
        <f t="shared" si="2"/>
        <v>0</v>
      </c>
    </row>
    <row r="37" spans="2:13" x14ac:dyDescent="0.25">
      <c r="B37" s="317" t="s">
        <v>1826</v>
      </c>
      <c r="C37" s="312">
        <v>0.47067249012000001</v>
      </c>
      <c r="D37" s="312">
        <v>4.7281517049999999E-2</v>
      </c>
      <c r="E37" s="312">
        <v>0</v>
      </c>
      <c r="F37" s="312">
        <v>8.16466411E-2</v>
      </c>
      <c r="G37" s="312">
        <v>3.8680769979699998</v>
      </c>
      <c r="H37" s="312">
        <v>0.53148054337999995</v>
      </c>
      <c r="I37" s="312">
        <v>4.90609065636</v>
      </c>
      <c r="J37" s="312">
        <v>17.716128624109999</v>
      </c>
      <c r="K37" s="312">
        <v>1.83388433E-3</v>
      </c>
      <c r="L37" s="312">
        <v>7.8998095099999995E-3</v>
      </c>
      <c r="M37" s="312">
        <f t="shared" si="2"/>
        <v>27.631111163929997</v>
      </c>
    </row>
    <row r="38" spans="2:13" x14ac:dyDescent="0.25">
      <c r="B38" s="317" t="s">
        <v>1825</v>
      </c>
      <c r="C38" s="312">
        <v>0</v>
      </c>
      <c r="D38" s="312">
        <v>0</v>
      </c>
      <c r="E38" s="312">
        <v>0</v>
      </c>
      <c r="F38" s="312">
        <v>0</v>
      </c>
      <c r="G38" s="312">
        <v>0</v>
      </c>
      <c r="H38" s="312">
        <v>0</v>
      </c>
      <c r="I38" s="312">
        <v>0</v>
      </c>
      <c r="J38" s="312">
        <v>0</v>
      </c>
      <c r="K38" s="312">
        <v>0</v>
      </c>
      <c r="L38" s="312">
        <v>0</v>
      </c>
      <c r="M38" s="312">
        <f t="shared" si="2"/>
        <v>0</v>
      </c>
    </row>
    <row r="39" spans="2:13" x14ac:dyDescent="0.25">
      <c r="B39" s="18" t="s">
        <v>98</v>
      </c>
      <c r="C39" s="312">
        <v>0</v>
      </c>
      <c r="D39" s="312">
        <v>0</v>
      </c>
      <c r="E39" s="312">
        <v>0</v>
      </c>
      <c r="F39" s="312">
        <v>0</v>
      </c>
      <c r="G39" s="312">
        <v>0</v>
      </c>
      <c r="H39" s="312">
        <v>0</v>
      </c>
      <c r="I39" s="312">
        <v>0</v>
      </c>
      <c r="J39" s="312">
        <v>0</v>
      </c>
      <c r="K39" s="312">
        <v>0</v>
      </c>
      <c r="L39" s="312">
        <v>0</v>
      </c>
      <c r="M39" s="312">
        <f t="shared" si="2"/>
        <v>0</v>
      </c>
    </row>
    <row r="40" spans="2:13" x14ac:dyDescent="0.25">
      <c r="B40" s="316" t="s">
        <v>100</v>
      </c>
      <c r="C40" s="274">
        <f t="shared" ref="C40:M40" si="3">SUM(C29:C31,C37:C39)</f>
        <v>5.8354592285700004</v>
      </c>
      <c r="D40" s="274">
        <f t="shared" si="3"/>
        <v>0.19603953438999999</v>
      </c>
      <c r="E40" s="274">
        <f t="shared" si="3"/>
        <v>0.30241749376999999</v>
      </c>
      <c r="F40" s="274">
        <f t="shared" si="3"/>
        <v>1.8523938522700001</v>
      </c>
      <c r="G40" s="274">
        <f t="shared" si="3"/>
        <v>17.45215958324</v>
      </c>
      <c r="H40" s="274">
        <f t="shared" si="3"/>
        <v>1.6890541357199997</v>
      </c>
      <c r="I40" s="274">
        <f t="shared" si="3"/>
        <v>23.944171813700002</v>
      </c>
      <c r="J40" s="274">
        <f t="shared" si="3"/>
        <v>44.966800014729998</v>
      </c>
      <c r="K40" s="274">
        <f t="shared" si="3"/>
        <v>1.5039038560000002E-2</v>
      </c>
      <c r="L40" s="274">
        <f t="shared" si="3"/>
        <v>8.5290660140000002E-2</v>
      </c>
      <c r="M40" s="274">
        <f t="shared" si="3"/>
        <v>96.338825355089995</v>
      </c>
    </row>
    <row r="45" spans="2:13" ht="15.75" x14ac:dyDescent="0.25">
      <c r="B45" s="281" t="s">
        <v>1836</v>
      </c>
      <c r="C45" s="219"/>
      <c r="D45" s="219"/>
      <c r="E45" s="219"/>
      <c r="F45" s="219"/>
      <c r="G45" s="219"/>
      <c r="H45" s="219"/>
      <c r="I45" s="219"/>
      <c r="J45" s="219"/>
      <c r="K45" s="219"/>
      <c r="L45" s="219"/>
      <c r="M45" s="219"/>
    </row>
    <row r="46" spans="2:13" x14ac:dyDescent="0.25">
      <c r="B46" s="314" t="s">
        <v>1835</v>
      </c>
      <c r="C46" s="313"/>
      <c r="D46" s="313"/>
      <c r="E46" s="313"/>
      <c r="F46" s="313"/>
      <c r="G46" s="313"/>
      <c r="H46" s="313"/>
      <c r="I46" s="313"/>
      <c r="J46" s="313"/>
      <c r="K46" s="313"/>
      <c r="L46" s="313"/>
      <c r="M46" s="313"/>
    </row>
    <row r="47" spans="2:13" x14ac:dyDescent="0.25">
      <c r="B47" s="222"/>
      <c r="C47" s="222"/>
      <c r="D47" s="222"/>
      <c r="E47" s="222"/>
      <c r="F47" s="222"/>
      <c r="G47" s="222"/>
      <c r="H47" s="222"/>
      <c r="I47" s="222"/>
      <c r="J47" s="222"/>
      <c r="K47" s="222"/>
      <c r="L47" s="222"/>
      <c r="M47" s="222"/>
    </row>
    <row r="48" spans="2:13" ht="45" x14ac:dyDescent="0.25">
      <c r="B48" s="222"/>
      <c r="C48" s="277" t="s">
        <v>1785</v>
      </c>
      <c r="D48" s="277" t="s">
        <v>1784</v>
      </c>
      <c r="E48" s="277" t="s">
        <v>1783</v>
      </c>
      <c r="F48" s="277" t="s">
        <v>1782</v>
      </c>
      <c r="G48" s="277" t="s">
        <v>1781</v>
      </c>
      <c r="H48" s="277" t="s">
        <v>1780</v>
      </c>
      <c r="I48" s="277" t="s">
        <v>1779</v>
      </c>
      <c r="J48" s="277" t="s">
        <v>877</v>
      </c>
      <c r="K48" s="277" t="s">
        <v>1778</v>
      </c>
      <c r="L48" s="277" t="s">
        <v>98</v>
      </c>
      <c r="M48" s="276" t="s">
        <v>100</v>
      </c>
    </row>
    <row r="49" spans="2:15" x14ac:dyDescent="0.25">
      <c r="B49" s="18" t="s">
        <v>1834</v>
      </c>
      <c r="C49" s="312">
        <v>0</v>
      </c>
      <c r="D49" s="312">
        <v>0</v>
      </c>
      <c r="E49" s="312">
        <v>0</v>
      </c>
      <c r="F49" s="312">
        <v>0</v>
      </c>
      <c r="G49" s="312">
        <v>0</v>
      </c>
      <c r="H49" s="312">
        <v>0</v>
      </c>
      <c r="I49" s="312">
        <v>0</v>
      </c>
      <c r="J49" s="312">
        <v>0</v>
      </c>
      <c r="K49" s="312">
        <v>0</v>
      </c>
      <c r="L49" s="312">
        <v>0</v>
      </c>
      <c r="M49" s="312">
        <f t="shared" ref="M49:M59" si="4">SUM(C49:L49)</f>
        <v>0</v>
      </c>
    </row>
    <row r="50" spans="2:15" x14ac:dyDescent="0.25">
      <c r="B50" s="18" t="s">
        <v>1833</v>
      </c>
      <c r="C50" s="312">
        <v>3.43119223325</v>
      </c>
      <c r="D50" s="312">
        <v>8.8513330249999994E-2</v>
      </c>
      <c r="E50" s="312">
        <v>4.2608453439999999E-2</v>
      </c>
      <c r="F50" s="312">
        <v>1.6407386419500001</v>
      </c>
      <c r="G50" s="312">
        <v>8.5441127907999999</v>
      </c>
      <c r="H50" s="312">
        <v>0.60089676861999997</v>
      </c>
      <c r="I50" s="312">
        <v>10.20134411634</v>
      </c>
      <c r="J50" s="312">
        <v>17.34089853699</v>
      </c>
      <c r="K50" s="312">
        <v>4.7188920500000004E-3</v>
      </c>
      <c r="L50" s="312">
        <v>5.614268671E-2</v>
      </c>
      <c r="M50" s="312">
        <f t="shared" si="4"/>
        <v>41.951166450399995</v>
      </c>
      <c r="O50" s="318"/>
    </row>
    <row r="51" spans="2:15" ht="30" x14ac:dyDescent="0.25">
      <c r="B51" s="321" t="s">
        <v>1832</v>
      </c>
      <c r="C51" s="312">
        <v>2.8342890352099999</v>
      </c>
      <c r="D51" s="312">
        <v>6.0244687089999999E-2</v>
      </c>
      <c r="E51" s="312">
        <v>0.46105237749</v>
      </c>
      <c r="F51" s="312">
        <v>0.97790315459999999</v>
      </c>
      <c r="G51" s="312">
        <v>10.55492187876</v>
      </c>
      <c r="H51" s="312">
        <v>0.55667682372000005</v>
      </c>
      <c r="I51" s="312">
        <v>10.881746798109999</v>
      </c>
      <c r="J51" s="312">
        <v>27.767846537459999</v>
      </c>
      <c r="K51" s="312">
        <v>8.4862621800000006E-3</v>
      </c>
      <c r="L51" s="312">
        <v>2.8069163920000001E-2</v>
      </c>
      <c r="M51" s="312">
        <f t="shared" si="4"/>
        <v>54.131236718540002</v>
      </c>
      <c r="O51" s="318"/>
    </row>
    <row r="52" spans="2:15" x14ac:dyDescent="0.25">
      <c r="B52" s="320" t="s">
        <v>1831</v>
      </c>
      <c r="C52" s="312">
        <v>0.54519158928</v>
      </c>
      <c r="D52" s="312">
        <v>0</v>
      </c>
      <c r="E52" s="312">
        <v>8.7186573E-4</v>
      </c>
      <c r="F52" s="312">
        <v>1.8846792939999999E-2</v>
      </c>
      <c r="G52" s="312">
        <v>0.74086090263000004</v>
      </c>
      <c r="H52" s="312">
        <v>2.1275735640000001E-2</v>
      </c>
      <c r="I52" s="312">
        <v>0.99743440880000001</v>
      </c>
      <c r="J52" s="312">
        <v>2.54200836446</v>
      </c>
      <c r="K52" s="312">
        <v>6.0175210000000003E-4</v>
      </c>
      <c r="L52" s="312">
        <v>1.3411937259999999E-2</v>
      </c>
      <c r="M52" s="312">
        <f t="shared" si="4"/>
        <v>4.8805033488399996</v>
      </c>
      <c r="O52" s="318"/>
    </row>
    <row r="53" spans="2:15" x14ac:dyDescent="0.25">
      <c r="B53" s="320" t="s">
        <v>1830</v>
      </c>
      <c r="C53" s="312">
        <v>0.47618594129000003</v>
      </c>
      <c r="D53" s="312">
        <v>0</v>
      </c>
      <c r="E53" s="312">
        <v>1.88743251E-3</v>
      </c>
      <c r="F53" s="312">
        <v>5.0832811200000001E-2</v>
      </c>
      <c r="G53" s="312">
        <v>0.83981027320000001</v>
      </c>
      <c r="H53" s="312">
        <v>9.5415326410000001E-2</v>
      </c>
      <c r="I53" s="312">
        <v>1.20978683734</v>
      </c>
      <c r="J53" s="312">
        <v>3.2811543415600002</v>
      </c>
      <c r="K53" s="312">
        <v>0</v>
      </c>
      <c r="L53" s="312">
        <v>0</v>
      </c>
      <c r="M53" s="312">
        <f t="shared" si="4"/>
        <v>5.9550729635100002</v>
      </c>
      <c r="O53" s="318"/>
    </row>
    <row r="54" spans="2:15" x14ac:dyDescent="0.25">
      <c r="B54" s="319" t="s">
        <v>1829</v>
      </c>
      <c r="C54" s="312">
        <v>1.8129115046399999</v>
      </c>
      <c r="D54" s="312">
        <v>6.0244687089999999E-2</v>
      </c>
      <c r="E54" s="312">
        <v>0.45829307925000001</v>
      </c>
      <c r="F54" s="312">
        <v>0.90822355046000003</v>
      </c>
      <c r="G54" s="312">
        <v>8.97425070293</v>
      </c>
      <c r="H54" s="312">
        <v>0.43998576166999998</v>
      </c>
      <c r="I54" s="312">
        <v>8.6745255519600004</v>
      </c>
      <c r="J54" s="312">
        <v>21.944683831430002</v>
      </c>
      <c r="K54" s="312">
        <v>7.8845100800000005E-3</v>
      </c>
      <c r="L54" s="312">
        <v>1.465722666E-2</v>
      </c>
      <c r="M54" s="312">
        <f t="shared" si="4"/>
        <v>43.295660406170001</v>
      </c>
      <c r="O54" s="318"/>
    </row>
    <row r="55" spans="2:15" x14ac:dyDescent="0.25">
      <c r="B55" s="319" t="s">
        <v>1828</v>
      </c>
      <c r="C55" s="312">
        <v>0</v>
      </c>
      <c r="D55" s="312">
        <v>0</v>
      </c>
      <c r="E55" s="312">
        <v>0</v>
      </c>
      <c r="F55" s="312">
        <v>0</v>
      </c>
      <c r="G55" s="312">
        <v>0</v>
      </c>
      <c r="H55" s="312">
        <v>0</v>
      </c>
      <c r="I55" s="312">
        <v>0</v>
      </c>
      <c r="J55" s="312">
        <v>0</v>
      </c>
      <c r="K55" s="312">
        <v>0</v>
      </c>
      <c r="L55" s="312">
        <v>0</v>
      </c>
      <c r="M55" s="312">
        <f t="shared" si="4"/>
        <v>0</v>
      </c>
      <c r="O55" s="318"/>
    </row>
    <row r="56" spans="2:15" x14ac:dyDescent="0.25">
      <c r="B56" s="18" t="s">
        <v>1827</v>
      </c>
      <c r="C56" s="312">
        <v>0</v>
      </c>
      <c r="D56" s="312">
        <v>0</v>
      </c>
      <c r="E56" s="312">
        <v>0</v>
      </c>
      <c r="F56" s="312">
        <v>0</v>
      </c>
      <c r="G56" s="312">
        <v>0</v>
      </c>
      <c r="H56" s="312">
        <v>0</v>
      </c>
      <c r="I56" s="312">
        <v>0</v>
      </c>
      <c r="J56" s="312">
        <v>0</v>
      </c>
      <c r="K56" s="312">
        <v>0</v>
      </c>
      <c r="L56" s="312">
        <v>0</v>
      </c>
      <c r="M56" s="312">
        <f t="shared" si="4"/>
        <v>0</v>
      </c>
      <c r="O56" s="318"/>
    </row>
    <row r="57" spans="2:15" x14ac:dyDescent="0.25">
      <c r="B57" s="317" t="s">
        <v>1826</v>
      </c>
      <c r="C57" s="312">
        <v>0.61834077742000004</v>
      </c>
      <c r="D57" s="312">
        <v>4.7281517049999999E-2</v>
      </c>
      <c r="E57" s="312">
        <v>0</v>
      </c>
      <c r="F57" s="312">
        <v>0.44256779360999998</v>
      </c>
      <c r="G57" s="312">
        <v>6.54871643245</v>
      </c>
      <c r="H57" s="312">
        <v>0.53729374879000003</v>
      </c>
      <c r="I57" s="312">
        <v>5.66732153381</v>
      </c>
      <c r="J57" s="312">
        <v>43.29272471302</v>
      </c>
      <c r="K57" s="312">
        <v>1.83388433E-3</v>
      </c>
      <c r="L57" s="312">
        <v>7.8998095099999995E-3</v>
      </c>
      <c r="M57" s="312">
        <f t="shared" si="4"/>
        <v>57.163980209990001</v>
      </c>
      <c r="O57" s="318"/>
    </row>
    <row r="58" spans="2:15" x14ac:dyDescent="0.25">
      <c r="B58" s="317" t="s">
        <v>1825</v>
      </c>
      <c r="C58" s="312">
        <v>0</v>
      </c>
      <c r="D58" s="312">
        <v>0</v>
      </c>
      <c r="E58" s="312">
        <v>0</v>
      </c>
      <c r="F58" s="312">
        <v>0</v>
      </c>
      <c r="G58" s="312">
        <v>0</v>
      </c>
      <c r="H58" s="312">
        <v>0</v>
      </c>
      <c r="I58" s="312">
        <v>0</v>
      </c>
      <c r="J58" s="312">
        <v>0</v>
      </c>
      <c r="K58" s="312">
        <v>0</v>
      </c>
      <c r="L58" s="312">
        <v>0</v>
      </c>
      <c r="M58" s="312">
        <f t="shared" si="4"/>
        <v>0</v>
      </c>
    </row>
    <row r="59" spans="2:15" x14ac:dyDescent="0.25">
      <c r="B59" s="18" t="s">
        <v>98</v>
      </c>
      <c r="C59" s="312">
        <v>0</v>
      </c>
      <c r="D59" s="312">
        <v>0</v>
      </c>
      <c r="E59" s="312">
        <v>0</v>
      </c>
      <c r="F59" s="312">
        <v>0</v>
      </c>
      <c r="G59" s="312">
        <v>0</v>
      </c>
      <c r="H59" s="312">
        <v>0</v>
      </c>
      <c r="I59" s="312">
        <v>0</v>
      </c>
      <c r="J59" s="312">
        <v>0</v>
      </c>
      <c r="K59" s="312">
        <v>0</v>
      </c>
      <c r="L59" s="312">
        <v>0</v>
      </c>
      <c r="M59" s="312">
        <f t="shared" si="4"/>
        <v>0</v>
      </c>
    </row>
    <row r="60" spans="2:15" x14ac:dyDescent="0.25">
      <c r="B60" s="316" t="s">
        <v>100</v>
      </c>
      <c r="C60" s="274">
        <f t="shared" ref="C60:M60" si="5">SUM(C49:C51,C57:C59)</f>
        <v>6.8838220458800006</v>
      </c>
      <c r="D60" s="274">
        <f t="shared" si="5"/>
        <v>0.19603953438999999</v>
      </c>
      <c r="E60" s="274">
        <f t="shared" si="5"/>
        <v>0.50366083093000003</v>
      </c>
      <c r="F60" s="274">
        <f t="shared" si="5"/>
        <v>3.0612095901599998</v>
      </c>
      <c r="G60" s="274">
        <f t="shared" si="5"/>
        <v>25.647751102009998</v>
      </c>
      <c r="H60" s="274">
        <f t="shared" si="5"/>
        <v>1.6948673411299999</v>
      </c>
      <c r="I60" s="274">
        <f t="shared" si="5"/>
        <v>26.750412448259997</v>
      </c>
      <c r="J60" s="274">
        <f t="shared" si="5"/>
        <v>88.401469787470006</v>
      </c>
      <c r="K60" s="274">
        <f t="shared" si="5"/>
        <v>1.5039038560000002E-2</v>
      </c>
      <c r="L60" s="274">
        <f t="shared" si="5"/>
        <v>9.2111660139999996E-2</v>
      </c>
      <c r="M60" s="274">
        <f t="shared" si="5"/>
        <v>153.24638337893001</v>
      </c>
    </row>
    <row r="63" spans="2:15" x14ac:dyDescent="0.25">
      <c r="B63" s="219"/>
      <c r="C63" s="219"/>
      <c r="D63" s="219"/>
      <c r="E63" s="219"/>
      <c r="F63" s="219"/>
      <c r="G63" s="219"/>
      <c r="H63" s="219"/>
      <c r="I63" s="219"/>
      <c r="J63" s="219"/>
      <c r="K63" s="219"/>
      <c r="L63" s="219"/>
      <c r="N63" s="219"/>
    </row>
    <row r="64" spans="2:15" x14ac:dyDescent="0.25">
      <c r="B64" s="219"/>
      <c r="C64" s="219"/>
      <c r="D64" s="219"/>
      <c r="E64" s="219"/>
      <c r="F64" s="219"/>
      <c r="G64" s="219"/>
      <c r="H64" s="219"/>
      <c r="I64" s="219"/>
      <c r="J64" s="219"/>
      <c r="K64" s="219"/>
      <c r="L64" s="219"/>
      <c r="M64" s="219"/>
      <c r="N64" s="219"/>
    </row>
    <row r="66" spans="14:14" x14ac:dyDescent="0.25">
      <c r="N66" s="148" t="s">
        <v>1628</v>
      </c>
    </row>
    <row r="79" spans="14:14" x14ac:dyDescent="0.25">
      <c r="N79" s="219"/>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7"/>
  <sheetViews>
    <sheetView topLeftCell="B55" zoomScale="85" zoomScaleNormal="85" zoomScaleSheetLayoutView="100" workbookViewId="0">
      <selection activeCell="M73" sqref="M73"/>
    </sheetView>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4" spans="2:13" x14ac:dyDescent="0.25">
      <c r="B4" s="219"/>
      <c r="C4" s="219"/>
      <c r="D4" s="219"/>
      <c r="E4" s="219"/>
      <c r="F4" s="219"/>
      <c r="G4" s="219"/>
      <c r="H4" s="219"/>
      <c r="I4" s="219"/>
      <c r="J4" s="219"/>
      <c r="K4" s="286" t="s">
        <v>1791</v>
      </c>
      <c r="L4" s="315">
        <f>'Table 1-3 - Lending'!L4</f>
        <v>43830</v>
      </c>
      <c r="M4" s="219"/>
    </row>
    <row r="5" spans="2:13" ht="15.75" x14ac:dyDescent="0.25">
      <c r="B5" s="281" t="s">
        <v>1876</v>
      </c>
      <c r="C5" s="219"/>
      <c r="D5" s="219"/>
      <c r="E5" s="219"/>
      <c r="F5" s="219"/>
      <c r="G5" s="219"/>
      <c r="H5" s="219"/>
      <c r="I5" s="219"/>
      <c r="J5" s="219"/>
      <c r="K5" s="219"/>
      <c r="L5" s="219"/>
      <c r="M5" s="219"/>
    </row>
    <row r="6" spans="2:13" x14ac:dyDescent="0.25">
      <c r="B6" s="314" t="s">
        <v>1875</v>
      </c>
      <c r="C6" s="313"/>
      <c r="D6" s="313"/>
      <c r="E6" s="313"/>
      <c r="F6" s="313"/>
      <c r="G6" s="313"/>
      <c r="H6" s="313"/>
      <c r="I6" s="313"/>
      <c r="J6" s="313"/>
      <c r="K6" s="313"/>
      <c r="L6" s="313"/>
      <c r="M6" s="313"/>
    </row>
    <row r="7" spans="2:13" x14ac:dyDescent="0.25">
      <c r="B7" s="222"/>
      <c r="C7" s="222"/>
      <c r="D7" s="222"/>
      <c r="E7" s="222"/>
      <c r="F7" s="222"/>
      <c r="G7" s="222"/>
      <c r="H7" s="222"/>
      <c r="I7" s="222"/>
      <c r="J7" s="222"/>
      <c r="K7" s="222"/>
      <c r="L7" s="222"/>
      <c r="M7" s="222"/>
    </row>
    <row r="8" spans="2:13" ht="45" x14ac:dyDescent="0.25">
      <c r="B8" s="222"/>
      <c r="C8" s="277" t="s">
        <v>1785</v>
      </c>
      <c r="D8" s="277" t="s">
        <v>1784</v>
      </c>
      <c r="E8" s="277" t="s">
        <v>1783</v>
      </c>
      <c r="F8" s="277" t="s">
        <v>1782</v>
      </c>
      <c r="G8" s="277" t="s">
        <v>1781</v>
      </c>
      <c r="H8" s="277" t="s">
        <v>1780</v>
      </c>
      <c r="I8" s="277" t="s">
        <v>1779</v>
      </c>
      <c r="J8" s="277" t="s">
        <v>877</v>
      </c>
      <c r="K8" s="277" t="s">
        <v>1778</v>
      </c>
      <c r="L8" s="277" t="s">
        <v>98</v>
      </c>
      <c r="M8" s="276" t="s">
        <v>100</v>
      </c>
    </row>
    <row r="9" spans="2:13" x14ac:dyDescent="0.25">
      <c r="B9" s="18" t="s">
        <v>1874</v>
      </c>
      <c r="C9" s="312">
        <v>0.73858304454000001</v>
      </c>
      <c r="D9" s="312">
        <v>0.12669418000999999</v>
      </c>
      <c r="E9" s="312">
        <v>0</v>
      </c>
      <c r="F9" s="312">
        <v>0.38517080057999997</v>
      </c>
      <c r="G9" s="312">
        <v>5.81596092822</v>
      </c>
      <c r="H9" s="312">
        <v>0.40850573704999998</v>
      </c>
      <c r="I9" s="312">
        <v>3.7410811367000001</v>
      </c>
      <c r="J9" s="312">
        <v>1.58477132252</v>
      </c>
      <c r="K9" s="312">
        <v>1.9519971000000001E-3</v>
      </c>
      <c r="L9" s="312">
        <v>5.7932207030000002E-2</v>
      </c>
      <c r="M9" s="312">
        <f>SUM(C9:L9)</f>
        <v>12.860651353749999</v>
      </c>
    </row>
    <row r="10" spans="2:13" x14ac:dyDescent="0.25">
      <c r="B10" s="18" t="s">
        <v>661</v>
      </c>
      <c r="C10" s="312">
        <v>0.44455581293000002</v>
      </c>
      <c r="D10" s="312">
        <v>5.1731613869999998E-2</v>
      </c>
      <c r="E10" s="312">
        <v>0</v>
      </c>
      <c r="F10" s="312">
        <v>0.13581120662000001</v>
      </c>
      <c r="G10" s="312">
        <v>4.3533494770600001</v>
      </c>
      <c r="H10" s="312">
        <v>0.15657552279</v>
      </c>
      <c r="I10" s="312">
        <v>3.39409796673</v>
      </c>
      <c r="J10" s="312">
        <v>1.1363551484500001</v>
      </c>
      <c r="K10" s="312">
        <v>0</v>
      </c>
      <c r="L10" s="312">
        <v>0</v>
      </c>
      <c r="M10" s="312">
        <f>SUM(C10:L10)</f>
        <v>9.6724767484500003</v>
      </c>
    </row>
    <row r="11" spans="2:13" x14ac:dyDescent="0.25">
      <c r="B11" s="18" t="s">
        <v>663</v>
      </c>
      <c r="C11" s="312">
        <v>0.40154744937999998</v>
      </c>
      <c r="D11" s="312">
        <v>5.3903700999999998E-3</v>
      </c>
      <c r="E11" s="312">
        <v>0</v>
      </c>
      <c r="F11" s="312">
        <v>0.20690858437000001</v>
      </c>
      <c r="G11" s="312">
        <v>3.0069196191500001</v>
      </c>
      <c r="H11" s="312">
        <v>7.7614016590000001E-2</v>
      </c>
      <c r="I11" s="312">
        <v>2.57679974744</v>
      </c>
      <c r="J11" s="312">
        <v>0.94346650047000002</v>
      </c>
      <c r="K11" s="312">
        <v>0</v>
      </c>
      <c r="L11" s="312">
        <v>0</v>
      </c>
      <c r="M11" s="312">
        <f>SUM(C11:L11)</f>
        <v>7.2186462875000004</v>
      </c>
    </row>
    <row r="12" spans="2:13" x14ac:dyDescent="0.25">
      <c r="B12" s="18" t="s">
        <v>665</v>
      </c>
      <c r="C12" s="312">
        <v>0.54955221545999999</v>
      </c>
      <c r="D12" s="312">
        <v>3.8872883699999999E-3</v>
      </c>
      <c r="E12" s="312">
        <v>0</v>
      </c>
      <c r="F12" s="312">
        <v>0.36928475632000002</v>
      </c>
      <c r="G12" s="312">
        <v>3.0527288178099998</v>
      </c>
      <c r="H12" s="312">
        <v>0.27288801073000002</v>
      </c>
      <c r="I12" s="312">
        <v>3.6932495049999998</v>
      </c>
      <c r="J12" s="312">
        <v>1.7579037025099999</v>
      </c>
      <c r="K12" s="312">
        <v>4.6007792799999999E-3</v>
      </c>
      <c r="L12" s="312">
        <v>0</v>
      </c>
      <c r="M12" s="312">
        <f>SUM(C12:L12)</f>
        <v>9.7040950754799997</v>
      </c>
    </row>
    <row r="13" spans="2:13" x14ac:dyDescent="0.25">
      <c r="B13" s="18" t="s">
        <v>667</v>
      </c>
      <c r="C13" s="312">
        <v>4.7495835235600001</v>
      </c>
      <c r="D13" s="312">
        <v>8.3360820399999997E-3</v>
      </c>
      <c r="E13" s="312">
        <v>0.50366083093000003</v>
      </c>
      <c r="F13" s="312">
        <v>1.9640342422699999</v>
      </c>
      <c r="G13" s="312">
        <v>9.4187922597699991</v>
      </c>
      <c r="H13" s="312">
        <v>0.77928405397</v>
      </c>
      <c r="I13" s="312">
        <v>13.34518409238</v>
      </c>
      <c r="J13" s="312">
        <v>82.978973113519999</v>
      </c>
      <c r="K13" s="312">
        <v>8.4862621800000006E-3</v>
      </c>
      <c r="L13" s="312">
        <v>3.4179453110000001E-2</v>
      </c>
      <c r="M13" s="312">
        <f>SUM(C13:L13)</f>
        <v>113.79051391373</v>
      </c>
    </row>
    <row r="14" spans="2:13" x14ac:dyDescent="0.25">
      <c r="B14" s="316" t="s">
        <v>100</v>
      </c>
      <c r="C14" s="274">
        <f t="shared" ref="C14:M14" si="0">SUM(C9:C13)</f>
        <v>6.8838220458699997</v>
      </c>
      <c r="D14" s="274">
        <f t="shared" si="0"/>
        <v>0.19603953438999999</v>
      </c>
      <c r="E14" s="274">
        <f t="shared" si="0"/>
        <v>0.50366083093000003</v>
      </c>
      <c r="F14" s="274">
        <f t="shared" si="0"/>
        <v>3.0612095901599998</v>
      </c>
      <c r="G14" s="274">
        <f t="shared" si="0"/>
        <v>25.647751102009998</v>
      </c>
      <c r="H14" s="274">
        <f t="shared" si="0"/>
        <v>1.6948673411300001</v>
      </c>
      <c r="I14" s="274">
        <f t="shared" si="0"/>
        <v>26.750412448250003</v>
      </c>
      <c r="J14" s="274">
        <f t="shared" si="0"/>
        <v>88.401469787469992</v>
      </c>
      <c r="K14" s="274">
        <f t="shared" si="0"/>
        <v>1.5039038560000001E-2</v>
      </c>
      <c r="L14" s="274">
        <f t="shared" si="0"/>
        <v>9.2111660139999996E-2</v>
      </c>
      <c r="M14" s="274">
        <f t="shared" si="0"/>
        <v>153.24638337891</v>
      </c>
    </row>
    <row r="15" spans="2:13" x14ac:dyDescent="0.25">
      <c r="C15" s="231"/>
      <c r="D15" s="231"/>
      <c r="E15" s="231"/>
      <c r="F15" s="231"/>
      <c r="G15" s="231"/>
      <c r="H15" s="231"/>
      <c r="I15" s="231"/>
      <c r="J15" s="231"/>
      <c r="K15" s="231"/>
      <c r="L15" s="231"/>
      <c r="M15" s="231"/>
    </row>
    <row r="16" spans="2:13" x14ac:dyDescent="0.25">
      <c r="C16" s="231"/>
      <c r="D16" s="231"/>
      <c r="E16" s="231"/>
      <c r="F16" s="231"/>
      <c r="G16" s="231"/>
      <c r="H16" s="231"/>
      <c r="I16" s="231"/>
      <c r="J16" s="231"/>
      <c r="K16" s="231"/>
      <c r="L16" s="231"/>
      <c r="M16" s="231"/>
    </row>
    <row r="19" spans="2:13" ht="15.75" x14ac:dyDescent="0.25">
      <c r="B19" s="281" t="s">
        <v>1873</v>
      </c>
      <c r="C19" s="219"/>
      <c r="D19" s="219"/>
      <c r="E19" s="219"/>
      <c r="F19" s="219"/>
      <c r="G19" s="219"/>
      <c r="H19" s="219"/>
      <c r="I19" s="219"/>
      <c r="J19" s="219"/>
      <c r="K19" s="219"/>
      <c r="L19" s="219"/>
      <c r="M19" s="219"/>
    </row>
    <row r="20" spans="2:13" x14ac:dyDescent="0.25">
      <c r="B20" s="314" t="s">
        <v>1872</v>
      </c>
      <c r="C20" s="314"/>
      <c r="D20" s="313"/>
      <c r="E20" s="313"/>
      <c r="F20" s="313"/>
      <c r="G20" s="313"/>
      <c r="H20" s="313"/>
      <c r="I20" s="313"/>
      <c r="J20" s="313"/>
      <c r="K20" s="313"/>
      <c r="L20" s="313"/>
      <c r="M20" s="313"/>
    </row>
    <row r="21" spans="2:13" x14ac:dyDescent="0.25">
      <c r="B21" s="222"/>
      <c r="C21" s="222"/>
      <c r="D21" s="222"/>
      <c r="E21" s="222"/>
      <c r="F21" s="222"/>
      <c r="G21" s="222"/>
      <c r="H21" s="222"/>
      <c r="I21" s="222"/>
      <c r="J21" s="222"/>
      <c r="K21" s="222"/>
      <c r="L21" s="222"/>
      <c r="M21" s="222"/>
    </row>
    <row r="22" spans="2:13" ht="45" x14ac:dyDescent="0.25">
      <c r="B22" s="222"/>
      <c r="C22" s="277" t="s">
        <v>1785</v>
      </c>
      <c r="D22" s="277" t="s">
        <v>1784</v>
      </c>
      <c r="E22" s="277" t="s">
        <v>1783</v>
      </c>
      <c r="F22" s="277" t="s">
        <v>1782</v>
      </c>
      <c r="G22" s="277" t="s">
        <v>1781</v>
      </c>
      <c r="H22" s="277" t="s">
        <v>1780</v>
      </c>
      <c r="I22" s="277" t="s">
        <v>1779</v>
      </c>
      <c r="J22" s="277" t="s">
        <v>877</v>
      </c>
      <c r="K22" s="277" t="s">
        <v>1778</v>
      </c>
      <c r="L22" s="277" t="s">
        <v>98</v>
      </c>
      <c r="M22" s="276" t="s">
        <v>100</v>
      </c>
    </row>
    <row r="23" spans="2:13" x14ac:dyDescent="0.25">
      <c r="B23" s="18" t="s">
        <v>1871</v>
      </c>
      <c r="C23" s="312">
        <v>5.0357335999999997E-4</v>
      </c>
      <c r="D23" s="312">
        <v>0</v>
      </c>
      <c r="E23" s="312">
        <v>0</v>
      </c>
      <c r="F23" s="312">
        <v>0</v>
      </c>
      <c r="G23" s="312">
        <v>2.1773378000000001E-4</v>
      </c>
      <c r="H23" s="312">
        <v>5.0468830000000002E-5</v>
      </c>
      <c r="I23" s="312">
        <v>7.6449506999999996E-4</v>
      </c>
      <c r="J23" s="312">
        <v>4.3980006200000001E-3</v>
      </c>
      <c r="K23" s="312">
        <v>0</v>
      </c>
      <c r="L23" s="312">
        <v>1.2786755000000001E-4</v>
      </c>
      <c r="M23" s="312">
        <f t="shared" ref="M23:M28" si="1">SUM(C23:L23)</f>
        <v>6.0621392100000003E-3</v>
      </c>
    </row>
    <row r="24" spans="2:13" x14ac:dyDescent="0.25">
      <c r="B24" s="18" t="s">
        <v>1870</v>
      </c>
      <c r="C24" s="312">
        <v>5.0739954300000004E-3</v>
      </c>
      <c r="D24" s="312">
        <v>0</v>
      </c>
      <c r="E24" s="312">
        <v>0</v>
      </c>
      <c r="F24" s="312">
        <v>6.4574379000000004E-4</v>
      </c>
      <c r="G24" s="312">
        <v>2.4842604E-3</v>
      </c>
      <c r="H24" s="312">
        <v>1.561240392E-2</v>
      </c>
      <c r="I24" s="312">
        <v>2.697236762E-2</v>
      </c>
      <c r="J24" s="312">
        <v>5.1554362270000001E-2</v>
      </c>
      <c r="K24" s="312">
        <v>0</v>
      </c>
      <c r="L24" s="312">
        <v>8.1172130000000005E-4</v>
      </c>
      <c r="M24" s="312">
        <f t="shared" si="1"/>
        <v>0.10315485473000001</v>
      </c>
    </row>
    <row r="25" spans="2:13" x14ac:dyDescent="0.25">
      <c r="B25" s="18" t="s">
        <v>1869</v>
      </c>
      <c r="C25" s="312">
        <v>1.411128488E-2</v>
      </c>
      <c r="D25" s="312">
        <v>0</v>
      </c>
      <c r="E25" s="312">
        <v>0</v>
      </c>
      <c r="F25" s="312">
        <v>1.7018569999999999E-4</v>
      </c>
      <c r="G25" s="312">
        <v>1.8354918590000002E-2</v>
      </c>
      <c r="H25" s="312">
        <v>2.5560784039999999E-2</v>
      </c>
      <c r="I25" s="312">
        <v>0.11189797821</v>
      </c>
      <c r="J25" s="312">
        <v>0.14026694408000001</v>
      </c>
      <c r="K25" s="312">
        <v>0</v>
      </c>
      <c r="L25" s="312">
        <v>0</v>
      </c>
      <c r="M25" s="312">
        <f t="shared" si="1"/>
        <v>0.31036209550000005</v>
      </c>
    </row>
    <row r="26" spans="2:13" x14ac:dyDescent="0.25">
      <c r="B26" s="18" t="s">
        <v>1868</v>
      </c>
      <c r="C26" s="312">
        <v>9.6324687559999997E-2</v>
      </c>
      <c r="D26" s="312">
        <v>0</v>
      </c>
      <c r="E26" s="312">
        <v>1.71544926E-3</v>
      </c>
      <c r="F26" s="312">
        <v>7.1798141399999999E-3</v>
      </c>
      <c r="G26" s="312">
        <v>9.2905403210000001E-2</v>
      </c>
      <c r="H26" s="312">
        <v>0.53922883648999997</v>
      </c>
      <c r="I26" s="312">
        <v>1.2877349768199999</v>
      </c>
      <c r="J26" s="312">
        <v>0.89957758149</v>
      </c>
      <c r="K26" s="312">
        <v>1.9123946099999999E-3</v>
      </c>
      <c r="L26" s="312">
        <v>5.4072583400000002E-3</v>
      </c>
      <c r="M26" s="312">
        <f t="shared" si="1"/>
        <v>2.9319864019200002</v>
      </c>
    </row>
    <row r="27" spans="2:13" x14ac:dyDescent="0.25">
      <c r="B27" s="18" t="s">
        <v>1867</v>
      </c>
      <c r="C27" s="312">
        <v>2.4261906097099999</v>
      </c>
      <c r="D27" s="312">
        <v>3.1824044689999997E-2</v>
      </c>
      <c r="E27" s="312">
        <v>0.35313098459999998</v>
      </c>
      <c r="F27" s="312">
        <v>0.37780508352999997</v>
      </c>
      <c r="G27" s="312">
        <v>4.62125616339</v>
      </c>
      <c r="H27" s="312">
        <v>1.0430946237000001</v>
      </c>
      <c r="I27" s="312">
        <v>19.575125356859999</v>
      </c>
      <c r="J27" s="312">
        <v>21.689149013529999</v>
      </c>
      <c r="K27" s="312">
        <v>1.1174646850000001E-2</v>
      </c>
      <c r="L27" s="312">
        <v>2.695337313E-2</v>
      </c>
      <c r="M27" s="312">
        <f t="shared" si="1"/>
        <v>50.155703899989994</v>
      </c>
    </row>
    <row r="28" spans="2:13" x14ac:dyDescent="0.25">
      <c r="B28" s="18" t="s">
        <v>1866</v>
      </c>
      <c r="C28" s="312">
        <v>4.3416178949299997</v>
      </c>
      <c r="D28" s="312">
        <v>0.16421548969999999</v>
      </c>
      <c r="E28" s="312">
        <v>0.14881439706999999</v>
      </c>
      <c r="F28" s="312">
        <v>2.6754087630000001</v>
      </c>
      <c r="G28" s="312">
        <v>20.912532622640001</v>
      </c>
      <c r="H28" s="312">
        <v>7.132022415E-2</v>
      </c>
      <c r="I28" s="312">
        <v>5.7479172736799997</v>
      </c>
      <c r="J28" s="312">
        <v>65.616523885470002</v>
      </c>
      <c r="K28" s="312">
        <v>1.9519971000000001E-3</v>
      </c>
      <c r="L28" s="312">
        <v>5.8811439819999999E-2</v>
      </c>
      <c r="M28" s="312">
        <f t="shared" si="1"/>
        <v>99.739113987560003</v>
      </c>
    </row>
    <row r="29" spans="2:13" x14ac:dyDescent="0.25">
      <c r="B29" s="316" t="s">
        <v>100</v>
      </c>
      <c r="C29" s="274">
        <f t="shared" ref="C29:M29" si="2">SUM(C23:C28)</f>
        <v>6.8838220458699997</v>
      </c>
      <c r="D29" s="274">
        <f t="shared" si="2"/>
        <v>0.19603953438999999</v>
      </c>
      <c r="E29" s="274">
        <f t="shared" si="2"/>
        <v>0.50366083092999991</v>
      </c>
      <c r="F29" s="274">
        <f t="shared" si="2"/>
        <v>3.0612095901599998</v>
      </c>
      <c r="G29" s="274">
        <f t="shared" si="2"/>
        <v>25.647751102010002</v>
      </c>
      <c r="H29" s="274">
        <f t="shared" si="2"/>
        <v>1.6948673411299999</v>
      </c>
      <c r="I29" s="274">
        <f t="shared" si="2"/>
        <v>26.750412448259997</v>
      </c>
      <c r="J29" s="274">
        <f t="shared" si="2"/>
        <v>88.401469787460002</v>
      </c>
      <c r="K29" s="274">
        <f t="shared" si="2"/>
        <v>1.5039038560000001E-2</v>
      </c>
      <c r="L29" s="274">
        <f t="shared" si="2"/>
        <v>9.2111660139999996E-2</v>
      </c>
      <c r="M29" s="274">
        <f t="shared" si="2"/>
        <v>153.24638337891</v>
      </c>
    </row>
    <row r="34" spans="2:13" ht="15.75" x14ac:dyDescent="0.25">
      <c r="B34" s="281" t="s">
        <v>1865</v>
      </c>
      <c r="C34" s="219"/>
      <c r="D34" s="219"/>
      <c r="E34" s="219"/>
      <c r="F34" s="219"/>
      <c r="G34" s="219"/>
      <c r="H34" s="219"/>
      <c r="I34" s="219"/>
      <c r="J34" s="219"/>
      <c r="K34" s="219"/>
      <c r="L34" s="219"/>
      <c r="M34" s="219"/>
    </row>
    <row r="35" spans="2:13" x14ac:dyDescent="0.25">
      <c r="B35" s="325" t="s">
        <v>1864</v>
      </c>
      <c r="C35" s="313"/>
      <c r="D35" s="313"/>
      <c r="E35" s="313"/>
      <c r="F35" s="313"/>
      <c r="G35" s="313"/>
      <c r="H35" s="313"/>
      <c r="I35" s="313"/>
      <c r="J35" s="313"/>
      <c r="K35" s="313"/>
      <c r="L35" s="313"/>
      <c r="M35" s="313"/>
    </row>
    <row r="36" spans="2:13" x14ac:dyDescent="0.25">
      <c r="B36" s="222"/>
      <c r="C36" s="222"/>
      <c r="D36" s="222"/>
      <c r="E36" s="222"/>
      <c r="F36" s="222"/>
      <c r="G36" s="222"/>
      <c r="H36" s="222"/>
      <c r="I36" s="222"/>
      <c r="J36" s="222"/>
      <c r="K36" s="222"/>
      <c r="L36" s="222"/>
      <c r="M36" s="222"/>
    </row>
    <row r="37" spans="2:13" ht="45" x14ac:dyDescent="0.25">
      <c r="B37" s="222"/>
      <c r="C37" s="277" t="s">
        <v>1785</v>
      </c>
      <c r="D37" s="277" t="s">
        <v>1784</v>
      </c>
      <c r="E37" s="277" t="s">
        <v>1783</v>
      </c>
      <c r="F37" s="277" t="s">
        <v>1782</v>
      </c>
      <c r="G37" s="277" t="s">
        <v>1781</v>
      </c>
      <c r="H37" s="277" t="s">
        <v>1780</v>
      </c>
      <c r="I37" s="277" t="s">
        <v>1779</v>
      </c>
      <c r="J37" s="277" t="s">
        <v>877</v>
      </c>
      <c r="K37" s="277" t="s">
        <v>1778</v>
      </c>
      <c r="L37" s="277" t="s">
        <v>98</v>
      </c>
      <c r="M37" s="276" t="s">
        <v>100</v>
      </c>
    </row>
    <row r="38" spans="2:13" x14ac:dyDescent="0.25">
      <c r="B38" s="324" t="s">
        <v>1860</v>
      </c>
      <c r="C38" s="333">
        <v>0.8</v>
      </c>
      <c r="D38" s="333">
        <v>0</v>
      </c>
      <c r="E38" s="333">
        <v>0</v>
      </c>
      <c r="F38" s="333">
        <v>0</v>
      </c>
      <c r="G38" s="333">
        <v>0.3</v>
      </c>
      <c r="H38" s="333">
        <v>0</v>
      </c>
      <c r="I38" s="333">
        <v>0.4</v>
      </c>
      <c r="J38" s="333">
        <v>0.8</v>
      </c>
      <c r="K38" s="333">
        <v>0</v>
      </c>
      <c r="L38" s="333">
        <v>0</v>
      </c>
      <c r="M38" s="332">
        <v>0.57999999999999996</v>
      </c>
    </row>
    <row r="39" spans="2:13" x14ac:dyDescent="0.25">
      <c r="B39" s="284" t="s">
        <v>1863</v>
      </c>
    </row>
    <row r="40" spans="2:13" x14ac:dyDescent="0.25">
      <c r="J40" s="331"/>
    </row>
    <row r="44" spans="2:13" ht="15.75" x14ac:dyDescent="0.25">
      <c r="B44" s="281" t="s">
        <v>1862</v>
      </c>
      <c r="C44" s="219"/>
      <c r="D44" s="219"/>
      <c r="E44" s="219"/>
      <c r="F44" s="219"/>
      <c r="G44" s="219"/>
      <c r="H44" s="219"/>
      <c r="I44" s="219"/>
      <c r="J44" s="219"/>
      <c r="K44" s="219"/>
      <c r="L44" s="219"/>
      <c r="M44" s="219"/>
    </row>
    <row r="45" spans="2:13" x14ac:dyDescent="0.25">
      <c r="B45" s="325" t="s">
        <v>1861</v>
      </c>
      <c r="C45" s="325"/>
      <c r="D45" s="313"/>
      <c r="E45" s="313"/>
      <c r="F45" s="313"/>
      <c r="G45" s="313"/>
      <c r="H45" s="313"/>
      <c r="I45" s="313"/>
      <c r="J45" s="313"/>
      <c r="K45" s="313"/>
      <c r="L45" s="313"/>
      <c r="M45" s="313"/>
    </row>
    <row r="46" spans="2:13" x14ac:dyDescent="0.25">
      <c r="B46" s="222"/>
      <c r="C46" s="222"/>
      <c r="D46" s="222"/>
      <c r="E46" s="222"/>
      <c r="F46" s="222"/>
      <c r="G46" s="222"/>
      <c r="H46" s="222"/>
      <c r="I46" s="222"/>
      <c r="J46" s="222"/>
      <c r="K46" s="222"/>
      <c r="L46" s="222"/>
      <c r="M46" s="222"/>
    </row>
    <row r="47" spans="2:13" ht="45" x14ac:dyDescent="0.25">
      <c r="B47" s="222"/>
      <c r="C47" s="277" t="s">
        <v>1785</v>
      </c>
      <c r="D47" s="277" t="s">
        <v>1784</v>
      </c>
      <c r="E47" s="277" t="s">
        <v>1783</v>
      </c>
      <c r="F47" s="277" t="s">
        <v>1782</v>
      </c>
      <c r="G47" s="277" t="s">
        <v>1781</v>
      </c>
      <c r="H47" s="277" t="s">
        <v>1780</v>
      </c>
      <c r="I47" s="277" t="s">
        <v>1779</v>
      </c>
      <c r="J47" s="277" t="s">
        <v>877</v>
      </c>
      <c r="K47" s="277" t="s">
        <v>1778</v>
      </c>
      <c r="L47" s="277" t="s">
        <v>98</v>
      </c>
      <c r="M47" s="276" t="s">
        <v>100</v>
      </c>
    </row>
    <row r="48" spans="2:13" x14ac:dyDescent="0.25">
      <c r="B48" s="324" t="s">
        <v>1860</v>
      </c>
      <c r="C48" s="323">
        <v>0.7</v>
      </c>
      <c r="D48" s="323">
        <v>0</v>
      </c>
      <c r="E48" s="323">
        <v>0</v>
      </c>
      <c r="F48" s="323">
        <v>0</v>
      </c>
      <c r="G48" s="323">
        <v>0.2</v>
      </c>
      <c r="H48" s="323">
        <v>0</v>
      </c>
      <c r="I48" s="323">
        <v>0.3</v>
      </c>
      <c r="J48" s="323">
        <v>0.5</v>
      </c>
      <c r="K48" s="323">
        <v>0</v>
      </c>
      <c r="L48" s="323">
        <v>0</v>
      </c>
      <c r="M48" s="330">
        <v>0.42</v>
      </c>
    </row>
    <row r="49" spans="2:13" x14ac:dyDescent="0.25">
      <c r="B49" s="284" t="s">
        <v>1859</v>
      </c>
    </row>
    <row r="50" spans="2:13" x14ac:dyDescent="0.25">
      <c r="M50" s="329"/>
    </row>
    <row r="54" spans="2:13" ht="15.75" x14ac:dyDescent="0.25">
      <c r="B54" s="281" t="s">
        <v>1858</v>
      </c>
      <c r="C54" s="219"/>
      <c r="D54" s="219"/>
      <c r="E54" s="219"/>
      <c r="F54" s="219"/>
      <c r="G54" s="219"/>
      <c r="H54" s="219"/>
      <c r="I54" s="219"/>
      <c r="J54" s="219"/>
      <c r="K54" s="219"/>
      <c r="L54" s="219"/>
      <c r="M54" s="219"/>
    </row>
    <row r="55" spans="2:13" x14ac:dyDescent="0.25">
      <c r="B55" s="325" t="s">
        <v>1857</v>
      </c>
      <c r="C55" s="313"/>
      <c r="D55" s="313"/>
      <c r="E55" s="313"/>
      <c r="F55" s="313"/>
      <c r="G55" s="313"/>
      <c r="H55" s="313"/>
      <c r="I55" s="313"/>
      <c r="J55" s="313"/>
      <c r="K55" s="313"/>
      <c r="L55" s="313"/>
      <c r="M55" s="313"/>
    </row>
    <row r="56" spans="2:13" x14ac:dyDescent="0.25">
      <c r="B56" s="222"/>
      <c r="C56" s="222"/>
      <c r="D56" s="222"/>
      <c r="E56" s="222"/>
      <c r="F56" s="222"/>
      <c r="G56" s="222"/>
      <c r="H56" s="222"/>
      <c r="I56" s="222"/>
      <c r="J56" s="222"/>
      <c r="K56" s="222"/>
      <c r="L56" s="222"/>
      <c r="M56" s="222"/>
    </row>
    <row r="57" spans="2:13" ht="45" x14ac:dyDescent="0.25">
      <c r="B57" s="222"/>
      <c r="C57" s="277" t="s">
        <v>1785</v>
      </c>
      <c r="D57" s="277" t="s">
        <v>1784</v>
      </c>
      <c r="E57" s="277" t="s">
        <v>1783</v>
      </c>
      <c r="F57" s="277" t="s">
        <v>1782</v>
      </c>
      <c r="G57" s="277" t="s">
        <v>1781</v>
      </c>
      <c r="H57" s="277" t="s">
        <v>1780</v>
      </c>
      <c r="I57" s="277" t="s">
        <v>1779</v>
      </c>
      <c r="J57" s="277" t="s">
        <v>877</v>
      </c>
      <c r="K57" s="277" t="s">
        <v>1778</v>
      </c>
      <c r="L57" s="277" t="s">
        <v>98</v>
      </c>
      <c r="M57" s="276" t="s">
        <v>100</v>
      </c>
    </row>
    <row r="58" spans="2:13" x14ac:dyDescent="0.25">
      <c r="B58" s="18" t="s">
        <v>1856</v>
      </c>
      <c r="C58" s="309">
        <v>0.5</v>
      </c>
      <c r="D58" s="312">
        <v>0</v>
      </c>
      <c r="E58" s="312">
        <v>0</v>
      </c>
      <c r="F58" s="312">
        <v>0</v>
      </c>
      <c r="G58" s="309">
        <v>0</v>
      </c>
      <c r="H58" s="309">
        <v>0</v>
      </c>
      <c r="I58" s="309">
        <v>0.85</v>
      </c>
      <c r="J58" s="309">
        <v>0.48</v>
      </c>
      <c r="K58" s="312">
        <v>0</v>
      </c>
      <c r="L58" s="312">
        <v>0</v>
      </c>
      <c r="M58" s="309">
        <v>0.49</v>
      </c>
    </row>
    <row r="59" spans="2:13" x14ac:dyDescent="0.25">
      <c r="B59" s="18" t="s">
        <v>1855</v>
      </c>
      <c r="C59" s="309">
        <v>0</v>
      </c>
      <c r="D59" s="312">
        <v>0</v>
      </c>
      <c r="E59" s="312">
        <v>0</v>
      </c>
      <c r="F59" s="312">
        <v>0</v>
      </c>
      <c r="G59" s="309">
        <v>0</v>
      </c>
      <c r="H59" s="312">
        <v>0</v>
      </c>
      <c r="I59" s="309">
        <v>0</v>
      </c>
      <c r="J59" s="309">
        <v>0.49</v>
      </c>
      <c r="K59" s="312">
        <v>0</v>
      </c>
      <c r="L59" s="312">
        <v>0</v>
      </c>
      <c r="M59" s="309">
        <v>0.47</v>
      </c>
    </row>
    <row r="60" spans="2:13" x14ac:dyDescent="0.25">
      <c r="B60" s="18" t="s">
        <v>1854</v>
      </c>
      <c r="C60" s="309">
        <v>0.19</v>
      </c>
      <c r="D60" s="312">
        <v>0</v>
      </c>
      <c r="E60" s="312">
        <v>0</v>
      </c>
      <c r="F60" s="312">
        <v>0</v>
      </c>
      <c r="G60" s="309">
        <v>0</v>
      </c>
      <c r="H60" s="312">
        <v>0</v>
      </c>
      <c r="I60" s="309">
        <v>3.11</v>
      </c>
      <c r="J60" s="309">
        <v>0.85</v>
      </c>
      <c r="K60" s="312">
        <v>0</v>
      </c>
      <c r="L60" s="312">
        <v>0</v>
      </c>
      <c r="M60" s="309">
        <v>0.86</v>
      </c>
    </row>
    <row r="61" spans="2:13" x14ac:dyDescent="0.25">
      <c r="B61" s="147" t="s">
        <v>1853</v>
      </c>
      <c r="C61" s="309">
        <v>2.19</v>
      </c>
      <c r="D61" s="312">
        <v>0</v>
      </c>
      <c r="E61" s="312">
        <v>0</v>
      </c>
      <c r="F61" s="312">
        <v>0</v>
      </c>
      <c r="G61" s="309">
        <v>0</v>
      </c>
      <c r="H61" s="312">
        <v>0</v>
      </c>
      <c r="I61" s="309">
        <v>10.25</v>
      </c>
      <c r="J61" s="309">
        <v>2.23</v>
      </c>
      <c r="K61" s="312">
        <v>0</v>
      </c>
      <c r="L61" s="312">
        <v>0</v>
      </c>
      <c r="M61" s="309">
        <v>2.29</v>
      </c>
    </row>
    <row r="62" spans="2:13" x14ac:dyDescent="0.25">
      <c r="B62" s="147" t="s">
        <v>1852</v>
      </c>
      <c r="C62" s="309">
        <v>0</v>
      </c>
      <c r="D62" s="312">
        <v>0</v>
      </c>
      <c r="E62" s="312">
        <v>0</v>
      </c>
      <c r="F62" s="312">
        <v>0</v>
      </c>
      <c r="G62" s="309">
        <v>0</v>
      </c>
      <c r="H62" s="312">
        <v>0</v>
      </c>
      <c r="I62" s="309">
        <v>0</v>
      </c>
      <c r="J62" s="309">
        <v>3.12</v>
      </c>
      <c r="K62" s="312">
        <v>0</v>
      </c>
      <c r="L62" s="312">
        <v>0</v>
      </c>
      <c r="M62" s="309">
        <v>3.01</v>
      </c>
    </row>
    <row r="63" spans="2:13" x14ac:dyDescent="0.25">
      <c r="B63" s="204" t="s">
        <v>1851</v>
      </c>
      <c r="C63" s="328">
        <v>0.73</v>
      </c>
      <c r="D63" s="227">
        <v>0</v>
      </c>
      <c r="E63" s="227">
        <v>0</v>
      </c>
      <c r="F63" s="227">
        <v>0</v>
      </c>
      <c r="G63" s="328">
        <v>0.17</v>
      </c>
      <c r="H63" s="227">
        <v>0</v>
      </c>
      <c r="I63" s="328">
        <v>0.32</v>
      </c>
      <c r="J63" s="328">
        <v>0.38</v>
      </c>
      <c r="K63" s="227">
        <v>0</v>
      </c>
      <c r="L63" s="227">
        <v>0</v>
      </c>
      <c r="M63" s="328">
        <v>0.3</v>
      </c>
    </row>
    <row r="64" spans="2:13" x14ac:dyDescent="0.25">
      <c r="B64" s="284" t="s">
        <v>1850</v>
      </c>
    </row>
    <row r="68" spans="2:13" ht="15.75" x14ac:dyDescent="0.25">
      <c r="B68" s="281" t="s">
        <v>1849</v>
      </c>
      <c r="C68" s="219"/>
      <c r="D68" s="219"/>
      <c r="E68" s="219"/>
      <c r="F68" s="219"/>
      <c r="G68" s="219"/>
      <c r="H68" s="219"/>
      <c r="I68" s="219"/>
      <c r="J68" s="219"/>
      <c r="K68" s="219"/>
      <c r="L68" s="219"/>
      <c r="M68" s="219"/>
    </row>
    <row r="69" spans="2:13" x14ac:dyDescent="0.25">
      <c r="B69" s="325" t="s">
        <v>1848</v>
      </c>
      <c r="C69" s="313"/>
      <c r="D69" s="313"/>
      <c r="E69" s="313"/>
      <c r="F69" s="313"/>
      <c r="G69" s="313"/>
      <c r="H69" s="313"/>
      <c r="I69" s="313"/>
      <c r="J69" s="313"/>
      <c r="K69" s="313"/>
      <c r="L69" s="313"/>
      <c r="M69" s="313"/>
    </row>
    <row r="70" spans="2:13" x14ac:dyDescent="0.25">
      <c r="B70" s="222"/>
      <c r="C70" s="222"/>
      <c r="D70" s="222"/>
      <c r="E70" s="222"/>
      <c r="F70" s="222"/>
      <c r="G70" s="222"/>
      <c r="H70" s="222"/>
      <c r="I70" s="222"/>
      <c r="J70" s="222"/>
      <c r="K70" s="222"/>
      <c r="L70" s="222"/>
      <c r="M70" s="222"/>
    </row>
    <row r="71" spans="2:13" ht="45" x14ac:dyDescent="0.25">
      <c r="B71" s="222"/>
      <c r="C71" s="277" t="s">
        <v>1785</v>
      </c>
      <c r="D71" s="277" t="s">
        <v>1784</v>
      </c>
      <c r="E71" s="277" t="s">
        <v>1783</v>
      </c>
      <c r="F71" s="277" t="s">
        <v>1782</v>
      </c>
      <c r="G71" s="277" t="s">
        <v>1781</v>
      </c>
      <c r="H71" s="277" t="s">
        <v>1780</v>
      </c>
      <c r="I71" s="277" t="s">
        <v>1779</v>
      </c>
      <c r="J71" s="277" t="s">
        <v>877</v>
      </c>
      <c r="K71" s="277" t="s">
        <v>1778</v>
      </c>
      <c r="L71" s="277" t="s">
        <v>98</v>
      </c>
      <c r="M71" s="276" t="s">
        <v>100</v>
      </c>
    </row>
    <row r="72" spans="2:13" x14ac:dyDescent="0.25">
      <c r="B72" s="324" t="s">
        <v>1847</v>
      </c>
      <c r="C72" s="327">
        <v>4.5999999999999996</v>
      </c>
      <c r="D72" s="323">
        <v>0</v>
      </c>
      <c r="E72" s="323">
        <v>0</v>
      </c>
      <c r="F72" s="323">
        <v>0</v>
      </c>
      <c r="G72" s="327">
        <v>0.6</v>
      </c>
      <c r="H72" s="323">
        <v>0</v>
      </c>
      <c r="I72" s="323">
        <v>-0.8</v>
      </c>
      <c r="J72" s="323">
        <v>0.6</v>
      </c>
      <c r="K72" s="323">
        <v>0</v>
      </c>
      <c r="L72" s="323">
        <v>0</v>
      </c>
      <c r="M72" s="302">
        <f>SUM(C72:L72)</f>
        <v>4.9999999999999991</v>
      </c>
    </row>
    <row r="73" spans="2:13" x14ac:dyDescent="0.25">
      <c r="B73" s="326" t="s">
        <v>1846</v>
      </c>
      <c r="C73" s="322"/>
      <c r="D73" s="322"/>
      <c r="E73" s="322"/>
      <c r="F73" s="322"/>
    </row>
    <row r="77" spans="2:13" ht="15.75" x14ac:dyDescent="0.25">
      <c r="B77" s="281" t="s">
        <v>1845</v>
      </c>
      <c r="C77" s="219"/>
      <c r="D77" s="219"/>
      <c r="E77" s="219"/>
      <c r="F77" s="219"/>
      <c r="G77" s="219"/>
      <c r="H77" s="219"/>
      <c r="I77" s="219"/>
      <c r="J77" s="219"/>
      <c r="K77" s="219"/>
      <c r="L77" s="219"/>
      <c r="M77" s="219"/>
    </row>
    <row r="78" spans="2:13" x14ac:dyDescent="0.25">
      <c r="B78" s="325" t="s">
        <v>1844</v>
      </c>
      <c r="C78" s="313"/>
      <c r="D78" s="313"/>
      <c r="E78" s="313"/>
      <c r="F78" s="313"/>
      <c r="G78" s="313"/>
      <c r="H78" s="313"/>
      <c r="I78" s="313"/>
      <c r="J78" s="313"/>
      <c r="K78" s="313"/>
      <c r="L78" s="313"/>
      <c r="M78" s="313"/>
    </row>
    <row r="79" spans="2:13" x14ac:dyDescent="0.25">
      <c r="B79" s="222"/>
      <c r="C79" s="222"/>
      <c r="D79" s="222"/>
      <c r="E79" s="222"/>
      <c r="F79" s="222"/>
      <c r="G79" s="222"/>
      <c r="H79" s="222"/>
      <c r="I79" s="222"/>
      <c r="J79" s="222"/>
      <c r="K79" s="222"/>
      <c r="L79" s="222"/>
      <c r="M79" s="222"/>
    </row>
    <row r="80" spans="2:13" ht="45" x14ac:dyDescent="0.25">
      <c r="B80" s="222"/>
      <c r="C80" s="277" t="s">
        <v>1785</v>
      </c>
      <c r="D80" s="277" t="s">
        <v>1784</v>
      </c>
      <c r="E80" s="277" t="s">
        <v>1783</v>
      </c>
      <c r="F80" s="277" t="s">
        <v>1782</v>
      </c>
      <c r="G80" s="277" t="s">
        <v>1781</v>
      </c>
      <c r="H80" s="277" t="s">
        <v>1780</v>
      </c>
      <c r="I80" s="277" t="s">
        <v>1779</v>
      </c>
      <c r="J80" s="277" t="s">
        <v>877</v>
      </c>
      <c r="K80" s="277" t="s">
        <v>1778</v>
      </c>
      <c r="L80" s="277" t="s">
        <v>98</v>
      </c>
      <c r="M80" s="276" t="s">
        <v>100</v>
      </c>
    </row>
    <row r="81" spans="2:14" x14ac:dyDescent="0.25">
      <c r="B81" s="324" t="s">
        <v>1843</v>
      </c>
      <c r="C81" s="323">
        <v>1.0385274165921679E-3</v>
      </c>
      <c r="D81" s="323">
        <v>0</v>
      </c>
      <c r="E81" s="323">
        <v>0</v>
      </c>
      <c r="F81" s="323">
        <v>0</v>
      </c>
      <c r="G81" s="323">
        <v>9.6264787244636002E-5</v>
      </c>
      <c r="H81" s="323">
        <v>0</v>
      </c>
      <c r="I81" s="323">
        <v>2.3381163819315703E-5</v>
      </c>
      <c r="J81" s="323">
        <v>3.7822295373123678E-4</v>
      </c>
      <c r="K81" s="323">
        <v>0</v>
      </c>
      <c r="L81" s="323">
        <v>0</v>
      </c>
      <c r="M81" s="302">
        <f>SUM(C81:L81)</f>
        <v>1.5363963213873566E-3</v>
      </c>
    </row>
    <row r="82" spans="2:14" x14ac:dyDescent="0.25">
      <c r="B82" s="284" t="s">
        <v>1842</v>
      </c>
    </row>
    <row r="83" spans="2:14" x14ac:dyDescent="0.25">
      <c r="B83" s="322"/>
    </row>
    <row r="87" spans="2:14" x14ac:dyDescent="0.25">
      <c r="N87" s="148" t="s">
        <v>1628</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B55" sqref="B55"/>
    </sheetView>
  </sheetViews>
  <sheetFormatPr defaultRowHeight="15" x14ac:dyDescent="0.25"/>
  <cols>
    <col min="1" max="1" width="4.7109375" style="219" customWidth="1"/>
    <col min="2" max="2" width="71.140625" style="219" customWidth="1"/>
    <col min="3" max="3" width="1.7109375" style="219" customWidth="1"/>
    <col min="4" max="4" width="97.42578125" style="219" customWidth="1"/>
    <col min="5" max="5" width="49.5703125" style="219" customWidth="1"/>
    <col min="6" max="16384" width="9.140625" style="219"/>
  </cols>
  <sheetData>
    <row r="5" spans="2:5" ht="15.75" x14ac:dyDescent="0.25">
      <c r="B5" s="341" t="s">
        <v>1926</v>
      </c>
      <c r="C5" s="341"/>
      <c r="D5" s="298"/>
      <c r="E5" s="298"/>
    </row>
    <row r="6" spans="2:5" ht="25.5" customHeight="1" x14ac:dyDescent="0.25">
      <c r="B6" s="351" t="s">
        <v>1925</v>
      </c>
      <c r="C6" s="351"/>
      <c r="D6" s="350" t="s">
        <v>1924</v>
      </c>
      <c r="E6" s="349" t="s">
        <v>1923</v>
      </c>
    </row>
    <row r="7" spans="2:5" x14ac:dyDescent="0.25">
      <c r="B7" s="348"/>
      <c r="C7" s="348"/>
      <c r="D7" s="347"/>
      <c r="E7" s="346"/>
    </row>
    <row r="8" spans="2:5" x14ac:dyDescent="0.25">
      <c r="B8" s="316" t="s">
        <v>1922</v>
      </c>
      <c r="C8" s="316"/>
      <c r="D8" s="345"/>
      <c r="E8" s="345"/>
    </row>
    <row r="9" spans="2:5" ht="30" x14ac:dyDescent="0.25">
      <c r="B9" s="152" t="s">
        <v>1921</v>
      </c>
      <c r="C9" s="152"/>
      <c r="D9" s="152" t="s">
        <v>1577</v>
      </c>
      <c r="E9" s="392"/>
    </row>
    <row r="10" spans="2:5" ht="6" customHeight="1" x14ac:dyDescent="0.25">
      <c r="B10" s="195"/>
      <c r="C10" s="195"/>
      <c r="D10" s="152"/>
      <c r="E10" s="392"/>
    </row>
    <row r="11" spans="2:5" ht="59.25" customHeight="1" x14ac:dyDescent="0.25">
      <c r="B11" s="195"/>
      <c r="C11" s="195"/>
      <c r="D11" s="152" t="s">
        <v>1920</v>
      </c>
      <c r="E11" s="392"/>
    </row>
    <row r="12" spans="2:5" ht="30" x14ac:dyDescent="0.25">
      <c r="B12" s="334" t="s">
        <v>1919</v>
      </c>
      <c r="C12" s="164"/>
      <c r="D12" s="342" t="s">
        <v>1918</v>
      </c>
      <c r="E12" s="392"/>
    </row>
    <row r="13" spans="2:5" ht="15" customHeight="1" x14ac:dyDescent="0.25">
      <c r="B13" s="404" t="s">
        <v>1917</v>
      </c>
      <c r="C13" s="164"/>
      <c r="D13" s="343" t="s">
        <v>1916</v>
      </c>
      <c r="E13" s="392"/>
    </row>
    <row r="14" spans="2:5" x14ac:dyDescent="0.25">
      <c r="B14" s="404"/>
      <c r="C14" s="164"/>
      <c r="D14" s="343" t="s">
        <v>1915</v>
      </c>
      <c r="E14" s="392"/>
    </row>
    <row r="15" spans="2:5" x14ac:dyDescent="0.25">
      <c r="B15" s="344"/>
      <c r="C15" s="344"/>
      <c r="D15" s="343" t="s">
        <v>1914</v>
      </c>
      <c r="E15" s="392"/>
    </row>
    <row r="16" spans="2:5" x14ac:dyDescent="0.25">
      <c r="B16" s="344"/>
      <c r="C16" s="344"/>
      <c r="D16" s="343" t="s">
        <v>1913</v>
      </c>
      <c r="E16" s="392"/>
    </row>
    <row r="17" spans="2:5" x14ac:dyDescent="0.25">
      <c r="B17" s="344"/>
      <c r="C17" s="344"/>
      <c r="D17" s="343" t="s">
        <v>1912</v>
      </c>
      <c r="E17" s="392"/>
    </row>
    <row r="18" spans="2:5" x14ac:dyDescent="0.25">
      <c r="B18" s="344"/>
      <c r="C18" s="344"/>
      <c r="D18" s="343" t="s">
        <v>1911</v>
      </c>
      <c r="E18" s="392"/>
    </row>
    <row r="19" spans="2:5" x14ac:dyDescent="0.25">
      <c r="B19" s="344"/>
      <c r="C19" s="344"/>
      <c r="D19" s="343" t="s">
        <v>1910</v>
      </c>
      <c r="E19" s="392"/>
    </row>
    <row r="20" spans="2:5" x14ac:dyDescent="0.25">
      <c r="B20" s="344"/>
      <c r="C20" s="344"/>
      <c r="D20" s="343" t="s">
        <v>1909</v>
      </c>
      <c r="E20" s="392"/>
    </row>
    <row r="21" spans="2:5" x14ac:dyDescent="0.25">
      <c r="B21" s="344"/>
      <c r="C21" s="344"/>
      <c r="D21" s="343" t="s">
        <v>1908</v>
      </c>
      <c r="E21" s="392"/>
    </row>
    <row r="22" spans="2:5" x14ac:dyDescent="0.25">
      <c r="B22" s="344"/>
      <c r="C22" s="344"/>
      <c r="D22" s="343"/>
      <c r="E22" s="152"/>
    </row>
    <row r="23" spans="2:5" x14ac:dyDescent="0.25">
      <c r="B23" s="316" t="s">
        <v>1907</v>
      </c>
      <c r="C23" s="316"/>
      <c r="D23" s="275"/>
      <c r="E23" s="275"/>
    </row>
    <row r="24" spans="2:5" ht="30" x14ac:dyDescent="0.25">
      <c r="B24" s="403" t="s">
        <v>1906</v>
      </c>
      <c r="C24" s="334"/>
      <c r="D24" s="152" t="s">
        <v>1578</v>
      </c>
      <c r="E24" s="392"/>
    </row>
    <row r="25" spans="2:5" x14ac:dyDescent="0.25">
      <c r="B25" s="391"/>
      <c r="C25" s="334"/>
      <c r="D25" s="152"/>
      <c r="E25" s="392"/>
    </row>
    <row r="26" spans="2:5" ht="30" x14ac:dyDescent="0.25">
      <c r="B26" s="391"/>
      <c r="C26" s="334"/>
      <c r="D26" s="152" t="s">
        <v>1905</v>
      </c>
      <c r="E26" s="392"/>
    </row>
    <row r="27" spans="2:5" x14ac:dyDescent="0.25">
      <c r="B27" s="391"/>
      <c r="C27" s="334"/>
      <c r="D27" s="172"/>
      <c r="E27" s="392"/>
    </row>
    <row r="28" spans="2:5" x14ac:dyDescent="0.25">
      <c r="B28" s="391" t="s">
        <v>1904</v>
      </c>
      <c r="C28" s="334"/>
      <c r="D28" s="152" t="s">
        <v>1903</v>
      </c>
      <c r="E28" s="392"/>
    </row>
    <row r="29" spans="2:5" x14ac:dyDescent="0.25">
      <c r="B29" s="391"/>
      <c r="C29" s="334"/>
      <c r="D29" s="152"/>
      <c r="E29" s="392"/>
    </row>
    <row r="30" spans="2:5" x14ac:dyDescent="0.25">
      <c r="B30" s="391" t="s">
        <v>1902</v>
      </c>
      <c r="C30" s="334"/>
      <c r="D30" s="152" t="s">
        <v>1901</v>
      </c>
      <c r="E30" s="392"/>
    </row>
    <row r="31" spans="2:5" x14ac:dyDescent="0.25">
      <c r="B31" s="391"/>
      <c r="C31" s="334"/>
      <c r="D31" s="152"/>
      <c r="E31" s="392"/>
    </row>
    <row r="32" spans="2:5" ht="30" x14ac:dyDescent="0.25">
      <c r="B32" s="391" t="s">
        <v>1900</v>
      </c>
      <c r="C32" s="334"/>
      <c r="D32" s="152" t="s">
        <v>1899</v>
      </c>
      <c r="E32" s="392"/>
    </row>
    <row r="33" spans="2:5" x14ac:dyDescent="0.25">
      <c r="B33" s="391"/>
      <c r="C33" s="334"/>
      <c r="D33" s="152"/>
      <c r="E33" s="392"/>
    </row>
    <row r="34" spans="2:5" ht="45" x14ac:dyDescent="0.25">
      <c r="B34" s="164" t="s">
        <v>1898</v>
      </c>
      <c r="C34" s="164"/>
      <c r="D34" s="342" t="s">
        <v>1897</v>
      </c>
      <c r="E34" s="152"/>
    </row>
    <row r="35" spans="2:5" x14ac:dyDescent="0.25">
      <c r="B35" s="166"/>
      <c r="C35" s="166"/>
      <c r="D35" s="166"/>
      <c r="E35" s="166"/>
    </row>
    <row r="37" spans="2:5" ht="15.75" x14ac:dyDescent="0.25">
      <c r="B37" s="341" t="s">
        <v>1896</v>
      </c>
      <c r="C37" s="341"/>
      <c r="D37" s="298"/>
      <c r="E37" s="298"/>
    </row>
    <row r="38" spans="2:5" x14ac:dyDescent="0.25">
      <c r="B38" s="394" t="s">
        <v>1895</v>
      </c>
      <c r="C38" s="340"/>
      <c r="D38" s="399" t="s">
        <v>1894</v>
      </c>
      <c r="E38" s="399"/>
    </row>
    <row r="39" spans="2:5" x14ac:dyDescent="0.25">
      <c r="B39" s="394"/>
      <c r="C39" s="340"/>
      <c r="D39" s="400" t="s">
        <v>1893</v>
      </c>
      <c r="E39" s="400"/>
    </row>
    <row r="40" spans="2:5" x14ac:dyDescent="0.25">
      <c r="B40" s="340"/>
      <c r="C40" s="340"/>
      <c r="D40" s="339"/>
      <c r="E40" s="339"/>
    </row>
    <row r="41" spans="2:5" x14ac:dyDescent="0.25">
      <c r="B41" s="338" t="s">
        <v>1892</v>
      </c>
      <c r="C41" s="338"/>
      <c r="D41" s="401"/>
      <c r="E41" s="401"/>
    </row>
    <row r="42" spans="2:5" ht="64.5" customHeight="1" x14ac:dyDescent="0.25">
      <c r="B42" s="152" t="s">
        <v>1891</v>
      </c>
      <c r="C42" s="152"/>
      <c r="D42" s="402" t="s">
        <v>1890</v>
      </c>
      <c r="E42" s="402"/>
    </row>
    <row r="43" spans="2:5" ht="85.5" customHeight="1" x14ac:dyDescent="0.25">
      <c r="B43" s="164" t="s">
        <v>1889</v>
      </c>
      <c r="C43" s="164"/>
      <c r="D43" s="398" t="s">
        <v>1888</v>
      </c>
      <c r="E43" s="398"/>
    </row>
    <row r="44" spans="2:5" x14ac:dyDescent="0.25">
      <c r="B44" s="164"/>
      <c r="C44" s="164"/>
      <c r="D44" s="395" t="s">
        <v>1887</v>
      </c>
      <c r="E44" s="395"/>
    </row>
    <row r="45" spans="2:5" ht="15" customHeight="1" x14ac:dyDescent="0.25">
      <c r="B45" s="338" t="s">
        <v>1886</v>
      </c>
      <c r="C45" s="338"/>
      <c r="D45" s="393" t="s">
        <v>1885</v>
      </c>
      <c r="E45" s="393"/>
    </row>
    <row r="46" spans="2:5" ht="36" customHeight="1" x14ac:dyDescent="0.25">
      <c r="B46" s="334" t="s">
        <v>1884</v>
      </c>
      <c r="C46" s="164"/>
      <c r="D46" s="398" t="s">
        <v>1883</v>
      </c>
      <c r="E46" s="398"/>
    </row>
    <row r="47" spans="2:5" ht="179.25" customHeight="1" x14ac:dyDescent="0.25">
      <c r="C47" s="164"/>
      <c r="D47" s="398" t="s">
        <v>1882</v>
      </c>
      <c r="E47" s="398"/>
    </row>
    <row r="48" spans="2:5" ht="15.75" x14ac:dyDescent="0.25">
      <c r="B48" s="337"/>
      <c r="C48" s="337"/>
      <c r="D48" s="336" t="s">
        <v>1881</v>
      </c>
      <c r="E48" s="335"/>
    </row>
    <row r="49" spans="2:5" x14ac:dyDescent="0.25">
      <c r="D49" s="219" t="s">
        <v>1880</v>
      </c>
    </row>
    <row r="50" spans="2:5" ht="13.5" customHeight="1" x14ac:dyDescent="0.25">
      <c r="E50" s="148" t="s">
        <v>1628</v>
      </c>
    </row>
    <row r="51" spans="2:5" ht="69" customHeight="1" x14ac:dyDescent="0.25">
      <c r="B51" s="334" t="s">
        <v>1879</v>
      </c>
      <c r="D51" s="396" t="s">
        <v>1878</v>
      </c>
      <c r="E51" s="396"/>
    </row>
    <row r="52" spans="2:5" ht="33.75" customHeight="1" x14ac:dyDescent="0.25">
      <c r="D52" s="397" t="s">
        <v>1877</v>
      </c>
      <c r="E52" s="397"/>
    </row>
  </sheetData>
  <mergeCells count="23">
    <mergeCell ref="E9:E11"/>
    <mergeCell ref="E12:E21"/>
    <mergeCell ref="B24:B27"/>
    <mergeCell ref="E24:E27"/>
    <mergeCell ref="B28:B29"/>
    <mergeCell ref="E28:E29"/>
    <mergeCell ref="B13:B14"/>
    <mergeCell ref="D51:E51"/>
    <mergeCell ref="D52:E52"/>
    <mergeCell ref="D46:E46"/>
    <mergeCell ref="D47:E47"/>
    <mergeCell ref="D38:E38"/>
    <mergeCell ref="D39:E39"/>
    <mergeCell ref="D41:E41"/>
    <mergeCell ref="D42:E42"/>
    <mergeCell ref="D43:E43"/>
    <mergeCell ref="B30:B31"/>
    <mergeCell ref="E30:E31"/>
    <mergeCell ref="B32:B33"/>
    <mergeCell ref="E32:E33"/>
    <mergeCell ref="D45:E45"/>
    <mergeCell ref="B38:B39"/>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B55" sqref="B55"/>
    </sheetView>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52" customFormat="1" x14ac:dyDescent="0.25"/>
    <row r="2" spans="2:4" s="352" customFormat="1" x14ac:dyDescent="0.25"/>
    <row r="3" spans="2:4" s="352" customFormat="1" x14ac:dyDescent="0.25"/>
    <row r="4" spans="2:4" s="352" customFormat="1" x14ac:dyDescent="0.25"/>
    <row r="5" spans="2:4" s="352" customFormat="1" ht="15.75" x14ac:dyDescent="0.25">
      <c r="B5" s="370" t="s">
        <v>1996</v>
      </c>
    </row>
    <row r="6" spans="2:4" s="352" customFormat="1" x14ac:dyDescent="0.25">
      <c r="B6" s="358" t="s">
        <v>1931</v>
      </c>
      <c r="C6" s="408" t="s">
        <v>1924</v>
      </c>
      <c r="D6" s="408"/>
    </row>
    <row r="7" spans="2:4" s="352" customFormat="1" x14ac:dyDescent="0.25">
      <c r="B7" s="358" t="s">
        <v>1995</v>
      </c>
      <c r="C7" s="408"/>
      <c r="D7" s="408"/>
    </row>
    <row r="8" spans="2:4" s="352" customFormat="1" x14ac:dyDescent="0.25">
      <c r="B8" s="357" t="s">
        <v>1659</v>
      </c>
      <c r="C8" s="406" t="s">
        <v>1994</v>
      </c>
      <c r="D8" s="406"/>
    </row>
    <row r="9" spans="2:4" s="352" customFormat="1" x14ac:dyDescent="0.25">
      <c r="B9" s="357" t="s">
        <v>1993</v>
      </c>
      <c r="C9" s="405" t="s">
        <v>1992</v>
      </c>
      <c r="D9" s="405"/>
    </row>
    <row r="10" spans="2:4" s="352" customFormat="1" x14ac:dyDescent="0.25">
      <c r="B10" s="357" t="s">
        <v>1656</v>
      </c>
      <c r="C10" s="406" t="s">
        <v>1991</v>
      </c>
      <c r="D10" s="406"/>
    </row>
    <row r="11" spans="2:4" s="352" customFormat="1" x14ac:dyDescent="0.25">
      <c r="B11" s="357" t="s">
        <v>1655</v>
      </c>
      <c r="C11" s="406" t="s">
        <v>1990</v>
      </c>
      <c r="D11" s="406"/>
    </row>
    <row r="12" spans="2:4" s="352" customFormat="1" x14ac:dyDescent="0.25">
      <c r="B12" s="357" t="s">
        <v>1654</v>
      </c>
      <c r="C12" s="406" t="s">
        <v>1989</v>
      </c>
      <c r="D12" s="406"/>
    </row>
    <row r="13" spans="2:4" s="352" customFormat="1" x14ac:dyDescent="0.25">
      <c r="B13" s="357" t="s">
        <v>1653</v>
      </c>
      <c r="C13" s="406" t="s">
        <v>1988</v>
      </c>
      <c r="D13" s="406"/>
    </row>
    <row r="14" spans="2:4" s="352" customFormat="1" x14ac:dyDescent="0.25">
      <c r="B14" s="357" t="s">
        <v>1987</v>
      </c>
      <c r="C14" s="406" t="s">
        <v>1986</v>
      </c>
      <c r="D14" s="406"/>
    </row>
    <row r="15" spans="2:4" s="352" customFormat="1" x14ac:dyDescent="0.25">
      <c r="B15" s="357" t="s">
        <v>1651</v>
      </c>
      <c r="C15" s="406" t="s">
        <v>1985</v>
      </c>
      <c r="D15" s="406"/>
    </row>
    <row r="16" spans="2:4" s="352" customFormat="1" x14ac:dyDescent="0.25">
      <c r="B16" s="362" t="s">
        <v>1984</v>
      </c>
      <c r="C16" s="406" t="s">
        <v>1983</v>
      </c>
      <c r="D16" s="406"/>
    </row>
    <row r="17" spans="2:4" s="352" customFormat="1" ht="30" customHeight="1" x14ac:dyDescent="0.25">
      <c r="B17" s="369" t="s">
        <v>1982</v>
      </c>
      <c r="C17" s="407" t="s">
        <v>1981</v>
      </c>
      <c r="D17" s="407"/>
    </row>
    <row r="18" spans="2:4" s="352" customFormat="1" x14ac:dyDescent="0.25">
      <c r="B18" s="366" t="s">
        <v>1646</v>
      </c>
      <c r="C18" s="405" t="s">
        <v>1980</v>
      </c>
      <c r="D18" s="405"/>
    </row>
    <row r="19" spans="2:4" s="352" customFormat="1" x14ac:dyDescent="0.25">
      <c r="B19" s="357" t="s">
        <v>1644</v>
      </c>
      <c r="C19" s="406" t="s">
        <v>1979</v>
      </c>
      <c r="D19" s="406"/>
    </row>
    <row r="20" spans="2:4" s="352" customFormat="1" x14ac:dyDescent="0.25">
      <c r="B20" s="357" t="s">
        <v>1630</v>
      </c>
      <c r="C20" s="406" t="s">
        <v>1978</v>
      </c>
      <c r="D20" s="406"/>
    </row>
    <row r="21" spans="2:4" s="352" customFormat="1" ht="30" x14ac:dyDescent="0.25">
      <c r="B21" s="357" t="s">
        <v>1977</v>
      </c>
      <c r="C21" s="406" t="s">
        <v>1976</v>
      </c>
      <c r="D21" s="406"/>
    </row>
    <row r="22" spans="2:4" s="352" customFormat="1" x14ac:dyDescent="0.25">
      <c r="B22" s="364"/>
      <c r="C22" s="368"/>
      <c r="D22" s="367"/>
    </row>
    <row r="23" spans="2:4" s="352" customFormat="1" x14ac:dyDescent="0.25">
      <c r="B23" s="358" t="s">
        <v>1931</v>
      </c>
      <c r="C23" s="410" t="s">
        <v>1924</v>
      </c>
      <c r="D23" s="410"/>
    </row>
    <row r="24" spans="2:4" s="352" customFormat="1" x14ac:dyDescent="0.25">
      <c r="B24" s="358" t="s">
        <v>1975</v>
      </c>
      <c r="C24" s="410"/>
      <c r="D24" s="410"/>
    </row>
    <row r="25" spans="2:4" s="352" customFormat="1" x14ac:dyDescent="0.25">
      <c r="B25" s="365" t="s">
        <v>1772</v>
      </c>
      <c r="C25" s="407" t="s">
        <v>1974</v>
      </c>
      <c r="D25" s="407"/>
    </row>
    <row r="26" spans="2:4" s="352" customFormat="1" ht="36" customHeight="1" x14ac:dyDescent="0.25">
      <c r="B26" s="357" t="s">
        <v>1973</v>
      </c>
      <c r="C26" s="409" t="s">
        <v>1972</v>
      </c>
      <c r="D26" s="409"/>
    </row>
    <row r="27" spans="2:4" s="352" customFormat="1" x14ac:dyDescent="0.25">
      <c r="B27" s="365" t="s">
        <v>1971</v>
      </c>
      <c r="C27" s="407" t="s">
        <v>1970</v>
      </c>
      <c r="D27" s="407"/>
    </row>
    <row r="28" spans="2:4" s="352" customFormat="1" x14ac:dyDescent="0.25">
      <c r="B28" s="365" t="s">
        <v>1969</v>
      </c>
      <c r="C28" s="407" t="s">
        <v>1968</v>
      </c>
      <c r="D28" s="407"/>
    </row>
    <row r="29" spans="2:4" s="352" customFormat="1" x14ac:dyDescent="0.25">
      <c r="B29" s="365" t="s">
        <v>1967</v>
      </c>
      <c r="C29" s="405" t="s">
        <v>1966</v>
      </c>
      <c r="D29" s="405"/>
    </row>
    <row r="30" spans="2:4" s="352" customFormat="1" x14ac:dyDescent="0.25">
      <c r="B30" s="365" t="s">
        <v>1763</v>
      </c>
      <c r="C30" s="409" t="s">
        <v>1965</v>
      </c>
      <c r="D30" s="409"/>
    </row>
    <row r="31" spans="2:4" s="352" customFormat="1" x14ac:dyDescent="0.25">
      <c r="B31" s="365" t="s">
        <v>1762</v>
      </c>
      <c r="C31" s="407" t="s">
        <v>1964</v>
      </c>
      <c r="D31" s="407"/>
    </row>
    <row r="32" spans="2:4" s="352" customFormat="1" x14ac:dyDescent="0.25">
      <c r="B32" s="365" t="s">
        <v>1963</v>
      </c>
      <c r="C32" s="407" t="s">
        <v>1962</v>
      </c>
      <c r="D32" s="407"/>
    </row>
    <row r="33" spans="2:4" s="352" customFormat="1" x14ac:dyDescent="0.25">
      <c r="B33" s="366"/>
      <c r="C33" s="362"/>
      <c r="D33" s="357"/>
    </row>
    <row r="34" spans="2:4" s="352" customFormat="1" x14ac:dyDescent="0.25">
      <c r="B34" s="358" t="s">
        <v>1931</v>
      </c>
      <c r="C34" s="408" t="s">
        <v>1924</v>
      </c>
      <c r="D34" s="408"/>
    </row>
    <row r="35" spans="2:4" s="352" customFormat="1" x14ac:dyDescent="0.25">
      <c r="B35" s="358" t="s">
        <v>1961</v>
      </c>
      <c r="C35" s="408"/>
      <c r="D35" s="408"/>
    </row>
    <row r="36" spans="2:4" s="352" customFormat="1" ht="52.5" customHeight="1" x14ac:dyDescent="0.25">
      <c r="B36" s="359" t="s">
        <v>1677</v>
      </c>
      <c r="C36" s="407" t="s">
        <v>1960</v>
      </c>
      <c r="D36" s="407"/>
    </row>
    <row r="37" spans="2:4" s="352" customFormat="1" ht="169.5" customHeight="1" x14ac:dyDescent="0.25">
      <c r="B37" s="359" t="s">
        <v>1676</v>
      </c>
      <c r="C37" s="407" t="s">
        <v>1959</v>
      </c>
      <c r="D37" s="407"/>
    </row>
    <row r="38" spans="2:4" s="352" customFormat="1" x14ac:dyDescent="0.25">
      <c r="B38" s="365"/>
      <c r="C38" s="357"/>
      <c r="D38" s="357"/>
    </row>
    <row r="39" spans="2:4" s="352" customFormat="1" x14ac:dyDescent="0.25">
      <c r="B39" s="358" t="s">
        <v>1931</v>
      </c>
      <c r="C39" s="408" t="s">
        <v>1924</v>
      </c>
      <c r="D39" s="408"/>
    </row>
    <row r="40" spans="2:4" s="352" customFormat="1" x14ac:dyDescent="0.25">
      <c r="B40" s="358" t="s">
        <v>1958</v>
      </c>
      <c r="C40" s="408"/>
      <c r="D40" s="408"/>
    </row>
    <row r="41" spans="2:4" s="352" customFormat="1" ht="75" customHeight="1" x14ac:dyDescent="0.25">
      <c r="B41" s="364" t="s">
        <v>1670</v>
      </c>
      <c r="C41" s="407" t="s">
        <v>1957</v>
      </c>
      <c r="D41" s="407"/>
    </row>
    <row r="42" spans="2:4" s="352" customFormat="1" ht="32.25" customHeight="1" x14ac:dyDescent="0.25">
      <c r="B42" s="359" t="s">
        <v>1669</v>
      </c>
      <c r="C42" s="407" t="s">
        <v>1956</v>
      </c>
      <c r="D42" s="407"/>
    </row>
    <row r="43" spans="2:4" s="352" customFormat="1" x14ac:dyDescent="0.25">
      <c r="B43" s="359" t="s">
        <v>1668</v>
      </c>
      <c r="C43" s="407" t="s">
        <v>1955</v>
      </c>
      <c r="D43" s="407"/>
    </row>
    <row r="44" spans="2:4" s="352" customFormat="1" x14ac:dyDescent="0.25">
      <c r="B44" s="354"/>
      <c r="C44" s="363"/>
      <c r="D44" s="357"/>
    </row>
    <row r="45" spans="2:4" s="352" customFormat="1" x14ac:dyDescent="0.25">
      <c r="B45" s="358" t="s">
        <v>1931</v>
      </c>
      <c r="C45" s="408" t="s">
        <v>1924</v>
      </c>
      <c r="D45" s="408"/>
    </row>
    <row r="46" spans="2:4" s="352" customFormat="1" x14ac:dyDescent="0.25">
      <c r="B46" s="358" t="s">
        <v>1954</v>
      </c>
      <c r="C46" s="408"/>
      <c r="D46" s="408"/>
    </row>
    <row r="47" spans="2:4" s="352" customFormat="1" x14ac:dyDescent="0.25">
      <c r="B47" s="362" t="s">
        <v>1785</v>
      </c>
      <c r="C47" s="411" t="s">
        <v>1953</v>
      </c>
      <c r="D47" s="411"/>
    </row>
    <row r="48" spans="2:4" s="352" customFormat="1" x14ac:dyDescent="0.25">
      <c r="B48" s="354" t="s">
        <v>1784</v>
      </c>
      <c r="C48" s="411" t="s">
        <v>1952</v>
      </c>
      <c r="D48" s="411"/>
    </row>
    <row r="49" spans="2:4" s="352" customFormat="1" ht="15.75" customHeight="1" x14ac:dyDescent="0.25">
      <c r="B49" s="354" t="s">
        <v>1783</v>
      </c>
      <c r="C49" s="411" t="s">
        <v>1951</v>
      </c>
      <c r="D49" s="411"/>
    </row>
    <row r="50" spans="2:4" s="352" customFormat="1" ht="14.25" customHeight="1" x14ac:dyDescent="0.25">
      <c r="B50" s="354" t="s">
        <v>1782</v>
      </c>
      <c r="C50" s="411" t="s">
        <v>1950</v>
      </c>
      <c r="D50" s="411"/>
    </row>
    <row r="51" spans="2:4" s="352" customFormat="1" x14ac:dyDescent="0.25">
      <c r="B51" s="354" t="s">
        <v>1781</v>
      </c>
      <c r="C51" s="411" t="s">
        <v>1949</v>
      </c>
      <c r="D51" s="411"/>
    </row>
    <row r="52" spans="2:4" s="352" customFormat="1" x14ac:dyDescent="0.25">
      <c r="B52" s="354" t="s">
        <v>1780</v>
      </c>
      <c r="C52" s="411" t="s">
        <v>1948</v>
      </c>
      <c r="D52" s="411"/>
    </row>
    <row r="53" spans="2:4" s="352" customFormat="1" x14ac:dyDescent="0.25">
      <c r="B53" s="354" t="s">
        <v>1779</v>
      </c>
      <c r="C53" s="411" t="s">
        <v>1947</v>
      </c>
      <c r="D53" s="411"/>
    </row>
    <row r="54" spans="2:4" s="352" customFormat="1" x14ac:dyDescent="0.25">
      <c r="B54" s="354" t="s">
        <v>877</v>
      </c>
      <c r="C54" s="411" t="s">
        <v>1946</v>
      </c>
      <c r="D54" s="411"/>
    </row>
    <row r="55" spans="2:4" s="352" customFormat="1" x14ac:dyDescent="0.25">
      <c r="B55" s="354" t="s">
        <v>1778</v>
      </c>
      <c r="C55" s="411" t="s">
        <v>1945</v>
      </c>
      <c r="D55" s="411"/>
    </row>
    <row r="56" spans="2:4" s="352" customFormat="1" x14ac:dyDescent="0.25">
      <c r="B56" s="352" t="s">
        <v>98</v>
      </c>
      <c r="C56" s="411" t="s">
        <v>1944</v>
      </c>
      <c r="D56" s="411"/>
    </row>
    <row r="57" spans="2:4" s="352" customFormat="1" x14ac:dyDescent="0.25"/>
    <row r="58" spans="2:4" s="352" customFormat="1" x14ac:dyDescent="0.25">
      <c r="B58" s="358" t="s">
        <v>1931</v>
      </c>
      <c r="C58" s="361" t="s">
        <v>1924</v>
      </c>
      <c r="D58" s="360"/>
    </row>
    <row r="59" spans="2:4" s="352" customFormat="1" x14ac:dyDescent="0.25">
      <c r="B59" s="358" t="s">
        <v>1943</v>
      </c>
      <c r="C59" s="361"/>
      <c r="D59" s="360"/>
    </row>
    <row r="60" spans="2:4" s="352" customFormat="1" ht="53.25" customHeight="1" x14ac:dyDescent="0.25">
      <c r="B60" s="359" t="s">
        <v>1834</v>
      </c>
      <c r="C60" s="411" t="s">
        <v>1942</v>
      </c>
      <c r="D60" s="411"/>
    </row>
    <row r="61" spans="2:4" s="352" customFormat="1" ht="64.5" customHeight="1" x14ac:dyDescent="0.25">
      <c r="B61" s="359" t="s">
        <v>1941</v>
      </c>
      <c r="C61" s="411" t="s">
        <v>1940</v>
      </c>
      <c r="D61" s="411"/>
    </row>
    <row r="62" spans="2:4" s="352" customFormat="1" ht="101.25" customHeight="1" x14ac:dyDescent="0.25">
      <c r="B62" s="359" t="s">
        <v>1939</v>
      </c>
      <c r="C62" s="411" t="s">
        <v>1938</v>
      </c>
      <c r="D62" s="411"/>
    </row>
    <row r="63" spans="2:4" s="352" customFormat="1" ht="49.5" customHeight="1" x14ac:dyDescent="0.25">
      <c r="B63" s="359" t="s">
        <v>1827</v>
      </c>
      <c r="C63" s="411" t="s">
        <v>1937</v>
      </c>
      <c r="D63" s="411"/>
    </row>
    <row r="64" spans="2:4" s="352" customFormat="1" ht="15" customHeight="1" x14ac:dyDescent="0.25">
      <c r="B64" s="359" t="s">
        <v>1936</v>
      </c>
      <c r="C64" s="411" t="s">
        <v>1935</v>
      </c>
      <c r="D64" s="411"/>
    </row>
    <row r="65" spans="1:4" s="352" customFormat="1" x14ac:dyDescent="0.25">
      <c r="B65" s="359" t="s">
        <v>1934</v>
      </c>
      <c r="C65" s="411" t="s">
        <v>1933</v>
      </c>
      <c r="D65" s="411"/>
    </row>
    <row r="66" spans="1:4" s="352" customFormat="1" x14ac:dyDescent="0.25">
      <c r="B66" s="359" t="s">
        <v>98</v>
      </c>
      <c r="C66" s="411" t="s">
        <v>1932</v>
      </c>
      <c r="D66" s="411"/>
    </row>
    <row r="67" spans="1:4" s="352" customFormat="1" x14ac:dyDescent="0.25"/>
    <row r="68" spans="1:4" s="352" customFormat="1" x14ac:dyDescent="0.25">
      <c r="B68" s="358" t="s">
        <v>1931</v>
      </c>
      <c r="C68" s="408" t="s">
        <v>1924</v>
      </c>
      <c r="D68" s="408"/>
    </row>
    <row r="69" spans="1:4" s="352" customFormat="1" x14ac:dyDescent="0.25">
      <c r="B69" s="358" t="s">
        <v>1930</v>
      </c>
      <c r="C69" s="408"/>
      <c r="D69" s="408"/>
    </row>
    <row r="70" spans="1:4" s="352" customFormat="1" x14ac:dyDescent="0.25">
      <c r="B70" s="354" t="s">
        <v>1929</v>
      </c>
      <c r="C70" s="411" t="s">
        <v>1928</v>
      </c>
      <c r="D70" s="411"/>
    </row>
    <row r="71" spans="1:4" s="352" customFormat="1" x14ac:dyDescent="0.25">
      <c r="B71" s="354"/>
      <c r="C71" s="357"/>
      <c r="D71" s="357"/>
    </row>
    <row r="72" spans="1:4" s="352" customFormat="1" x14ac:dyDescent="0.25">
      <c r="B72" s="356"/>
      <c r="C72" s="353"/>
      <c r="D72" s="353"/>
    </row>
    <row r="73" spans="1:4" s="352" customFormat="1" x14ac:dyDescent="0.25">
      <c r="B73" s="356"/>
      <c r="C73" s="353"/>
      <c r="D73" s="355" t="s">
        <v>1927</v>
      </c>
    </row>
    <row r="74" spans="1:4" s="352" customFormat="1" x14ac:dyDescent="0.25">
      <c r="B74" s="354"/>
      <c r="C74" s="353"/>
      <c r="D74" s="353"/>
    </row>
    <row r="75" spans="1:4" x14ac:dyDescent="0.25">
      <c r="A75" s="219"/>
      <c r="B75" s="166"/>
      <c r="C75" s="166"/>
      <c r="D75" s="166"/>
    </row>
    <row r="76" spans="1:4" x14ac:dyDescent="0.25">
      <c r="A76" s="219"/>
      <c r="B76" s="219"/>
      <c r="C76" s="219"/>
      <c r="D76" s="219"/>
    </row>
  </sheetData>
  <mergeCells count="51">
    <mergeCell ref="C55:D55"/>
    <mergeCell ref="C56:D56"/>
    <mergeCell ref="C47:D47"/>
    <mergeCell ref="C66:D66"/>
    <mergeCell ref="C60:D60"/>
    <mergeCell ref="C51:D51"/>
    <mergeCell ref="C52:D52"/>
    <mergeCell ref="C53:D53"/>
    <mergeCell ref="C54:D54"/>
    <mergeCell ref="C68:D69"/>
    <mergeCell ref="C70:D70"/>
    <mergeCell ref="C61:D61"/>
    <mergeCell ref="C62:D62"/>
    <mergeCell ref="C63:D63"/>
    <mergeCell ref="C64:D64"/>
    <mergeCell ref="C65:D65"/>
    <mergeCell ref="C43:D43"/>
    <mergeCell ref="C45:D46"/>
    <mergeCell ref="C48:D48"/>
    <mergeCell ref="C49:D49"/>
    <mergeCell ref="C50:D50"/>
    <mergeCell ref="C26:D26"/>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election activeCell="O22" sqref="O2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73" t="s">
        <v>2000</v>
      </c>
      <c r="F6" s="373"/>
      <c r="G6" s="373"/>
      <c r="H6" s="6"/>
      <c r="I6" s="6"/>
      <c r="J6" s="7"/>
    </row>
    <row r="7" spans="2:10" ht="26.25" x14ac:dyDescent="0.25">
      <c r="B7" s="5"/>
      <c r="C7" s="6"/>
      <c r="D7" s="6"/>
      <c r="E7" s="6"/>
      <c r="F7" s="10" t="s">
        <v>534</v>
      </c>
      <c r="G7" s="6"/>
      <c r="H7" s="6"/>
      <c r="I7" s="6"/>
      <c r="J7" s="7"/>
    </row>
    <row r="8" spans="2:10" ht="26.25" x14ac:dyDescent="0.25">
      <c r="B8" s="5"/>
      <c r="C8" s="6"/>
      <c r="D8" s="6"/>
      <c r="E8" s="6"/>
      <c r="F8" s="10" t="s">
        <v>1620</v>
      </c>
      <c r="G8" s="6"/>
      <c r="H8" s="6"/>
      <c r="I8" s="6"/>
      <c r="J8" s="7"/>
    </row>
    <row r="9" spans="2:10" ht="21" x14ac:dyDescent="0.25">
      <c r="B9" s="5"/>
      <c r="C9" s="6"/>
      <c r="D9" s="6"/>
      <c r="E9" s="6"/>
      <c r="F9" s="11" t="s">
        <v>1997</v>
      </c>
      <c r="G9" s="6"/>
      <c r="H9" s="6"/>
      <c r="I9" s="6"/>
      <c r="J9" s="7"/>
    </row>
    <row r="10" spans="2:10" ht="21" x14ac:dyDescent="0.25">
      <c r="B10" s="5"/>
      <c r="C10" s="6"/>
      <c r="D10" s="6"/>
      <c r="E10" s="6"/>
      <c r="F10" s="11" t="s">
        <v>1625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76" t="s">
        <v>15</v>
      </c>
      <c r="E24" s="377" t="s">
        <v>16</v>
      </c>
      <c r="F24" s="377"/>
      <c r="G24" s="377"/>
      <c r="H24" s="377"/>
      <c r="I24" s="6"/>
      <c r="J24" s="7"/>
    </row>
    <row r="25" spans="2:10" x14ac:dyDescent="0.25">
      <c r="B25" s="5"/>
      <c r="C25" s="6"/>
      <c r="D25" s="6"/>
      <c r="H25" s="6"/>
      <c r="I25" s="6"/>
      <c r="J25" s="7"/>
    </row>
    <row r="26" spans="2:10" x14ac:dyDescent="0.25">
      <c r="B26" s="5"/>
      <c r="C26" s="6"/>
      <c r="D26" s="376" t="s">
        <v>17</v>
      </c>
      <c r="E26" s="377"/>
      <c r="F26" s="377"/>
      <c r="G26" s="377"/>
      <c r="H26" s="377"/>
      <c r="I26" s="6"/>
      <c r="J26" s="7"/>
    </row>
    <row r="27" spans="2:10" x14ac:dyDescent="0.25">
      <c r="B27" s="5"/>
      <c r="C27" s="6"/>
      <c r="D27" s="14"/>
      <c r="E27" s="14"/>
      <c r="F27" s="14"/>
      <c r="G27" s="14"/>
      <c r="H27" s="14"/>
      <c r="I27" s="6"/>
      <c r="J27" s="7"/>
    </row>
    <row r="28" spans="2:10" x14ac:dyDescent="0.25">
      <c r="B28" s="5"/>
      <c r="C28" s="6"/>
      <c r="D28" s="376" t="s">
        <v>18</v>
      </c>
      <c r="E28" s="377" t="s">
        <v>16</v>
      </c>
      <c r="F28" s="377"/>
      <c r="G28" s="377"/>
      <c r="H28" s="377"/>
      <c r="I28" s="6"/>
      <c r="J28" s="7"/>
    </row>
    <row r="29" spans="2:10" x14ac:dyDescent="0.25">
      <c r="B29" s="5"/>
      <c r="C29" s="6"/>
      <c r="D29" s="14"/>
      <c r="E29" s="14"/>
      <c r="F29" s="14"/>
      <c r="G29" s="14"/>
      <c r="H29" s="14"/>
      <c r="I29" s="6"/>
      <c r="J29" s="7"/>
    </row>
    <row r="30" spans="2:10" x14ac:dyDescent="0.25">
      <c r="B30" s="5"/>
      <c r="C30" s="6"/>
      <c r="D30" s="376" t="s">
        <v>19</v>
      </c>
      <c r="E30" s="377" t="s">
        <v>16</v>
      </c>
      <c r="F30" s="377"/>
      <c r="G30" s="377"/>
      <c r="H30" s="377"/>
      <c r="I30" s="6"/>
      <c r="J30" s="7"/>
    </row>
    <row r="31" spans="2:10" x14ac:dyDescent="0.25">
      <c r="B31" s="5"/>
      <c r="C31" s="6"/>
      <c r="D31" s="14"/>
      <c r="E31" s="14"/>
      <c r="F31" s="14"/>
      <c r="G31" s="14"/>
      <c r="H31" s="14"/>
      <c r="I31" s="6"/>
      <c r="J31" s="7"/>
    </row>
    <row r="32" spans="2:10" x14ac:dyDescent="0.25">
      <c r="B32" s="5"/>
      <c r="C32" s="6"/>
      <c r="D32" s="376" t="s">
        <v>20</v>
      </c>
      <c r="E32" s="377" t="s">
        <v>16</v>
      </c>
      <c r="F32" s="377"/>
      <c r="G32" s="377"/>
      <c r="H32" s="377"/>
      <c r="I32" s="6"/>
      <c r="J32" s="7"/>
    </row>
    <row r="33" spans="2:10" x14ac:dyDescent="0.25">
      <c r="B33" s="5"/>
      <c r="C33" s="6"/>
      <c r="I33" s="6"/>
      <c r="J33" s="7"/>
    </row>
    <row r="34" spans="2:10" x14ac:dyDescent="0.25">
      <c r="B34" s="5"/>
      <c r="C34" s="6"/>
      <c r="D34" s="376" t="s">
        <v>21</v>
      </c>
      <c r="E34" s="377" t="s">
        <v>16</v>
      </c>
      <c r="F34" s="377"/>
      <c r="G34" s="377"/>
      <c r="H34" s="377"/>
      <c r="I34" s="6"/>
      <c r="J34" s="7"/>
    </row>
    <row r="35" spans="2:10" x14ac:dyDescent="0.25">
      <c r="B35" s="5"/>
      <c r="C35" s="6"/>
      <c r="D35" s="6"/>
      <c r="E35" s="6"/>
      <c r="F35" s="6"/>
      <c r="G35" s="6"/>
      <c r="H35" s="6"/>
      <c r="I35" s="6"/>
      <c r="J35" s="7"/>
    </row>
    <row r="36" spans="2:10" x14ac:dyDescent="0.25">
      <c r="B36" s="5"/>
      <c r="C36" s="6"/>
      <c r="D36" s="374" t="s">
        <v>22</v>
      </c>
      <c r="E36" s="375"/>
      <c r="F36" s="375"/>
      <c r="G36" s="375"/>
      <c r="H36" s="375"/>
      <c r="I36" s="6"/>
      <c r="J36" s="7"/>
    </row>
    <row r="37" spans="2:10" x14ac:dyDescent="0.25">
      <c r="B37" s="5"/>
      <c r="C37" s="6"/>
      <c r="D37" s="6"/>
      <c r="E37" s="6"/>
      <c r="F37" s="13"/>
      <c r="G37" s="6"/>
      <c r="H37" s="6"/>
      <c r="I37" s="6"/>
      <c r="J37" s="7"/>
    </row>
    <row r="38" spans="2:10" x14ac:dyDescent="0.25">
      <c r="B38" s="146"/>
      <c r="C38" s="146"/>
      <c r="D38" s="146"/>
      <c r="E38" s="146"/>
      <c r="F38" s="146"/>
      <c r="G38" s="146"/>
      <c r="H38" s="146"/>
      <c r="I38" s="372"/>
      <c r="J38" s="7"/>
    </row>
    <row r="39" spans="2:10" x14ac:dyDescent="0.25">
      <c r="B39" s="146"/>
      <c r="C39" s="146"/>
      <c r="D39" s="146"/>
      <c r="E39" s="146"/>
      <c r="F39" s="146"/>
      <c r="G39" s="146"/>
      <c r="H39" s="146"/>
      <c r="I39" s="6"/>
      <c r="J39" s="7"/>
    </row>
    <row r="40" spans="2:10" ht="15.75" thickBot="1" x14ac:dyDescent="0.3">
      <c r="B40" s="15"/>
      <c r="C40" s="16"/>
      <c r="D40" s="16"/>
      <c r="E40" s="16"/>
      <c r="F40" s="16"/>
      <c r="G40" s="16"/>
      <c r="H40" s="16"/>
      <c r="I40" s="16"/>
      <c r="J40" s="17"/>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5" sqref="C5"/>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20" t="s">
        <v>1521</v>
      </c>
      <c r="B1" s="20"/>
      <c r="C1" s="21"/>
      <c r="D1" s="21"/>
      <c r="E1" s="21"/>
      <c r="F1" s="108" t="s">
        <v>1550</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174</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134" t="s">
        <v>534</v>
      </c>
      <c r="E14" s="29"/>
      <c r="F14" s="29"/>
      <c r="H14" s="21"/>
      <c r="L14" s="21"/>
      <c r="M14" s="21"/>
    </row>
    <row r="15" spans="1:13" x14ac:dyDescent="0.25">
      <c r="A15" s="23" t="s">
        <v>35</v>
      </c>
      <c r="B15" s="37" t="s">
        <v>36</v>
      </c>
      <c r="C15" s="134" t="s">
        <v>1620</v>
      </c>
      <c r="E15" s="29"/>
      <c r="F15" s="29"/>
      <c r="H15" s="21"/>
      <c r="L15" s="21"/>
      <c r="M15" s="21"/>
    </row>
    <row r="16" spans="1:13" x14ac:dyDescent="0.25">
      <c r="A16" s="23" t="s">
        <v>37</v>
      </c>
      <c r="B16" s="37" t="s">
        <v>38</v>
      </c>
      <c r="C16" s="135" t="s">
        <v>1621</v>
      </c>
      <c r="E16" s="29"/>
      <c r="F16" s="29"/>
      <c r="H16" s="21"/>
      <c r="L16" s="21"/>
      <c r="M16" s="21"/>
    </row>
    <row r="17" spans="1:13" x14ac:dyDescent="0.25">
      <c r="A17" s="23" t="s">
        <v>39</v>
      </c>
      <c r="B17" s="37" t="s">
        <v>40</v>
      </c>
      <c r="C17" s="141">
        <v>43830</v>
      </c>
      <c r="E17" s="29"/>
      <c r="F17" s="29"/>
      <c r="H17" s="21"/>
      <c r="L17" s="21"/>
      <c r="M17" s="21"/>
    </row>
    <row r="18" spans="1:13" outlineLevel="1" x14ac:dyDescent="0.25">
      <c r="A18" s="23" t="s">
        <v>41</v>
      </c>
      <c r="B18" s="38" t="s">
        <v>42</v>
      </c>
      <c r="C18" s="134" t="s">
        <v>1623</v>
      </c>
      <c r="E18" s="29"/>
      <c r="F18" s="29"/>
      <c r="H18" s="21"/>
      <c r="L18" s="21"/>
      <c r="M18" s="21"/>
    </row>
    <row r="19" spans="1:13" outlineLevel="1" x14ac:dyDescent="0.25">
      <c r="A19" s="23" t="s">
        <v>43</v>
      </c>
      <c r="B19" s="38" t="s">
        <v>44</v>
      </c>
      <c r="C19" s="135" t="s">
        <v>1624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130" t="s">
        <v>1611</v>
      </c>
      <c r="D27" s="40"/>
      <c r="E27" s="40"/>
      <c r="F27" s="40"/>
      <c r="H27" s="21"/>
      <c r="L27" s="21"/>
      <c r="M27" s="21"/>
    </row>
    <row r="28" spans="1:13" x14ac:dyDescent="0.25">
      <c r="A28" s="23" t="s">
        <v>53</v>
      </c>
      <c r="B28" s="39" t="s">
        <v>54</v>
      </c>
      <c r="C28" s="130" t="s">
        <v>1611</v>
      </c>
      <c r="D28" s="40"/>
      <c r="E28" s="40"/>
      <c r="F28" s="40"/>
      <c r="H28" s="21"/>
      <c r="L28" s="21"/>
      <c r="M28" s="21"/>
    </row>
    <row r="29" spans="1:13" x14ac:dyDescent="0.25">
      <c r="A29" s="23" t="s">
        <v>55</v>
      </c>
      <c r="B29" s="39" t="s">
        <v>56</v>
      </c>
      <c r="C29" s="130" t="s">
        <v>1612</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1504</v>
      </c>
      <c r="C38" s="103">
        <v>176075</v>
      </c>
      <c r="F38" s="40"/>
      <c r="H38" s="21"/>
      <c r="L38" s="21"/>
      <c r="M38" s="21"/>
    </row>
    <row r="39" spans="1:13" x14ac:dyDescent="0.25">
      <c r="A39" s="23" t="s">
        <v>65</v>
      </c>
      <c r="B39" s="40" t="s">
        <v>66</v>
      </c>
      <c r="C39" s="103">
        <v>163137</v>
      </c>
      <c r="F39" s="40"/>
      <c r="H39" s="21"/>
      <c r="L39" s="21"/>
      <c r="M39" s="21"/>
    </row>
    <row r="40" spans="1:13" outlineLevel="1" x14ac:dyDescent="0.25">
      <c r="A40" s="23" t="s">
        <v>67</v>
      </c>
      <c r="B40" s="46" t="s">
        <v>68</v>
      </c>
      <c r="C40" s="23" t="s">
        <v>1328</v>
      </c>
      <c r="F40" s="40"/>
      <c r="H40" s="21"/>
      <c r="L40" s="21"/>
      <c r="M40" s="21"/>
    </row>
    <row r="41" spans="1:13" outlineLevel="1" x14ac:dyDescent="0.25">
      <c r="A41" s="23" t="s">
        <v>70</v>
      </c>
      <c r="B41" s="46" t="s">
        <v>71</v>
      </c>
      <c r="C41" s="23" t="s">
        <v>1328</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92" t="s">
        <v>1505</v>
      </c>
      <c r="D44" s="42" t="s">
        <v>75</v>
      </c>
      <c r="E44" s="44"/>
      <c r="F44" s="45" t="s">
        <v>76</v>
      </c>
      <c r="G44" s="45" t="s">
        <v>77</v>
      </c>
      <c r="H44" s="21"/>
      <c r="L44" s="21"/>
      <c r="M44" s="21"/>
    </row>
    <row r="45" spans="1:13" x14ac:dyDescent="0.25">
      <c r="A45" s="23" t="s">
        <v>8</v>
      </c>
      <c r="B45" s="40" t="s">
        <v>78</v>
      </c>
      <c r="C45" s="60">
        <v>0.08</v>
      </c>
      <c r="D45" s="60">
        <f>IF(OR(C38="[For completion]",C39="[For completion]"),"Please complete G.3.1.1 and G.3.1.2",(C38/C39-1))</f>
        <v>7.9307575841164102E-2</v>
      </c>
      <c r="E45" s="60"/>
      <c r="F45" s="60">
        <v>0</v>
      </c>
      <c r="G45" s="23" t="s">
        <v>1328</v>
      </c>
      <c r="H45" s="21"/>
      <c r="L45" s="21"/>
      <c r="M45" s="21"/>
    </row>
    <row r="46" spans="1:13" outlineLevel="1" x14ac:dyDescent="0.25">
      <c r="A46" s="23" t="s">
        <v>79</v>
      </c>
      <c r="B46" s="38" t="s">
        <v>80</v>
      </c>
      <c r="C46" s="60"/>
      <c r="D46" s="60"/>
      <c r="E46" s="60"/>
      <c r="F46" s="60"/>
      <c r="G46" s="60"/>
      <c r="H46" s="21"/>
      <c r="L46" s="21"/>
      <c r="M46" s="21"/>
    </row>
    <row r="47" spans="1:13" outlineLevel="1" x14ac:dyDescent="0.25">
      <c r="A47" s="23" t="s">
        <v>81</v>
      </c>
      <c r="B47" s="38" t="s">
        <v>82</v>
      </c>
      <c r="C47" s="60"/>
      <c r="D47" s="60"/>
      <c r="E47" s="60"/>
      <c r="F47" s="60"/>
      <c r="G47" s="60"/>
      <c r="H47" s="21"/>
      <c r="L47" s="21"/>
      <c r="M47" s="21"/>
    </row>
    <row r="48" spans="1:13" outlineLevel="1" x14ac:dyDescent="0.25">
      <c r="A48" s="23" t="s">
        <v>83</v>
      </c>
      <c r="B48" s="133" t="s">
        <v>1619</v>
      </c>
      <c r="C48" s="60"/>
      <c r="D48" s="371">
        <v>0.14897017215602157</v>
      </c>
      <c r="E48" s="60"/>
      <c r="F48" s="60"/>
      <c r="G48" s="60"/>
      <c r="H48" s="21"/>
      <c r="L48" s="21"/>
      <c r="M48" s="21"/>
    </row>
    <row r="49" spans="1:13" outlineLevel="1" x14ac:dyDescent="0.25">
      <c r="A49" s="23" t="s">
        <v>84</v>
      </c>
      <c r="B49" s="38"/>
      <c r="C49" s="60"/>
      <c r="D49" s="60"/>
      <c r="E49" s="60"/>
      <c r="F49" s="60"/>
      <c r="G49" s="60"/>
      <c r="H49" s="21"/>
      <c r="L49" s="21"/>
      <c r="M49" s="21"/>
    </row>
    <row r="50" spans="1:13" outlineLevel="1" x14ac:dyDescent="0.25">
      <c r="A50" s="23" t="s">
        <v>85</v>
      </c>
      <c r="B50" s="38"/>
      <c r="C50" s="60"/>
      <c r="D50" s="60"/>
      <c r="E50" s="60"/>
      <c r="F50" s="60"/>
      <c r="G50" s="60"/>
      <c r="H50" s="21"/>
      <c r="L50" s="21"/>
      <c r="M50" s="21"/>
    </row>
    <row r="51" spans="1:13" outlineLevel="1" x14ac:dyDescent="0.25">
      <c r="A51" s="23" t="s">
        <v>86</v>
      </c>
      <c r="B51" s="38"/>
      <c r="C51" s="60"/>
      <c r="D51" s="60"/>
      <c r="E51" s="60"/>
      <c r="F51" s="60"/>
      <c r="G51" s="60"/>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103">
        <v>153246</v>
      </c>
      <c r="E53" s="48"/>
      <c r="F53" s="49">
        <f>IF($C$58=0,"",IF(C53="[for completion]","",C53/$C$58))</f>
        <v>0.87034502342751663</v>
      </c>
      <c r="G53" s="49"/>
      <c r="H53" s="21"/>
      <c r="L53" s="21"/>
      <c r="M53" s="21"/>
    </row>
    <row r="54" spans="1:13" x14ac:dyDescent="0.25">
      <c r="A54" s="23" t="s">
        <v>91</v>
      </c>
      <c r="B54" s="40" t="s">
        <v>92</v>
      </c>
      <c r="C54" s="103">
        <v>0</v>
      </c>
      <c r="E54" s="48"/>
      <c r="F54" s="49">
        <f>IF($C$58=0,"",IF(C54="[for completion]","",C54/$C$58))</f>
        <v>0</v>
      </c>
      <c r="G54" s="49"/>
      <c r="H54" s="21"/>
      <c r="L54" s="21"/>
      <c r="M54" s="21"/>
    </row>
    <row r="55" spans="1:13" x14ac:dyDescent="0.25">
      <c r="A55" s="23" t="s">
        <v>93</v>
      </c>
      <c r="B55" s="40" t="s">
        <v>94</v>
      </c>
      <c r="C55" s="103">
        <v>0</v>
      </c>
      <c r="E55" s="48"/>
      <c r="F55" s="49">
        <f t="shared" ref="F55:F56" si="0">IF($C$58=0,"",IF(C55="[for completion]","",C55/$C$58))</f>
        <v>0</v>
      </c>
      <c r="G55" s="49"/>
      <c r="H55" s="21"/>
      <c r="L55" s="21"/>
      <c r="M55" s="21"/>
    </row>
    <row r="56" spans="1:13" x14ac:dyDescent="0.25">
      <c r="A56" s="23" t="s">
        <v>95</v>
      </c>
      <c r="B56" s="40" t="s">
        <v>96</v>
      </c>
      <c r="C56" s="103">
        <v>22829</v>
      </c>
      <c r="E56" s="48"/>
      <c r="F56" s="49">
        <f t="shared" si="0"/>
        <v>0.12965497657248332</v>
      </c>
      <c r="G56" s="49"/>
      <c r="H56" s="21"/>
      <c r="L56" s="21"/>
      <c r="M56" s="21"/>
    </row>
    <row r="57" spans="1:13" x14ac:dyDescent="0.25">
      <c r="A57" s="23" t="s">
        <v>97</v>
      </c>
      <c r="B57" s="23" t="s">
        <v>98</v>
      </c>
      <c r="C57" s="103">
        <v>0</v>
      </c>
      <c r="E57" s="48"/>
      <c r="F57" s="49">
        <f>IF($C$58=0,"",IF(C57="[for completion]","",C57/$C$58))</f>
        <v>0</v>
      </c>
      <c r="G57" s="49"/>
      <c r="H57" s="21"/>
      <c r="L57" s="21"/>
      <c r="M57" s="21"/>
    </row>
    <row r="58" spans="1:13" x14ac:dyDescent="0.25">
      <c r="A58" s="23" t="s">
        <v>99</v>
      </c>
      <c r="B58" s="50" t="s">
        <v>100</v>
      </c>
      <c r="C58" s="48">
        <f>SUM(C53:C57)</f>
        <v>176075</v>
      </c>
      <c r="D58" s="48"/>
      <c r="E58" s="48"/>
      <c r="F58" s="51">
        <f>SUM(F53:F57)</f>
        <v>1</v>
      </c>
      <c r="G58" s="49"/>
      <c r="H58" s="21"/>
      <c r="L58" s="21"/>
      <c r="M58" s="21"/>
    </row>
    <row r="59" spans="1:13" outlineLevel="1" x14ac:dyDescent="0.25">
      <c r="A59" s="23" t="s">
        <v>101</v>
      </c>
      <c r="B59" s="111"/>
      <c r="C59" s="102"/>
      <c r="E59" s="48"/>
      <c r="F59" s="49">
        <f t="shared" ref="F59:F64" si="1">IF($C$58=0,"",IF(C59="[for completion]","",C59/$C$58))</f>
        <v>0</v>
      </c>
      <c r="G59" s="49"/>
      <c r="H59" s="21"/>
      <c r="L59" s="21"/>
      <c r="M59" s="21"/>
    </row>
    <row r="60" spans="1:13" outlineLevel="1" x14ac:dyDescent="0.25">
      <c r="A60" s="23" t="s">
        <v>103</v>
      </c>
      <c r="B60" s="111"/>
      <c r="C60" s="102"/>
      <c r="E60" s="48"/>
      <c r="F60" s="49">
        <f t="shared" si="1"/>
        <v>0</v>
      </c>
      <c r="G60" s="49"/>
      <c r="H60" s="21"/>
      <c r="L60" s="21"/>
      <c r="M60" s="21"/>
    </row>
    <row r="61" spans="1:13" outlineLevel="1" x14ac:dyDescent="0.25">
      <c r="A61" s="23" t="s">
        <v>104</v>
      </c>
      <c r="B61" s="111"/>
      <c r="C61" s="102"/>
      <c r="E61" s="48"/>
      <c r="F61" s="49">
        <f t="shared" si="1"/>
        <v>0</v>
      </c>
      <c r="G61" s="49"/>
      <c r="H61" s="21"/>
      <c r="L61" s="21"/>
      <c r="M61" s="21"/>
    </row>
    <row r="62" spans="1:13" outlineLevel="1" x14ac:dyDescent="0.25">
      <c r="A62" s="23" t="s">
        <v>105</v>
      </c>
      <c r="B62" s="111"/>
      <c r="C62" s="102"/>
      <c r="E62" s="48"/>
      <c r="F62" s="49">
        <f t="shared" si="1"/>
        <v>0</v>
      </c>
      <c r="G62" s="49"/>
      <c r="H62" s="21"/>
      <c r="L62" s="21"/>
      <c r="M62" s="21"/>
    </row>
    <row r="63" spans="1:13" outlineLevel="1" x14ac:dyDescent="0.25">
      <c r="A63" s="23" t="s">
        <v>106</v>
      </c>
      <c r="B63" s="111"/>
      <c r="C63" s="102"/>
      <c r="E63" s="48"/>
      <c r="F63" s="49">
        <f t="shared" si="1"/>
        <v>0</v>
      </c>
      <c r="G63" s="49"/>
      <c r="H63" s="21"/>
      <c r="L63" s="21"/>
      <c r="M63" s="21"/>
    </row>
    <row r="64" spans="1:13" outlineLevel="1" x14ac:dyDescent="0.25">
      <c r="A64" s="23" t="s">
        <v>107</v>
      </c>
      <c r="B64" s="111"/>
      <c r="C64" s="105"/>
      <c r="D64" s="53"/>
      <c r="E64" s="53"/>
      <c r="F64" s="49">
        <f t="shared" si="1"/>
        <v>0</v>
      </c>
      <c r="G64" s="51"/>
      <c r="H64" s="21"/>
      <c r="L64" s="21"/>
      <c r="M64" s="21"/>
    </row>
    <row r="65" spans="1:13" ht="15" customHeight="1" x14ac:dyDescent="0.25">
      <c r="A65" s="42"/>
      <c r="B65" s="43" t="s">
        <v>108</v>
      </c>
      <c r="C65" s="92" t="s">
        <v>1515</v>
      </c>
      <c r="D65" s="92" t="s">
        <v>1516</v>
      </c>
      <c r="E65" s="44"/>
      <c r="F65" s="45" t="s">
        <v>109</v>
      </c>
      <c r="G65" s="54" t="s">
        <v>110</v>
      </c>
      <c r="H65" s="21"/>
      <c r="L65" s="21"/>
      <c r="M65" s="21"/>
    </row>
    <row r="66" spans="1:13" x14ac:dyDescent="0.25">
      <c r="A66" s="23" t="s">
        <v>111</v>
      </c>
      <c r="B66" s="40" t="s">
        <v>1520</v>
      </c>
      <c r="C66" s="106" t="s">
        <v>1626</v>
      </c>
      <c r="D66" s="106" t="s">
        <v>1328</v>
      </c>
      <c r="E66" s="37"/>
      <c r="F66" s="55"/>
      <c r="G66" s="56"/>
      <c r="H66" s="21"/>
      <c r="L66" s="21"/>
      <c r="M66" s="21"/>
    </row>
    <row r="67" spans="1:13" x14ac:dyDescent="0.25">
      <c r="B67" s="40"/>
      <c r="E67" s="37"/>
      <c r="F67" s="55"/>
      <c r="G67" s="56"/>
      <c r="H67" s="21"/>
      <c r="L67" s="21"/>
      <c r="M67" s="21"/>
    </row>
    <row r="68" spans="1:13" x14ac:dyDescent="0.25">
      <c r="B68" s="40" t="s">
        <v>1510</v>
      </c>
      <c r="C68" s="37"/>
      <c r="D68" s="37"/>
      <c r="E68" s="37"/>
      <c r="F68" s="56"/>
      <c r="G68" s="56"/>
      <c r="H68" s="21"/>
      <c r="L68" s="21"/>
      <c r="M68" s="21"/>
    </row>
    <row r="69" spans="1:13" x14ac:dyDescent="0.25">
      <c r="B69" s="40" t="s">
        <v>113</v>
      </c>
      <c r="E69" s="37"/>
      <c r="F69" s="56"/>
      <c r="G69" s="56"/>
      <c r="H69" s="21"/>
      <c r="L69" s="21"/>
      <c r="M69" s="21"/>
    </row>
    <row r="70" spans="1:13" x14ac:dyDescent="0.25">
      <c r="A70" s="23" t="s">
        <v>114</v>
      </c>
      <c r="B70" s="19" t="s">
        <v>1541</v>
      </c>
      <c r="C70" s="103">
        <v>12510.06</v>
      </c>
      <c r="D70" s="106" t="s">
        <v>1328</v>
      </c>
      <c r="E70" s="19"/>
      <c r="F70" s="49">
        <f t="shared" ref="F70:F76" si="2">IF($C$77=0,"",IF(C70="[for completion]","",C70/$C$77))</f>
        <v>7.1049456204496042E-2</v>
      </c>
      <c r="G70" s="49" t="str">
        <f>IF($D$77=0,"",IF(D70="[Mark as ND1 if not relevant]","",D70/$D$77))</f>
        <v/>
      </c>
      <c r="H70" s="21"/>
      <c r="L70" s="21"/>
      <c r="M70" s="21"/>
    </row>
    <row r="71" spans="1:13" x14ac:dyDescent="0.25">
      <c r="A71" s="23" t="s">
        <v>115</v>
      </c>
      <c r="B71" s="19" t="s">
        <v>1542</v>
      </c>
      <c r="C71" s="103">
        <v>4881.3900000000003</v>
      </c>
      <c r="D71" s="106" t="s">
        <v>1328</v>
      </c>
      <c r="E71" s="19"/>
      <c r="F71" s="49">
        <f t="shared" si="2"/>
        <v>2.7723296692587007E-2</v>
      </c>
      <c r="G71" s="49" t="str">
        <f t="shared" ref="G71:G76" si="3">IF($D$77=0,"",IF(D71="[Mark as ND1 if not relevant]","",D71/$D$77))</f>
        <v/>
      </c>
      <c r="H71" s="21"/>
      <c r="L71" s="21"/>
      <c r="M71" s="21"/>
    </row>
    <row r="72" spans="1:13" x14ac:dyDescent="0.25">
      <c r="A72" s="23" t="s">
        <v>116</v>
      </c>
      <c r="B72" s="19" t="s">
        <v>1543</v>
      </c>
      <c r="C72" s="103">
        <v>1254.76</v>
      </c>
      <c r="D72" s="106" t="s">
        <v>1328</v>
      </c>
      <c r="E72" s="19"/>
      <c r="F72" s="49">
        <f t="shared" si="2"/>
        <v>7.1262660344677377E-3</v>
      </c>
      <c r="G72" s="49" t="str">
        <f t="shared" si="3"/>
        <v/>
      </c>
      <c r="H72" s="21"/>
      <c r="L72" s="21"/>
      <c r="M72" s="21"/>
    </row>
    <row r="73" spans="1:13" x14ac:dyDescent="0.25">
      <c r="A73" s="23" t="s">
        <v>117</v>
      </c>
      <c r="B73" s="19" t="s">
        <v>1544</v>
      </c>
      <c r="C73" s="103">
        <v>2677.66</v>
      </c>
      <c r="D73" s="106" t="s">
        <v>1328</v>
      </c>
      <c r="E73" s="19"/>
      <c r="F73" s="49">
        <f t="shared" si="2"/>
        <v>1.5207463985027321E-2</v>
      </c>
      <c r="G73" s="49" t="str">
        <f t="shared" si="3"/>
        <v/>
      </c>
      <c r="H73" s="21"/>
      <c r="L73" s="21"/>
      <c r="M73" s="21"/>
    </row>
    <row r="74" spans="1:13" x14ac:dyDescent="0.25">
      <c r="A74" s="23" t="s">
        <v>118</v>
      </c>
      <c r="B74" s="19" t="s">
        <v>1545</v>
      </c>
      <c r="C74" s="103">
        <v>1822.7</v>
      </c>
      <c r="D74" s="106" t="s">
        <v>1328</v>
      </c>
      <c r="E74" s="19"/>
      <c r="F74" s="49">
        <f t="shared" si="2"/>
        <v>1.0351816364104965E-2</v>
      </c>
      <c r="G74" s="49" t="str">
        <f t="shared" si="3"/>
        <v/>
      </c>
      <c r="H74" s="21"/>
      <c r="L74" s="21"/>
      <c r="M74" s="21"/>
    </row>
    <row r="75" spans="1:13" x14ac:dyDescent="0.25">
      <c r="A75" s="23" t="s">
        <v>119</v>
      </c>
      <c r="B75" s="19" t="s">
        <v>1546</v>
      </c>
      <c r="C75" s="103">
        <v>2972.99</v>
      </c>
      <c r="D75" s="106" t="s">
        <v>1328</v>
      </c>
      <c r="E75" s="19"/>
      <c r="F75" s="49">
        <f t="shared" si="2"/>
        <v>1.688475697170155E-2</v>
      </c>
      <c r="G75" s="49" t="str">
        <f t="shared" si="3"/>
        <v/>
      </c>
      <c r="H75" s="21"/>
      <c r="L75" s="21"/>
      <c r="M75" s="21"/>
    </row>
    <row r="76" spans="1:13" x14ac:dyDescent="0.25">
      <c r="A76" s="23" t="s">
        <v>120</v>
      </c>
      <c r="B76" s="19" t="s">
        <v>1547</v>
      </c>
      <c r="C76" s="103">
        <v>149955.82</v>
      </c>
      <c r="D76" s="106" t="s">
        <v>1328</v>
      </c>
      <c r="E76" s="19"/>
      <c r="F76" s="49">
        <f t="shared" si="2"/>
        <v>0.85165694374761536</v>
      </c>
      <c r="G76" s="49" t="str">
        <f t="shared" si="3"/>
        <v/>
      </c>
      <c r="H76" s="21"/>
      <c r="L76" s="21"/>
      <c r="M76" s="21"/>
    </row>
    <row r="77" spans="1:13" x14ac:dyDescent="0.25">
      <c r="A77" s="23" t="s">
        <v>121</v>
      </c>
      <c r="B77" s="57" t="s">
        <v>100</v>
      </c>
      <c r="C77" s="48">
        <f>SUM(C70:C76)</f>
        <v>176075.38</v>
      </c>
      <c r="D77" s="107">
        <f>SUM(D70:D76)</f>
        <v>0</v>
      </c>
      <c r="E77" s="40"/>
      <c r="F77" s="51">
        <f>SUM(F70:F76)</f>
        <v>1</v>
      </c>
      <c r="G77" s="142">
        <f>SUM(G70:G76)</f>
        <v>0</v>
      </c>
      <c r="H77" s="21"/>
      <c r="L77" s="21"/>
      <c r="M77" s="21"/>
    </row>
    <row r="78" spans="1:13" outlineLevel="1" x14ac:dyDescent="0.25">
      <c r="A78" s="23" t="s">
        <v>122</v>
      </c>
      <c r="B78" s="112"/>
      <c r="C78" s="107"/>
      <c r="D78" s="107"/>
      <c r="E78" s="40"/>
      <c r="F78" s="49">
        <f>IF($C$77=0,"",IF(C78="[for completion]","",C78/$C$77))</f>
        <v>0</v>
      </c>
      <c r="G78" s="49" t="str">
        <f t="shared" ref="G78:G87" si="4">IF($D$77=0,"",IF(D78="[for completion]","",D78/$D$77))</f>
        <v/>
      </c>
      <c r="H78" s="21"/>
      <c r="L78" s="21"/>
      <c r="M78" s="21"/>
    </row>
    <row r="79" spans="1:13" outlineLevel="1" x14ac:dyDescent="0.25">
      <c r="A79" s="23" t="s">
        <v>123</v>
      </c>
      <c r="B79" s="112"/>
      <c r="C79" s="107"/>
      <c r="D79" s="107"/>
      <c r="E79" s="40"/>
      <c r="F79" s="49">
        <f t="shared" ref="F79:F87" si="5">IF($C$77=0,"",IF(C79="[for completion]","",C79/$C$77))</f>
        <v>0</v>
      </c>
      <c r="G79" s="49" t="str">
        <f t="shared" si="4"/>
        <v/>
      </c>
      <c r="H79" s="21"/>
      <c r="L79" s="21"/>
      <c r="M79" s="21"/>
    </row>
    <row r="80" spans="1:13" outlineLevel="1" x14ac:dyDescent="0.25">
      <c r="A80" s="23" t="s">
        <v>124</v>
      </c>
      <c r="B80" s="112"/>
      <c r="C80" s="107"/>
      <c r="D80" s="107"/>
      <c r="E80" s="40"/>
      <c r="F80" s="49">
        <f t="shared" si="5"/>
        <v>0</v>
      </c>
      <c r="G80" s="49" t="str">
        <f t="shared" si="4"/>
        <v/>
      </c>
      <c r="H80" s="21"/>
      <c r="L80" s="21"/>
      <c r="M80" s="21"/>
    </row>
    <row r="81" spans="1:13" outlineLevel="1" x14ac:dyDescent="0.25">
      <c r="A81" s="23" t="s">
        <v>125</v>
      </c>
      <c r="B81" s="112"/>
      <c r="C81" s="107"/>
      <c r="D81" s="107"/>
      <c r="E81" s="40"/>
      <c r="F81" s="49">
        <f t="shared" si="5"/>
        <v>0</v>
      </c>
      <c r="G81" s="49" t="str">
        <f t="shared" si="4"/>
        <v/>
      </c>
      <c r="H81" s="21"/>
      <c r="L81" s="21"/>
      <c r="M81" s="21"/>
    </row>
    <row r="82" spans="1:13" outlineLevel="1" x14ac:dyDescent="0.25">
      <c r="A82" s="23" t="s">
        <v>126</v>
      </c>
      <c r="B82" s="112"/>
      <c r="C82" s="107"/>
      <c r="D82" s="107"/>
      <c r="E82" s="40"/>
      <c r="F82" s="49">
        <f t="shared" si="5"/>
        <v>0</v>
      </c>
      <c r="G82" s="49" t="str">
        <f t="shared" si="4"/>
        <v/>
      </c>
      <c r="H82" s="21"/>
      <c r="L82" s="21"/>
      <c r="M82" s="21"/>
    </row>
    <row r="83" spans="1:13" outlineLevel="1" x14ac:dyDescent="0.25">
      <c r="A83" s="23" t="s">
        <v>127</v>
      </c>
      <c r="B83" s="58"/>
      <c r="C83" s="48"/>
      <c r="D83" s="48"/>
      <c r="E83" s="40"/>
      <c r="F83" s="49"/>
      <c r="G83" s="49"/>
      <c r="H83" s="21"/>
      <c r="L83" s="21"/>
      <c r="M83" s="21"/>
    </row>
    <row r="84" spans="1:13" outlineLevel="1" x14ac:dyDescent="0.25">
      <c r="A84" s="23" t="s">
        <v>128</v>
      </c>
      <c r="B84" s="58"/>
      <c r="C84" s="48"/>
      <c r="D84" s="48"/>
      <c r="E84" s="40"/>
      <c r="F84" s="49"/>
      <c r="G84" s="49"/>
      <c r="H84" s="21"/>
      <c r="L84" s="21"/>
      <c r="M84" s="21"/>
    </row>
    <row r="85" spans="1:13" outlineLevel="1" x14ac:dyDescent="0.25">
      <c r="A85" s="23" t="s">
        <v>129</v>
      </c>
      <c r="B85" s="58"/>
      <c r="C85" s="48"/>
      <c r="D85" s="48"/>
      <c r="E85" s="40"/>
      <c r="F85" s="49"/>
      <c r="G85" s="49"/>
      <c r="H85" s="21"/>
      <c r="L85" s="21"/>
      <c r="M85" s="21"/>
    </row>
    <row r="86" spans="1:13" outlineLevel="1" x14ac:dyDescent="0.25">
      <c r="A86" s="23" t="s">
        <v>130</v>
      </c>
      <c r="B86" s="57"/>
      <c r="C86" s="48"/>
      <c r="D86" s="48"/>
      <c r="E86" s="40"/>
      <c r="F86" s="49">
        <f t="shared" si="5"/>
        <v>0</v>
      </c>
      <c r="G86" s="49" t="str">
        <f t="shared" si="4"/>
        <v/>
      </c>
      <c r="H86" s="21"/>
      <c r="L86" s="21"/>
      <c r="M86" s="21"/>
    </row>
    <row r="87" spans="1:13" outlineLevel="1" x14ac:dyDescent="0.25">
      <c r="A87" s="23" t="s">
        <v>131</v>
      </c>
      <c r="B87" s="58"/>
      <c r="C87" s="48"/>
      <c r="D87" s="48"/>
      <c r="E87" s="40"/>
      <c r="F87" s="49">
        <f t="shared" si="5"/>
        <v>0</v>
      </c>
      <c r="G87" s="49" t="str">
        <f t="shared" si="4"/>
        <v/>
      </c>
      <c r="H87" s="21"/>
      <c r="L87" s="21"/>
      <c r="M87" s="21"/>
    </row>
    <row r="88" spans="1:13" ht="15" customHeight="1" x14ac:dyDescent="0.25">
      <c r="A88" s="42"/>
      <c r="B88" s="43" t="s">
        <v>132</v>
      </c>
      <c r="C88" s="92" t="s">
        <v>1517</v>
      </c>
      <c r="D88" s="92" t="s">
        <v>1518</v>
      </c>
      <c r="E88" s="44"/>
      <c r="F88" s="45" t="s">
        <v>133</v>
      </c>
      <c r="G88" s="42" t="s">
        <v>134</v>
      </c>
      <c r="H88" s="21"/>
      <c r="L88" s="21"/>
      <c r="M88" s="21"/>
    </row>
    <row r="89" spans="1:13" x14ac:dyDescent="0.25">
      <c r="A89" s="23" t="s">
        <v>135</v>
      </c>
      <c r="B89" s="40" t="s">
        <v>112</v>
      </c>
      <c r="C89" s="106">
        <v>9.36</v>
      </c>
      <c r="D89" s="106" t="s">
        <v>1328</v>
      </c>
      <c r="E89" s="37"/>
      <c r="F89" s="55"/>
      <c r="G89" s="56"/>
      <c r="H89" s="21"/>
      <c r="L89" s="21"/>
      <c r="M89" s="21"/>
    </row>
    <row r="90" spans="1:13" x14ac:dyDescent="0.25">
      <c r="B90" s="40"/>
      <c r="E90" s="37"/>
      <c r="F90" s="55"/>
      <c r="G90" s="56"/>
      <c r="H90" s="21"/>
      <c r="L90" s="21"/>
      <c r="M90" s="21"/>
    </row>
    <row r="91" spans="1:13" x14ac:dyDescent="0.25">
      <c r="B91" s="40" t="s">
        <v>1511</v>
      </c>
      <c r="C91" s="37"/>
      <c r="D91" s="37"/>
      <c r="E91" s="37"/>
      <c r="F91" s="56"/>
      <c r="G91" s="56"/>
      <c r="H91" s="21"/>
      <c r="L91" s="21"/>
      <c r="M91" s="21"/>
    </row>
    <row r="92" spans="1:13" x14ac:dyDescent="0.25">
      <c r="A92" s="23" t="s">
        <v>136</v>
      </c>
      <c r="B92" s="40" t="s">
        <v>113</v>
      </c>
      <c r="E92" s="37"/>
      <c r="F92" s="56"/>
      <c r="G92" s="56"/>
      <c r="H92" s="21"/>
      <c r="L92" s="21"/>
      <c r="M92" s="21"/>
    </row>
    <row r="93" spans="1:13" x14ac:dyDescent="0.25">
      <c r="A93" s="23" t="s">
        <v>137</v>
      </c>
      <c r="B93" s="19" t="s">
        <v>1541</v>
      </c>
      <c r="C93" s="103">
        <v>30713.18</v>
      </c>
      <c r="D93" s="23" t="s">
        <v>1328</v>
      </c>
      <c r="E93" s="19"/>
      <c r="F93" s="49">
        <f>IF($C$100=0,"",IF(C93="[for completion]","",IF(C93="","",C93/$C$100)))</f>
        <v>0.18826607732184017</v>
      </c>
      <c r="G93" s="49" t="str">
        <f>IF($D$100=0,"",IF(D93="[Mark as ND1 if not relevant]","",IF(D93="","",D93/$D$100)))</f>
        <v/>
      </c>
      <c r="H93" s="21"/>
      <c r="L93" s="21"/>
      <c r="M93" s="21"/>
    </row>
    <row r="94" spans="1:13" x14ac:dyDescent="0.25">
      <c r="A94" s="23" t="s">
        <v>138</v>
      </c>
      <c r="B94" s="19" t="s">
        <v>1542</v>
      </c>
      <c r="C94" s="103">
        <v>25184.34</v>
      </c>
      <c r="D94" s="23" t="s">
        <v>1328</v>
      </c>
      <c r="E94" s="19"/>
      <c r="F94" s="49">
        <f t="shared" ref="F94:F99" si="6">IF($C$100=0,"",IF(C94="[for completion]","",IF(C94="","",C94/$C$100)))</f>
        <v>0.15437531710293473</v>
      </c>
      <c r="G94" s="49" t="str">
        <f t="shared" ref="G94:G99" si="7">IF($D$100=0,"",IF(D94="[Mark as ND1 if not relevant]","",IF(D94="","",D94/$D$100)))</f>
        <v/>
      </c>
      <c r="H94" s="21"/>
      <c r="L94" s="21"/>
      <c r="M94" s="21"/>
    </row>
    <row r="95" spans="1:13" x14ac:dyDescent="0.25">
      <c r="A95" s="23" t="s">
        <v>139</v>
      </c>
      <c r="B95" s="19" t="s">
        <v>1543</v>
      </c>
      <c r="C95" s="103">
        <v>24018.29</v>
      </c>
      <c r="D95" s="23" t="s">
        <v>1328</v>
      </c>
      <c r="E95" s="19"/>
      <c r="F95" s="49">
        <f t="shared" si="6"/>
        <v>0.14722764761833132</v>
      </c>
      <c r="G95" s="49" t="str">
        <f t="shared" si="7"/>
        <v/>
      </c>
      <c r="H95" s="21"/>
      <c r="L95" s="21"/>
      <c r="M95" s="21"/>
    </row>
    <row r="96" spans="1:13" x14ac:dyDescent="0.25">
      <c r="A96" s="23" t="s">
        <v>140</v>
      </c>
      <c r="B96" s="19" t="s">
        <v>1544</v>
      </c>
      <c r="C96" s="103">
        <v>19975.14</v>
      </c>
      <c r="D96" s="23" t="s">
        <v>1328</v>
      </c>
      <c r="E96" s="19"/>
      <c r="F96" s="49">
        <f t="shared" si="6"/>
        <v>0.12244389059532691</v>
      </c>
      <c r="G96" s="49" t="str">
        <f t="shared" si="7"/>
        <v/>
      </c>
      <c r="H96" s="21"/>
      <c r="L96" s="21"/>
      <c r="M96" s="21"/>
    </row>
    <row r="97" spans="1:14" x14ac:dyDescent="0.25">
      <c r="A97" s="23" t="s">
        <v>141</v>
      </c>
      <c r="B97" s="19" t="s">
        <v>1545</v>
      </c>
      <c r="C97" s="103">
        <v>13093.3</v>
      </c>
      <c r="D97" s="23" t="s">
        <v>1328</v>
      </c>
      <c r="E97" s="19"/>
      <c r="F97" s="49">
        <f t="shared" si="6"/>
        <v>8.0259492185376119E-2</v>
      </c>
      <c r="G97" s="49" t="str">
        <f t="shared" si="7"/>
        <v/>
      </c>
      <c r="H97" s="21"/>
      <c r="L97" s="21"/>
      <c r="M97" s="21"/>
    </row>
    <row r="98" spans="1:14" x14ac:dyDescent="0.25">
      <c r="A98" s="23" t="s">
        <v>142</v>
      </c>
      <c r="B98" s="19" t="s">
        <v>1546</v>
      </c>
      <c r="C98" s="103">
        <v>1724.96</v>
      </c>
      <c r="D98" s="23" t="s">
        <v>1328</v>
      </c>
      <c r="E98" s="19"/>
      <c r="F98" s="49">
        <f t="shared" si="6"/>
        <v>1.0573683764985633E-2</v>
      </c>
      <c r="G98" s="49" t="str">
        <f t="shared" si="7"/>
        <v/>
      </c>
      <c r="H98" s="21"/>
      <c r="L98" s="21"/>
      <c r="M98" s="21"/>
    </row>
    <row r="99" spans="1:14" x14ac:dyDescent="0.25">
      <c r="A99" s="23" t="s">
        <v>143</v>
      </c>
      <c r="B99" s="19" t="s">
        <v>1547</v>
      </c>
      <c r="C99" s="103">
        <v>48427.88</v>
      </c>
      <c r="D99" s="23" t="s">
        <v>1328</v>
      </c>
      <c r="E99" s="19"/>
      <c r="F99" s="49">
        <f t="shared" si="6"/>
        <v>0.29685389141120511</v>
      </c>
      <c r="G99" s="49" t="str">
        <f t="shared" si="7"/>
        <v/>
      </c>
      <c r="H99" s="21"/>
      <c r="L99" s="21"/>
      <c r="M99" s="21"/>
    </row>
    <row r="100" spans="1:14" x14ac:dyDescent="0.25">
      <c r="A100" s="23" t="s">
        <v>144</v>
      </c>
      <c r="B100" s="57" t="s">
        <v>100</v>
      </c>
      <c r="C100" s="48">
        <f>SUM(C93:C99)</f>
        <v>163137.09</v>
      </c>
      <c r="D100" s="48">
        <f>SUM(D93:D99)</f>
        <v>0</v>
      </c>
      <c r="E100" s="40"/>
      <c r="F100" s="51">
        <f>SUM(F93:F99)</f>
        <v>1</v>
      </c>
      <c r="G100" s="51">
        <f>SUM(G93:G99)</f>
        <v>0</v>
      </c>
      <c r="H100" s="21"/>
      <c r="L100" s="21"/>
      <c r="M100" s="21"/>
    </row>
    <row r="101" spans="1:14" outlineLevel="1" x14ac:dyDescent="0.25">
      <c r="A101" s="23" t="s">
        <v>145</v>
      </c>
      <c r="B101" s="112"/>
      <c r="C101" s="48"/>
      <c r="D101" s="48"/>
      <c r="E101" s="40"/>
      <c r="F101" s="49">
        <f t="shared" ref="F101:F105" si="8">IF($C$100=0,"",IF(C101="[for completion]","",C101/$C$100))</f>
        <v>0</v>
      </c>
      <c r="G101" s="49" t="str">
        <f t="shared" ref="G101:G105" si="9">IF($D$100=0,"",IF(D101="[for completion]","",D101/$D$100))</f>
        <v/>
      </c>
      <c r="H101" s="21"/>
      <c r="L101" s="21"/>
      <c r="M101" s="21"/>
    </row>
    <row r="102" spans="1:14" outlineLevel="1" x14ac:dyDescent="0.25">
      <c r="A102" s="23" t="s">
        <v>146</v>
      </c>
      <c r="B102" s="112"/>
      <c r="C102" s="48"/>
      <c r="D102" s="48"/>
      <c r="E102" s="40"/>
      <c r="F102" s="49">
        <f t="shared" si="8"/>
        <v>0</v>
      </c>
      <c r="G102" s="49" t="str">
        <f t="shared" si="9"/>
        <v/>
      </c>
      <c r="H102" s="21"/>
      <c r="L102" s="21"/>
      <c r="M102" s="21"/>
    </row>
    <row r="103" spans="1:14" outlineLevel="1" x14ac:dyDescent="0.25">
      <c r="A103" s="23" t="s">
        <v>147</v>
      </c>
      <c r="B103" s="112"/>
      <c r="C103" s="48"/>
      <c r="D103" s="48"/>
      <c r="E103" s="40"/>
      <c r="F103" s="49">
        <f t="shared" si="8"/>
        <v>0</v>
      </c>
      <c r="G103" s="49" t="str">
        <f t="shared" si="9"/>
        <v/>
      </c>
      <c r="H103" s="21"/>
      <c r="L103" s="21"/>
      <c r="M103" s="21"/>
    </row>
    <row r="104" spans="1:14" outlineLevel="1" x14ac:dyDescent="0.25">
      <c r="A104" s="23" t="s">
        <v>148</v>
      </c>
      <c r="B104" s="112"/>
      <c r="C104" s="48"/>
      <c r="D104" s="48"/>
      <c r="E104" s="40"/>
      <c r="F104" s="49">
        <f t="shared" si="8"/>
        <v>0</v>
      </c>
      <c r="G104" s="49" t="str">
        <f t="shared" si="9"/>
        <v/>
      </c>
      <c r="H104" s="21"/>
      <c r="L104" s="21"/>
      <c r="M104" s="21"/>
    </row>
    <row r="105" spans="1:14" outlineLevel="1" x14ac:dyDescent="0.25">
      <c r="A105" s="23" t="s">
        <v>149</v>
      </c>
      <c r="B105" s="112"/>
      <c r="C105" s="48"/>
      <c r="D105" s="48"/>
      <c r="E105" s="40"/>
      <c r="F105" s="49">
        <f t="shared" si="8"/>
        <v>0</v>
      </c>
      <c r="G105" s="49" t="str">
        <f t="shared" si="9"/>
        <v/>
      </c>
      <c r="H105" s="21"/>
      <c r="L105" s="21"/>
      <c r="M105" s="21"/>
    </row>
    <row r="106" spans="1:14" outlineLevel="1" x14ac:dyDescent="0.25">
      <c r="A106" s="23" t="s">
        <v>150</v>
      </c>
      <c r="B106" s="58"/>
      <c r="C106" s="48"/>
      <c r="D106" s="48"/>
      <c r="E106" s="40"/>
      <c r="F106" s="49"/>
      <c r="G106" s="49"/>
      <c r="H106" s="21"/>
      <c r="L106" s="21"/>
      <c r="M106" s="21"/>
    </row>
    <row r="107" spans="1:14" outlineLevel="1" x14ac:dyDescent="0.25">
      <c r="A107" s="23" t="s">
        <v>151</v>
      </c>
      <c r="B107" s="58"/>
      <c r="C107" s="48"/>
      <c r="D107" s="48"/>
      <c r="E107" s="40"/>
      <c r="F107" s="49"/>
      <c r="G107" s="49"/>
      <c r="H107" s="21"/>
      <c r="L107" s="21"/>
      <c r="M107" s="21"/>
    </row>
    <row r="108" spans="1:14" outlineLevel="1" x14ac:dyDescent="0.25">
      <c r="A108" s="23" t="s">
        <v>152</v>
      </c>
      <c r="B108" s="57"/>
      <c r="C108" s="48"/>
      <c r="D108" s="48"/>
      <c r="E108" s="40"/>
      <c r="F108" s="49"/>
      <c r="G108" s="49"/>
      <c r="H108" s="21"/>
      <c r="L108" s="21"/>
      <c r="M108" s="21"/>
    </row>
    <row r="109" spans="1:14" outlineLevel="1" x14ac:dyDescent="0.25">
      <c r="A109" s="23" t="s">
        <v>153</v>
      </c>
      <c r="B109" s="58"/>
      <c r="C109" s="48"/>
      <c r="D109" s="48"/>
      <c r="E109" s="40"/>
      <c r="F109" s="49"/>
      <c r="G109" s="49"/>
      <c r="H109" s="21"/>
      <c r="L109" s="21"/>
      <c r="M109" s="21"/>
    </row>
    <row r="110" spans="1:14" outlineLevel="1" x14ac:dyDescent="0.25">
      <c r="A110" s="23" t="s">
        <v>154</v>
      </c>
      <c r="B110" s="58"/>
      <c r="C110" s="48"/>
      <c r="D110" s="48"/>
      <c r="E110" s="40"/>
      <c r="F110" s="49"/>
      <c r="G110" s="49"/>
      <c r="H110" s="21"/>
      <c r="L110" s="21"/>
      <c r="M110" s="21"/>
    </row>
    <row r="111" spans="1:14" ht="15" customHeight="1" x14ac:dyDescent="0.25">
      <c r="A111" s="42"/>
      <c r="B111" s="43" t="s">
        <v>155</v>
      </c>
      <c r="C111" s="45" t="s">
        <v>156</v>
      </c>
      <c r="D111" s="45" t="s">
        <v>157</v>
      </c>
      <c r="E111" s="44"/>
      <c r="F111" s="45" t="s">
        <v>158</v>
      </c>
      <c r="G111" s="45" t="s">
        <v>159</v>
      </c>
      <c r="H111" s="21"/>
      <c r="L111" s="21"/>
      <c r="M111" s="21"/>
    </row>
    <row r="112" spans="1:14" s="59" customFormat="1" x14ac:dyDescent="0.25">
      <c r="A112" s="23" t="s">
        <v>160</v>
      </c>
      <c r="B112" s="40" t="s">
        <v>161</v>
      </c>
      <c r="C112" s="103">
        <v>2457</v>
      </c>
      <c r="D112" s="103">
        <v>2457</v>
      </c>
      <c r="E112" s="49"/>
      <c r="F112" s="49">
        <f>IF($C$129=0,"",IF(C112="[for completion]","",IF(C112="","",C112/$C$129)))</f>
        <v>1.6033044908186838E-2</v>
      </c>
      <c r="G112" s="49">
        <f>IF($D$129=0,"",IF(D112="[for completion]","",IF(D112="","",D112/$D$129)))</f>
        <v>1.6033044908186838E-2</v>
      </c>
      <c r="I112" s="23"/>
      <c r="J112" s="23"/>
      <c r="K112" s="23"/>
      <c r="L112" s="21" t="s">
        <v>1551</v>
      </c>
      <c r="M112" s="21"/>
      <c r="N112" s="21"/>
    </row>
    <row r="113" spans="1:14" s="59" customFormat="1" x14ac:dyDescent="0.25">
      <c r="A113" s="23" t="s">
        <v>162</v>
      </c>
      <c r="B113" s="40" t="s">
        <v>1552</v>
      </c>
      <c r="C113" s="103">
        <v>0</v>
      </c>
      <c r="D113" s="103">
        <v>0</v>
      </c>
      <c r="E113" s="49"/>
      <c r="F113" s="49">
        <f t="shared" ref="F113:F128" si="10">IF($C$129=0,"",IF(C113="[for completion]","",IF(C113="","",C113/$C$129)))</f>
        <v>0</v>
      </c>
      <c r="G113" s="49">
        <f t="shared" ref="G113:G128" si="11">IF($D$129=0,"",IF(D113="[for completion]","",IF(D113="","",D113/$D$129)))</f>
        <v>0</v>
      </c>
      <c r="I113" s="23"/>
      <c r="J113" s="23"/>
      <c r="K113" s="23"/>
      <c r="L113" s="40" t="s">
        <v>1552</v>
      </c>
      <c r="M113" s="21"/>
      <c r="N113" s="21"/>
    </row>
    <row r="114" spans="1:14" s="59" customFormat="1" x14ac:dyDescent="0.25">
      <c r="A114" s="23" t="s">
        <v>163</v>
      </c>
      <c r="B114" s="40" t="s">
        <v>170</v>
      </c>
      <c r="C114" s="103">
        <v>0</v>
      </c>
      <c r="D114" s="103">
        <v>0</v>
      </c>
      <c r="E114" s="49"/>
      <c r="F114" s="49">
        <f t="shared" si="10"/>
        <v>0</v>
      </c>
      <c r="G114" s="49">
        <f t="shared" si="11"/>
        <v>0</v>
      </c>
      <c r="I114" s="23"/>
      <c r="J114" s="23"/>
      <c r="K114" s="23"/>
      <c r="L114" s="40" t="s">
        <v>170</v>
      </c>
      <c r="M114" s="21"/>
      <c r="N114" s="21"/>
    </row>
    <row r="115" spans="1:14" s="59" customFormat="1" x14ac:dyDescent="0.25">
      <c r="A115" s="23" t="s">
        <v>164</v>
      </c>
      <c r="B115" s="40" t="s">
        <v>1553</v>
      </c>
      <c r="C115" s="103">
        <v>0</v>
      </c>
      <c r="D115" s="103">
        <v>0</v>
      </c>
      <c r="E115" s="49"/>
      <c r="F115" s="49">
        <f t="shared" si="10"/>
        <v>0</v>
      </c>
      <c r="G115" s="49">
        <f t="shared" si="11"/>
        <v>0</v>
      </c>
      <c r="I115" s="23"/>
      <c r="J115" s="23"/>
      <c r="K115" s="23"/>
      <c r="L115" s="40" t="s">
        <v>1553</v>
      </c>
      <c r="M115" s="21"/>
      <c r="N115" s="21"/>
    </row>
    <row r="116" spans="1:14" s="59" customFormat="1" x14ac:dyDescent="0.25">
      <c r="A116" s="23" t="s">
        <v>166</v>
      </c>
      <c r="B116" s="40" t="s">
        <v>1554</v>
      </c>
      <c r="C116" s="103">
        <v>0</v>
      </c>
      <c r="D116" s="103">
        <v>0</v>
      </c>
      <c r="E116" s="49"/>
      <c r="F116" s="49">
        <f t="shared" si="10"/>
        <v>0</v>
      </c>
      <c r="G116" s="49">
        <f t="shared" si="11"/>
        <v>0</v>
      </c>
      <c r="I116" s="23"/>
      <c r="J116" s="23"/>
      <c r="K116" s="23"/>
      <c r="L116" s="40" t="s">
        <v>1554</v>
      </c>
      <c r="M116" s="21"/>
      <c r="N116" s="21"/>
    </row>
    <row r="117" spans="1:14" s="59" customFormat="1" x14ac:dyDescent="0.25">
      <c r="A117" s="23" t="s">
        <v>167</v>
      </c>
      <c r="B117" s="40" t="s">
        <v>172</v>
      </c>
      <c r="C117" s="103">
        <v>0</v>
      </c>
      <c r="D117" s="103">
        <v>0</v>
      </c>
      <c r="E117" s="40"/>
      <c r="F117" s="49">
        <f t="shared" si="10"/>
        <v>0</v>
      </c>
      <c r="G117" s="49">
        <f t="shared" si="11"/>
        <v>0</v>
      </c>
      <c r="I117" s="23"/>
      <c r="J117" s="23"/>
      <c r="K117" s="23"/>
      <c r="L117" s="40" t="s">
        <v>172</v>
      </c>
      <c r="M117" s="21"/>
      <c r="N117" s="21"/>
    </row>
    <row r="118" spans="1:14" x14ac:dyDescent="0.25">
      <c r="A118" s="23" t="s">
        <v>168</v>
      </c>
      <c r="B118" s="40" t="s">
        <v>174</v>
      </c>
      <c r="C118" s="103">
        <v>150789</v>
      </c>
      <c r="D118" s="103">
        <v>150789</v>
      </c>
      <c r="E118" s="40"/>
      <c r="F118" s="49">
        <f t="shared" si="10"/>
        <v>0.9839669550918132</v>
      </c>
      <c r="G118" s="49">
        <f t="shared" si="11"/>
        <v>0.9839669550918132</v>
      </c>
      <c r="L118" s="40" t="s">
        <v>174</v>
      </c>
      <c r="M118" s="21"/>
    </row>
    <row r="119" spans="1:14" x14ac:dyDescent="0.25">
      <c r="A119" s="23" t="s">
        <v>169</v>
      </c>
      <c r="B119" s="40" t="s">
        <v>1555</v>
      </c>
      <c r="C119" s="103">
        <v>0</v>
      </c>
      <c r="D119" s="103">
        <v>0</v>
      </c>
      <c r="E119" s="40"/>
      <c r="F119" s="49">
        <f t="shared" si="10"/>
        <v>0</v>
      </c>
      <c r="G119" s="49">
        <f t="shared" si="11"/>
        <v>0</v>
      </c>
      <c r="L119" s="40" t="s">
        <v>1555</v>
      </c>
      <c r="M119" s="21"/>
    </row>
    <row r="120" spans="1:14" x14ac:dyDescent="0.25">
      <c r="A120" s="23" t="s">
        <v>171</v>
      </c>
      <c r="B120" s="40" t="s">
        <v>176</v>
      </c>
      <c r="C120" s="103">
        <v>0</v>
      </c>
      <c r="D120" s="103">
        <v>0</v>
      </c>
      <c r="E120" s="40"/>
      <c r="F120" s="49">
        <f t="shared" si="10"/>
        <v>0</v>
      </c>
      <c r="G120" s="49">
        <f t="shared" si="11"/>
        <v>0</v>
      </c>
      <c r="L120" s="40" t="s">
        <v>176</v>
      </c>
      <c r="M120" s="21"/>
    </row>
    <row r="121" spans="1:14" x14ac:dyDescent="0.25">
      <c r="A121" s="23" t="s">
        <v>173</v>
      </c>
      <c r="B121" s="40" t="s">
        <v>1562</v>
      </c>
      <c r="C121" s="103">
        <v>0</v>
      </c>
      <c r="D121" s="103">
        <v>0</v>
      </c>
      <c r="E121" s="40"/>
      <c r="F121" s="49">
        <f t="shared" ref="F121" si="12">IF($C$129=0,"",IF(C121="[for completion]","",IF(C121="","",C121/$C$129)))</f>
        <v>0</v>
      </c>
      <c r="G121" s="49">
        <f t="shared" ref="G121" si="13">IF($D$129=0,"",IF(D121="[for completion]","",IF(D121="","",D121/$D$129)))</f>
        <v>0</v>
      </c>
      <c r="L121" s="40"/>
      <c r="M121" s="21"/>
    </row>
    <row r="122" spans="1:14" x14ac:dyDescent="0.25">
      <c r="A122" s="23" t="s">
        <v>175</v>
      </c>
      <c r="B122" s="40" t="s">
        <v>178</v>
      </c>
      <c r="C122" s="103">
        <v>0</v>
      </c>
      <c r="D122" s="103">
        <v>0</v>
      </c>
      <c r="E122" s="40"/>
      <c r="F122" s="49">
        <f t="shared" si="10"/>
        <v>0</v>
      </c>
      <c r="G122" s="49">
        <f t="shared" si="11"/>
        <v>0</v>
      </c>
      <c r="L122" s="40" t="s">
        <v>178</v>
      </c>
      <c r="M122" s="21"/>
    </row>
    <row r="123" spans="1:14" x14ac:dyDescent="0.25">
      <c r="A123" s="23" t="s">
        <v>177</v>
      </c>
      <c r="B123" s="40" t="s">
        <v>165</v>
      </c>
      <c r="C123" s="103">
        <v>0</v>
      </c>
      <c r="D123" s="103">
        <v>0</v>
      </c>
      <c r="E123" s="40"/>
      <c r="F123" s="49">
        <f t="shared" si="10"/>
        <v>0</v>
      </c>
      <c r="G123" s="49">
        <f t="shared" si="11"/>
        <v>0</v>
      </c>
      <c r="L123" s="40" t="s">
        <v>165</v>
      </c>
      <c r="M123" s="21"/>
    </row>
    <row r="124" spans="1:14" x14ac:dyDescent="0.25">
      <c r="A124" s="23" t="s">
        <v>179</v>
      </c>
      <c r="B124" s="19" t="s">
        <v>1557</v>
      </c>
      <c r="C124" s="103">
        <v>0</v>
      </c>
      <c r="D124" s="103">
        <v>0</v>
      </c>
      <c r="E124" s="40"/>
      <c r="F124" s="49">
        <f t="shared" si="10"/>
        <v>0</v>
      </c>
      <c r="G124" s="49">
        <f t="shared" si="11"/>
        <v>0</v>
      </c>
      <c r="L124" s="19" t="s">
        <v>1557</v>
      </c>
      <c r="M124" s="21"/>
    </row>
    <row r="125" spans="1:14" x14ac:dyDescent="0.25">
      <c r="A125" s="23" t="s">
        <v>181</v>
      </c>
      <c r="B125" s="40" t="s">
        <v>180</v>
      </c>
      <c r="C125" s="103">
        <v>0</v>
      </c>
      <c r="D125" s="103">
        <v>0</v>
      </c>
      <c r="E125" s="40"/>
      <c r="F125" s="49">
        <f t="shared" si="10"/>
        <v>0</v>
      </c>
      <c r="G125" s="49">
        <f t="shared" si="11"/>
        <v>0</v>
      </c>
      <c r="L125" s="40" t="s">
        <v>180</v>
      </c>
      <c r="M125" s="21"/>
    </row>
    <row r="126" spans="1:14" x14ac:dyDescent="0.25">
      <c r="A126" s="23" t="s">
        <v>183</v>
      </c>
      <c r="B126" s="40" t="s">
        <v>182</v>
      </c>
      <c r="C126" s="103">
        <v>0</v>
      </c>
      <c r="D126" s="103">
        <v>0</v>
      </c>
      <c r="E126" s="40"/>
      <c r="F126" s="49">
        <f t="shared" si="10"/>
        <v>0</v>
      </c>
      <c r="G126" s="49">
        <f t="shared" si="11"/>
        <v>0</v>
      </c>
      <c r="H126" s="53"/>
      <c r="L126" s="40" t="s">
        <v>182</v>
      </c>
      <c r="M126" s="21"/>
    </row>
    <row r="127" spans="1:14" x14ac:dyDescent="0.25">
      <c r="A127" s="23" t="s">
        <v>184</v>
      </c>
      <c r="B127" s="40" t="s">
        <v>1556</v>
      </c>
      <c r="C127" s="103">
        <v>0</v>
      </c>
      <c r="D127" s="103">
        <v>0</v>
      </c>
      <c r="E127" s="40"/>
      <c r="F127" s="49">
        <f t="shared" ref="F127" si="14">IF($C$129=0,"",IF(C127="[for completion]","",IF(C127="","",C127/$C$129)))</f>
        <v>0</v>
      </c>
      <c r="G127" s="49">
        <f t="shared" ref="G127" si="15">IF($D$129=0,"",IF(D127="[for completion]","",IF(D127="","",D127/$D$129)))</f>
        <v>0</v>
      </c>
      <c r="H127" s="21"/>
      <c r="L127" s="40" t="s">
        <v>1556</v>
      </c>
      <c r="M127" s="21"/>
    </row>
    <row r="128" spans="1:14" x14ac:dyDescent="0.25">
      <c r="A128" s="23" t="s">
        <v>1558</v>
      </c>
      <c r="B128" s="40" t="s">
        <v>98</v>
      </c>
      <c r="C128" s="103">
        <v>0</v>
      </c>
      <c r="D128" s="103">
        <v>0</v>
      </c>
      <c r="E128" s="40"/>
      <c r="F128" s="49">
        <f t="shared" si="10"/>
        <v>0</v>
      </c>
      <c r="G128" s="49">
        <f t="shared" si="11"/>
        <v>0</v>
      </c>
      <c r="H128" s="21"/>
      <c r="L128" s="21"/>
      <c r="M128" s="21"/>
    </row>
    <row r="129" spans="1:14" x14ac:dyDescent="0.25">
      <c r="A129" s="23" t="s">
        <v>1561</v>
      </c>
      <c r="B129" s="57" t="s">
        <v>100</v>
      </c>
      <c r="C129" s="103">
        <f>SUM(C112:C128)</f>
        <v>153246</v>
      </c>
      <c r="D129" s="103">
        <f>SUM(D112:D128)</f>
        <v>153246</v>
      </c>
      <c r="E129" s="40"/>
      <c r="F129" s="60">
        <f>SUM(F112:F128)</f>
        <v>1</v>
      </c>
      <c r="G129" s="60">
        <f>SUM(G112:G128)</f>
        <v>1</v>
      </c>
      <c r="H129" s="21"/>
      <c r="L129" s="21"/>
      <c r="M129" s="21"/>
    </row>
    <row r="130" spans="1:14" outlineLevel="1" x14ac:dyDescent="0.25">
      <c r="A130" s="23" t="s">
        <v>185</v>
      </c>
      <c r="B130" s="111"/>
      <c r="E130" s="40"/>
      <c r="F130" s="49" t="str">
        <f>IF($C$129=0,"",IF(C130="[for completion]","",IF(C130="","",C130/$C$129)))</f>
        <v/>
      </c>
      <c r="G130" s="49" t="str">
        <f>IF($D$129=0,"",IF(D130="[for completion]","",IF(D130="","",D130/$D$129)))</f>
        <v/>
      </c>
      <c r="H130" s="21"/>
      <c r="L130" s="21"/>
      <c r="M130" s="21"/>
    </row>
    <row r="131" spans="1:14" outlineLevel="1" x14ac:dyDescent="0.25">
      <c r="A131" s="23" t="s">
        <v>186</v>
      </c>
      <c r="B131" s="111"/>
      <c r="E131" s="40"/>
      <c r="F131" s="49">
        <f t="shared" ref="F131:F136" si="16">IF($C$129=0,"",IF(C131="[for completion]","",C131/$C$129))</f>
        <v>0</v>
      </c>
      <c r="G131" s="49">
        <f t="shared" ref="G131:G136" si="17">IF($D$129=0,"",IF(D131="[for completion]","",D131/$D$129))</f>
        <v>0</v>
      </c>
      <c r="H131" s="21"/>
      <c r="L131" s="21"/>
      <c r="M131" s="21"/>
    </row>
    <row r="132" spans="1:14" outlineLevel="1" x14ac:dyDescent="0.25">
      <c r="A132" s="23" t="s">
        <v>187</v>
      </c>
      <c r="B132" s="111"/>
      <c r="E132" s="40"/>
      <c r="F132" s="49">
        <f t="shared" si="16"/>
        <v>0</v>
      </c>
      <c r="G132" s="49">
        <f t="shared" si="17"/>
        <v>0</v>
      </c>
      <c r="H132" s="21"/>
      <c r="L132" s="21"/>
      <c r="M132" s="21"/>
    </row>
    <row r="133" spans="1:14" outlineLevel="1" x14ac:dyDescent="0.25">
      <c r="A133" s="23" t="s">
        <v>188</v>
      </c>
      <c r="B133" s="111"/>
      <c r="E133" s="40"/>
      <c r="F133" s="49">
        <f t="shared" si="16"/>
        <v>0</v>
      </c>
      <c r="G133" s="49">
        <f t="shared" si="17"/>
        <v>0</v>
      </c>
      <c r="H133" s="21"/>
      <c r="L133" s="21"/>
      <c r="M133" s="21"/>
    </row>
    <row r="134" spans="1:14" outlineLevel="1" x14ac:dyDescent="0.25">
      <c r="A134" s="23" t="s">
        <v>189</v>
      </c>
      <c r="B134" s="111"/>
      <c r="E134" s="40"/>
      <c r="F134" s="49">
        <f t="shared" si="16"/>
        <v>0</v>
      </c>
      <c r="G134" s="49">
        <f t="shared" si="17"/>
        <v>0</v>
      </c>
      <c r="H134" s="21"/>
      <c r="L134" s="21"/>
      <c r="M134" s="21"/>
    </row>
    <row r="135" spans="1:14" outlineLevel="1" x14ac:dyDescent="0.25">
      <c r="A135" s="23" t="s">
        <v>190</v>
      </c>
      <c r="B135" s="111"/>
      <c r="E135" s="40"/>
      <c r="F135" s="49">
        <f t="shared" si="16"/>
        <v>0</v>
      </c>
      <c r="G135" s="49">
        <f t="shared" si="17"/>
        <v>0</v>
      </c>
      <c r="H135" s="21"/>
      <c r="L135" s="21"/>
      <c r="M135" s="21"/>
    </row>
    <row r="136" spans="1:14" outlineLevel="1" x14ac:dyDescent="0.25">
      <c r="A136" s="23" t="s">
        <v>191</v>
      </c>
      <c r="B136" s="111"/>
      <c r="E136" s="40"/>
      <c r="F136" s="49">
        <f t="shared" si="16"/>
        <v>0</v>
      </c>
      <c r="G136" s="49">
        <f t="shared" si="17"/>
        <v>0</v>
      </c>
      <c r="H136" s="21"/>
      <c r="L136" s="21"/>
      <c r="M136" s="21"/>
    </row>
    <row r="137" spans="1:14" ht="15" customHeight="1" x14ac:dyDescent="0.25">
      <c r="A137" s="42"/>
      <c r="B137" s="43" t="s">
        <v>192</v>
      </c>
      <c r="C137" s="45" t="s">
        <v>156</v>
      </c>
      <c r="D137" s="45" t="s">
        <v>157</v>
      </c>
      <c r="E137" s="44"/>
      <c r="F137" s="45" t="s">
        <v>158</v>
      </c>
      <c r="G137" s="45" t="s">
        <v>159</v>
      </c>
      <c r="H137" s="21"/>
      <c r="L137" s="21"/>
      <c r="M137" s="21"/>
    </row>
    <row r="138" spans="1:14" s="59" customFormat="1" x14ac:dyDescent="0.25">
      <c r="A138" s="23" t="s">
        <v>193</v>
      </c>
      <c r="B138" s="40" t="s">
        <v>161</v>
      </c>
      <c r="C138" s="103">
        <v>3137.38</v>
      </c>
      <c r="D138" s="103">
        <v>3137.38</v>
      </c>
      <c r="E138" s="49"/>
      <c r="F138" s="49">
        <f>IF($C$155=0,"",IF(C138="[for completion]","",IF(C138="","",C138/$C$155)))</f>
        <v>1.923155549728146E-2</v>
      </c>
      <c r="G138" s="49">
        <f>IF($D$155=0,"",IF(D138="[for completion]","",IF(D138="","",D138/$D$155)))</f>
        <v>1.923155549728146E-2</v>
      </c>
      <c r="H138" s="21"/>
      <c r="I138" s="23"/>
      <c r="J138" s="23"/>
      <c r="K138" s="23"/>
      <c r="L138" s="21"/>
      <c r="M138" s="21"/>
      <c r="N138" s="21"/>
    </row>
    <row r="139" spans="1:14" s="59" customFormat="1" x14ac:dyDescent="0.25">
      <c r="A139" s="23" t="s">
        <v>194</v>
      </c>
      <c r="B139" s="40" t="s">
        <v>1552</v>
      </c>
      <c r="C139" s="103">
        <v>0</v>
      </c>
      <c r="D139" s="103">
        <v>0</v>
      </c>
      <c r="E139" s="49"/>
      <c r="F139" s="49">
        <f t="shared" ref="F139:F146" si="18">IF($C$155=0,"",IF(C139="[for completion]","",IF(C139="","",C139/$C$155)))</f>
        <v>0</v>
      </c>
      <c r="G139" s="49">
        <f t="shared" ref="G139:G146" si="19">IF($D$155=0,"",IF(D139="[for completion]","",IF(D139="","",D139/$D$155)))</f>
        <v>0</v>
      </c>
      <c r="H139" s="21"/>
      <c r="I139" s="23"/>
      <c r="J139" s="23"/>
      <c r="K139" s="23"/>
      <c r="L139" s="21"/>
      <c r="M139" s="21"/>
      <c r="N139" s="21"/>
    </row>
    <row r="140" spans="1:14" s="59" customFormat="1" x14ac:dyDescent="0.25">
      <c r="A140" s="23" t="s">
        <v>195</v>
      </c>
      <c r="B140" s="40" t="s">
        <v>170</v>
      </c>
      <c r="C140" s="103">
        <v>0</v>
      </c>
      <c r="D140" s="103">
        <v>0</v>
      </c>
      <c r="E140" s="49"/>
      <c r="F140" s="49">
        <f t="shared" si="18"/>
        <v>0</v>
      </c>
      <c r="G140" s="49">
        <f t="shared" si="19"/>
        <v>0</v>
      </c>
      <c r="H140" s="21"/>
      <c r="I140" s="23"/>
      <c r="J140" s="23"/>
      <c r="K140" s="23"/>
      <c r="L140" s="21"/>
      <c r="M140" s="21"/>
      <c r="N140" s="21"/>
    </row>
    <row r="141" spans="1:14" s="59" customFormat="1" x14ac:dyDescent="0.25">
      <c r="A141" s="23" t="s">
        <v>196</v>
      </c>
      <c r="B141" s="40" t="s">
        <v>1553</v>
      </c>
      <c r="C141" s="103">
        <v>0</v>
      </c>
      <c r="D141" s="103">
        <v>0</v>
      </c>
      <c r="E141" s="49"/>
      <c r="F141" s="49">
        <f t="shared" si="18"/>
        <v>0</v>
      </c>
      <c r="G141" s="49">
        <f t="shared" si="19"/>
        <v>0</v>
      </c>
      <c r="H141" s="21"/>
      <c r="I141" s="23"/>
      <c r="J141" s="23"/>
      <c r="K141" s="23"/>
      <c r="L141" s="21"/>
      <c r="M141" s="21"/>
      <c r="N141" s="21"/>
    </row>
    <row r="142" spans="1:14" s="59" customFormat="1" x14ac:dyDescent="0.25">
      <c r="A142" s="23" t="s">
        <v>197</v>
      </c>
      <c r="B142" s="40" t="s">
        <v>1554</v>
      </c>
      <c r="C142" s="103">
        <v>0</v>
      </c>
      <c r="D142" s="103">
        <v>0</v>
      </c>
      <c r="E142" s="49"/>
      <c r="F142" s="49">
        <f t="shared" si="18"/>
        <v>0</v>
      </c>
      <c r="G142" s="49">
        <f t="shared" si="19"/>
        <v>0</v>
      </c>
      <c r="H142" s="21"/>
      <c r="I142" s="23"/>
      <c r="J142" s="23"/>
      <c r="K142" s="23"/>
      <c r="L142" s="21"/>
      <c r="M142" s="21"/>
      <c r="N142" s="21"/>
    </row>
    <row r="143" spans="1:14" s="59" customFormat="1" x14ac:dyDescent="0.25">
      <c r="A143" s="23" t="s">
        <v>198</v>
      </c>
      <c r="B143" s="40" t="s">
        <v>172</v>
      </c>
      <c r="C143" s="103">
        <v>0</v>
      </c>
      <c r="D143" s="103">
        <v>0</v>
      </c>
      <c r="E143" s="40"/>
      <c r="F143" s="49">
        <f t="shared" si="18"/>
        <v>0</v>
      </c>
      <c r="G143" s="49">
        <f t="shared" si="19"/>
        <v>0</v>
      </c>
      <c r="H143" s="21"/>
      <c r="I143" s="23"/>
      <c r="J143" s="23"/>
      <c r="K143" s="23"/>
      <c r="L143" s="21"/>
      <c r="M143" s="21"/>
      <c r="N143" s="21"/>
    </row>
    <row r="144" spans="1:14" x14ac:dyDescent="0.25">
      <c r="A144" s="23" t="s">
        <v>199</v>
      </c>
      <c r="B144" s="40" t="s">
        <v>174</v>
      </c>
      <c r="C144" s="103">
        <v>159999.71</v>
      </c>
      <c r="D144" s="103">
        <v>159999.71</v>
      </c>
      <c r="E144" s="40"/>
      <c r="F144" s="49">
        <f t="shared" si="18"/>
        <v>0.98076844450271849</v>
      </c>
      <c r="G144" s="49">
        <f t="shared" si="19"/>
        <v>0.98076844450271849</v>
      </c>
      <c r="H144" s="21"/>
      <c r="L144" s="21"/>
      <c r="M144" s="21"/>
    </row>
    <row r="145" spans="1:13" x14ac:dyDescent="0.25">
      <c r="A145" s="23" t="s">
        <v>200</v>
      </c>
      <c r="B145" s="40" t="s">
        <v>1555</v>
      </c>
      <c r="C145" s="103">
        <v>0</v>
      </c>
      <c r="D145" s="103">
        <v>0</v>
      </c>
      <c r="E145" s="40"/>
      <c r="F145" s="49">
        <f t="shared" si="18"/>
        <v>0</v>
      </c>
      <c r="G145" s="49">
        <f t="shared" si="19"/>
        <v>0</v>
      </c>
      <c r="H145" s="21"/>
      <c r="L145" s="21"/>
      <c r="M145" s="21"/>
    </row>
    <row r="146" spans="1:13" x14ac:dyDescent="0.25">
      <c r="A146" s="23" t="s">
        <v>201</v>
      </c>
      <c r="B146" s="40" t="s">
        <v>176</v>
      </c>
      <c r="C146" s="103">
        <v>0</v>
      </c>
      <c r="D146" s="103">
        <v>0</v>
      </c>
      <c r="E146" s="40"/>
      <c r="F146" s="49">
        <f t="shared" si="18"/>
        <v>0</v>
      </c>
      <c r="G146" s="49">
        <f t="shared" si="19"/>
        <v>0</v>
      </c>
      <c r="H146" s="21"/>
      <c r="L146" s="21"/>
      <c r="M146" s="21"/>
    </row>
    <row r="147" spans="1:13" x14ac:dyDescent="0.25">
      <c r="A147" s="23" t="s">
        <v>202</v>
      </c>
      <c r="B147" s="40" t="s">
        <v>1562</v>
      </c>
      <c r="C147" s="103">
        <v>0</v>
      </c>
      <c r="D147" s="103">
        <v>0</v>
      </c>
      <c r="E147" s="40"/>
      <c r="F147" s="49">
        <f t="shared" ref="F147" si="20">IF($C$155=0,"",IF(C147="[for completion]","",IF(C147="","",C147/$C$155)))</f>
        <v>0</v>
      </c>
      <c r="G147" s="49">
        <f t="shared" ref="G147" si="21">IF($D$155=0,"",IF(D147="[for completion]","",IF(D147="","",D147/$D$155)))</f>
        <v>0</v>
      </c>
      <c r="H147" s="21"/>
      <c r="L147" s="21"/>
      <c r="M147" s="21"/>
    </row>
    <row r="148" spans="1:13" x14ac:dyDescent="0.25">
      <c r="A148" s="23" t="s">
        <v>203</v>
      </c>
      <c r="B148" s="40" t="s">
        <v>178</v>
      </c>
      <c r="C148" s="103">
        <v>0</v>
      </c>
      <c r="D148" s="103">
        <v>0</v>
      </c>
      <c r="E148" s="40"/>
      <c r="F148" s="49">
        <f t="shared" ref="F148:F154" si="22">IF($C$155=0,"",IF(C148="[for completion]","",IF(C148="","",C148/$C$155)))</f>
        <v>0</v>
      </c>
      <c r="G148" s="49">
        <f t="shared" ref="G148:G154" si="23">IF($D$155=0,"",IF(D148="[for completion]","",IF(D148="","",D148/$D$155)))</f>
        <v>0</v>
      </c>
      <c r="H148" s="21"/>
      <c r="L148" s="21"/>
      <c r="M148" s="21"/>
    </row>
    <row r="149" spans="1:13" x14ac:dyDescent="0.25">
      <c r="A149" s="23" t="s">
        <v>204</v>
      </c>
      <c r="B149" s="40" t="s">
        <v>165</v>
      </c>
      <c r="C149" s="103">
        <v>0</v>
      </c>
      <c r="D149" s="103">
        <v>0</v>
      </c>
      <c r="E149" s="40"/>
      <c r="F149" s="49">
        <f t="shared" si="22"/>
        <v>0</v>
      </c>
      <c r="G149" s="49">
        <f t="shared" si="23"/>
        <v>0</v>
      </c>
      <c r="H149" s="21"/>
      <c r="L149" s="21"/>
      <c r="M149" s="21"/>
    </row>
    <row r="150" spans="1:13" x14ac:dyDescent="0.25">
      <c r="A150" s="23" t="s">
        <v>205</v>
      </c>
      <c r="B150" s="19" t="s">
        <v>1557</v>
      </c>
      <c r="C150" s="103">
        <v>0</v>
      </c>
      <c r="D150" s="103">
        <v>0</v>
      </c>
      <c r="E150" s="40"/>
      <c r="F150" s="49">
        <f t="shared" si="22"/>
        <v>0</v>
      </c>
      <c r="G150" s="49">
        <f t="shared" si="23"/>
        <v>0</v>
      </c>
      <c r="H150" s="21"/>
      <c r="L150" s="21"/>
      <c r="M150" s="21"/>
    </row>
    <row r="151" spans="1:13" x14ac:dyDescent="0.25">
      <c r="A151" s="23" t="s">
        <v>206</v>
      </c>
      <c r="B151" s="40" t="s">
        <v>180</v>
      </c>
      <c r="C151" s="103">
        <v>0</v>
      </c>
      <c r="D151" s="103">
        <v>0</v>
      </c>
      <c r="E151" s="40"/>
      <c r="F151" s="49">
        <f t="shared" si="22"/>
        <v>0</v>
      </c>
      <c r="G151" s="49">
        <f t="shared" si="23"/>
        <v>0</v>
      </c>
      <c r="H151" s="21"/>
      <c r="L151" s="21"/>
      <c r="M151" s="21"/>
    </row>
    <row r="152" spans="1:13" x14ac:dyDescent="0.25">
      <c r="A152" s="23" t="s">
        <v>207</v>
      </c>
      <c r="B152" s="40" t="s">
        <v>182</v>
      </c>
      <c r="C152" s="103">
        <v>0</v>
      </c>
      <c r="D152" s="103">
        <v>0</v>
      </c>
      <c r="E152" s="40"/>
      <c r="F152" s="49">
        <f t="shared" si="22"/>
        <v>0</v>
      </c>
      <c r="G152" s="49">
        <f t="shared" si="23"/>
        <v>0</v>
      </c>
      <c r="H152" s="21"/>
      <c r="L152" s="21"/>
      <c r="M152" s="21"/>
    </row>
    <row r="153" spans="1:13" x14ac:dyDescent="0.25">
      <c r="A153" s="23" t="s">
        <v>208</v>
      </c>
      <c r="B153" s="40" t="s">
        <v>1556</v>
      </c>
      <c r="C153" s="103">
        <v>0</v>
      </c>
      <c r="D153" s="103">
        <v>0</v>
      </c>
      <c r="E153" s="40"/>
      <c r="F153" s="49">
        <f t="shared" si="22"/>
        <v>0</v>
      </c>
      <c r="G153" s="49">
        <f t="shared" si="23"/>
        <v>0</v>
      </c>
      <c r="H153" s="21"/>
      <c r="L153" s="21"/>
      <c r="M153" s="21"/>
    </row>
    <row r="154" spans="1:13" x14ac:dyDescent="0.25">
      <c r="A154" s="23" t="s">
        <v>1559</v>
      </c>
      <c r="B154" s="40" t="s">
        <v>98</v>
      </c>
      <c r="C154" s="103">
        <v>0</v>
      </c>
      <c r="D154" s="103">
        <v>0</v>
      </c>
      <c r="E154" s="40"/>
      <c r="F154" s="49">
        <f t="shared" si="22"/>
        <v>0</v>
      </c>
      <c r="G154" s="49">
        <f t="shared" si="23"/>
        <v>0</v>
      </c>
      <c r="H154" s="21"/>
      <c r="L154" s="21"/>
      <c r="M154" s="21"/>
    </row>
    <row r="155" spans="1:13" x14ac:dyDescent="0.25">
      <c r="A155" s="23" t="s">
        <v>1563</v>
      </c>
      <c r="B155" s="57" t="s">
        <v>100</v>
      </c>
      <c r="C155" s="103">
        <f>SUM(C138:C154)</f>
        <v>163137.09</v>
      </c>
      <c r="D155" s="103">
        <f>SUM(D138:D154)</f>
        <v>163137.09</v>
      </c>
      <c r="E155" s="40"/>
      <c r="F155" s="60">
        <f>SUM(F138:F154)</f>
        <v>1</v>
      </c>
      <c r="G155" s="60">
        <f>SUM(G138:G154)</f>
        <v>1</v>
      </c>
      <c r="H155" s="21"/>
      <c r="L155" s="21"/>
      <c r="M155" s="21"/>
    </row>
    <row r="156" spans="1:13" outlineLevel="1" x14ac:dyDescent="0.25">
      <c r="A156" s="23" t="s">
        <v>209</v>
      </c>
      <c r="B156" s="111"/>
      <c r="E156" s="40"/>
      <c r="F156" s="49" t="str">
        <f>IF($C$155=0,"",IF(C156="[for completion]","",IF(C156="","",C156/$C$155)))</f>
        <v/>
      </c>
      <c r="G156" s="49" t="str">
        <f>IF($D$155=0,"",IF(D156="[for completion]","",IF(D156="","",D156/$D$155)))</f>
        <v/>
      </c>
      <c r="H156" s="21"/>
      <c r="L156" s="21"/>
      <c r="M156" s="21"/>
    </row>
    <row r="157" spans="1:13" outlineLevel="1" x14ac:dyDescent="0.25">
      <c r="A157" s="23" t="s">
        <v>210</v>
      </c>
      <c r="B157" s="111"/>
      <c r="E157" s="40"/>
      <c r="F157" s="49" t="str">
        <f t="shared" ref="F157:F162" si="24">IF($C$155=0,"",IF(C157="[for completion]","",IF(C157="","",C157/$C$155)))</f>
        <v/>
      </c>
      <c r="G157" s="49" t="str">
        <f t="shared" ref="G157:G162" si="25">IF($D$155=0,"",IF(D157="[for completion]","",IF(D157="","",D157/$D$155)))</f>
        <v/>
      </c>
      <c r="H157" s="21"/>
      <c r="L157" s="21"/>
      <c r="M157" s="21"/>
    </row>
    <row r="158" spans="1:13" outlineLevel="1" x14ac:dyDescent="0.25">
      <c r="A158" s="23" t="s">
        <v>211</v>
      </c>
      <c r="B158" s="111"/>
      <c r="E158" s="40"/>
      <c r="F158" s="49" t="str">
        <f t="shared" si="24"/>
        <v/>
      </c>
      <c r="G158" s="49" t="str">
        <f t="shared" si="25"/>
        <v/>
      </c>
      <c r="H158" s="21"/>
      <c r="L158" s="21"/>
      <c r="M158" s="21"/>
    </row>
    <row r="159" spans="1:13" outlineLevel="1" x14ac:dyDescent="0.25">
      <c r="A159" s="23" t="s">
        <v>212</v>
      </c>
      <c r="B159" s="111"/>
      <c r="E159" s="40"/>
      <c r="F159" s="49" t="str">
        <f t="shared" si="24"/>
        <v/>
      </c>
      <c r="G159" s="49" t="str">
        <f t="shared" si="25"/>
        <v/>
      </c>
      <c r="H159" s="21"/>
      <c r="L159" s="21"/>
      <c r="M159" s="21"/>
    </row>
    <row r="160" spans="1:13" outlineLevel="1" x14ac:dyDescent="0.25">
      <c r="A160" s="23" t="s">
        <v>213</v>
      </c>
      <c r="B160" s="111"/>
      <c r="E160" s="40"/>
      <c r="F160" s="49" t="str">
        <f t="shared" si="24"/>
        <v/>
      </c>
      <c r="G160" s="49" t="str">
        <f t="shared" si="25"/>
        <v/>
      </c>
      <c r="H160" s="21"/>
      <c r="L160" s="21"/>
      <c r="M160" s="21"/>
    </row>
    <row r="161" spans="1:13" outlineLevel="1" x14ac:dyDescent="0.25">
      <c r="A161" s="23" t="s">
        <v>214</v>
      </c>
      <c r="B161" s="111"/>
      <c r="E161" s="40"/>
      <c r="F161" s="49" t="str">
        <f t="shared" si="24"/>
        <v/>
      </c>
      <c r="G161" s="49" t="str">
        <f t="shared" si="25"/>
        <v/>
      </c>
      <c r="H161" s="21"/>
      <c r="L161" s="21"/>
      <c r="M161" s="21"/>
    </row>
    <row r="162" spans="1:13" outlineLevel="1" x14ac:dyDescent="0.25">
      <c r="A162" s="23" t="s">
        <v>215</v>
      </c>
      <c r="B162" s="111"/>
      <c r="E162" s="40"/>
      <c r="F162" s="49" t="str">
        <f t="shared" si="24"/>
        <v/>
      </c>
      <c r="G162" s="49" t="str">
        <f t="shared" si="25"/>
        <v/>
      </c>
      <c r="H162" s="21"/>
      <c r="L162" s="21"/>
      <c r="M162" s="21"/>
    </row>
    <row r="163" spans="1:13" ht="15" customHeight="1" x14ac:dyDescent="0.25">
      <c r="A163" s="42"/>
      <c r="B163" s="43" t="s">
        <v>216</v>
      </c>
      <c r="C163" s="92" t="s">
        <v>156</v>
      </c>
      <c r="D163" s="92" t="s">
        <v>157</v>
      </c>
      <c r="E163" s="44"/>
      <c r="F163" s="92" t="s">
        <v>158</v>
      </c>
      <c r="G163" s="92" t="s">
        <v>159</v>
      </c>
      <c r="H163" s="21"/>
      <c r="L163" s="21"/>
      <c r="M163" s="21"/>
    </row>
    <row r="164" spans="1:13" x14ac:dyDescent="0.25">
      <c r="A164" s="23" t="s">
        <v>218</v>
      </c>
      <c r="B164" s="21" t="s">
        <v>219</v>
      </c>
      <c r="C164" s="103">
        <v>105438.92</v>
      </c>
      <c r="D164" s="103">
        <v>105439</v>
      </c>
      <c r="E164" s="61"/>
      <c r="F164" s="49">
        <f>IF($C$167=0,"",IF(C164="[for completion]","",IF(C164="","",C164/$C$167)))</f>
        <v>0.64632095619702423</v>
      </c>
      <c r="G164" s="49">
        <f>IF($D$167=0,"",IF(D164="[for completion]","",IF(D164="","",D164/$D$167)))</f>
        <v>0.64632180314704823</v>
      </c>
      <c r="H164" s="21"/>
      <c r="L164" s="21"/>
      <c r="M164" s="21"/>
    </row>
    <row r="165" spans="1:13" x14ac:dyDescent="0.25">
      <c r="A165" s="23" t="s">
        <v>220</v>
      </c>
      <c r="B165" s="21" t="s">
        <v>221</v>
      </c>
      <c r="C165" s="103">
        <v>57698.17</v>
      </c>
      <c r="D165" s="103">
        <v>57698</v>
      </c>
      <c r="E165" s="61"/>
      <c r="F165" s="49">
        <f t="shared" ref="F165:F166" si="26">IF($C$167=0,"",IF(C165="[for completion]","",IF(C165="","",C165/$C$167)))</f>
        <v>0.35367904380297577</v>
      </c>
      <c r="G165" s="49">
        <f t="shared" ref="G165:G166" si="27">IF($D$167=0,"",IF(D165="[for completion]","",IF(D165="","",D165/$D$167)))</f>
        <v>0.35367819685295182</v>
      </c>
      <c r="H165" s="21"/>
      <c r="L165" s="21"/>
      <c r="M165" s="21"/>
    </row>
    <row r="166" spans="1:13" x14ac:dyDescent="0.25">
      <c r="A166" s="23" t="s">
        <v>222</v>
      </c>
      <c r="B166" s="21" t="s">
        <v>98</v>
      </c>
      <c r="C166" s="103">
        <v>0</v>
      </c>
      <c r="D166" s="103">
        <v>0</v>
      </c>
      <c r="E166" s="61"/>
      <c r="F166" s="49">
        <f t="shared" si="26"/>
        <v>0</v>
      </c>
      <c r="G166" s="49">
        <f t="shared" si="27"/>
        <v>0</v>
      </c>
      <c r="H166" s="21"/>
      <c r="L166" s="21"/>
      <c r="M166" s="21"/>
    </row>
    <row r="167" spans="1:13" x14ac:dyDescent="0.25">
      <c r="A167" s="23" t="s">
        <v>223</v>
      </c>
      <c r="B167" s="62" t="s">
        <v>100</v>
      </c>
      <c r="C167" s="136">
        <f>SUM(C164:C166)</f>
        <v>163137.09</v>
      </c>
      <c r="D167" s="136">
        <f>SUM(D164:D166)</f>
        <v>163137</v>
      </c>
      <c r="E167" s="61"/>
      <c r="F167" s="61">
        <f>SUM(F164:F166)</f>
        <v>1</v>
      </c>
      <c r="G167" s="61">
        <f>SUM(G164:G166)</f>
        <v>1</v>
      </c>
      <c r="H167" s="21"/>
      <c r="L167" s="21"/>
      <c r="M167" s="21"/>
    </row>
    <row r="168" spans="1:13" outlineLevel="1" x14ac:dyDescent="0.25">
      <c r="A168" s="23" t="s">
        <v>224</v>
      </c>
      <c r="B168" s="62"/>
      <c r="C168" s="21"/>
      <c r="D168" s="21"/>
      <c r="E168" s="61"/>
      <c r="F168" s="61"/>
      <c r="G168" s="19"/>
      <c r="H168" s="21"/>
      <c r="L168" s="21"/>
      <c r="M168" s="21"/>
    </row>
    <row r="169" spans="1:13" outlineLevel="1" x14ac:dyDescent="0.25">
      <c r="A169" s="23" t="s">
        <v>225</v>
      </c>
      <c r="B169" s="62"/>
      <c r="C169" s="21"/>
      <c r="D169" s="21"/>
      <c r="E169" s="61"/>
      <c r="F169" s="61"/>
      <c r="G169" s="19"/>
      <c r="H169" s="21"/>
      <c r="L169" s="21"/>
      <c r="M169" s="21"/>
    </row>
    <row r="170" spans="1:13" outlineLevel="1" x14ac:dyDescent="0.25">
      <c r="A170" s="23" t="s">
        <v>226</v>
      </c>
      <c r="B170" s="62"/>
      <c r="C170" s="21"/>
      <c r="D170" s="21"/>
      <c r="E170" s="61"/>
      <c r="F170" s="61"/>
      <c r="G170" s="19"/>
      <c r="H170" s="21"/>
      <c r="L170" s="21"/>
      <c r="M170" s="21"/>
    </row>
    <row r="171" spans="1:13" outlineLevel="1" x14ac:dyDescent="0.25">
      <c r="A171" s="23" t="s">
        <v>227</v>
      </c>
      <c r="B171" s="62"/>
      <c r="C171" s="21"/>
      <c r="D171" s="21"/>
      <c r="E171" s="61"/>
      <c r="F171" s="61"/>
      <c r="G171" s="19"/>
      <c r="H171" s="21"/>
      <c r="L171" s="21"/>
      <c r="M171" s="21"/>
    </row>
    <row r="172" spans="1:13" outlineLevel="1" x14ac:dyDescent="0.25">
      <c r="A172" s="23" t="s">
        <v>228</v>
      </c>
      <c r="B172" s="62"/>
      <c r="C172" s="21"/>
      <c r="D172" s="21"/>
      <c r="E172" s="61"/>
      <c r="F172" s="61"/>
      <c r="G172" s="19"/>
      <c r="H172" s="21"/>
      <c r="L172" s="21"/>
      <c r="M172" s="21"/>
    </row>
    <row r="173" spans="1:13" ht="15" customHeight="1" x14ac:dyDescent="0.25">
      <c r="A173" s="42"/>
      <c r="B173" s="43" t="s">
        <v>229</v>
      </c>
      <c r="C173" s="42" t="s">
        <v>64</v>
      </c>
      <c r="D173" s="42"/>
      <c r="E173" s="44"/>
      <c r="F173" s="45" t="s">
        <v>230</v>
      </c>
      <c r="G173" s="45"/>
      <c r="H173" s="21"/>
      <c r="L173" s="21"/>
      <c r="M173" s="21"/>
    </row>
    <row r="174" spans="1:13" ht="15" customHeight="1" x14ac:dyDescent="0.25">
      <c r="A174" s="23" t="s">
        <v>231</v>
      </c>
      <c r="B174" s="40" t="s">
        <v>232</v>
      </c>
      <c r="C174" s="103">
        <v>0</v>
      </c>
      <c r="D174" s="37"/>
      <c r="E174" s="29"/>
      <c r="F174" s="49">
        <f>IF($C$179=0,"",IF(C174="[for completion]","",C174/$C$179))</f>
        <v>0</v>
      </c>
      <c r="G174" s="49"/>
      <c r="H174" s="21"/>
      <c r="L174" s="21"/>
      <c r="M174" s="21"/>
    </row>
    <row r="175" spans="1:13" ht="30.75" customHeight="1" x14ac:dyDescent="0.25">
      <c r="A175" s="23" t="s">
        <v>9</v>
      </c>
      <c r="B175" s="40" t="s">
        <v>1506</v>
      </c>
      <c r="C175" s="143">
        <v>692.2</v>
      </c>
      <c r="E175" s="51"/>
      <c r="F175" s="49">
        <f>IF($C$179=0,"",IF(C175="[for completion]","",C175/$C$179))</f>
        <v>3.032081719902581E-2</v>
      </c>
      <c r="G175" s="49"/>
      <c r="H175" s="21"/>
      <c r="L175" s="21"/>
      <c r="M175" s="21"/>
    </row>
    <row r="176" spans="1:13" x14ac:dyDescent="0.25">
      <c r="A176" s="23" t="s">
        <v>233</v>
      </c>
      <c r="B176" s="40" t="s">
        <v>234</v>
      </c>
      <c r="C176" s="143">
        <v>2327.5</v>
      </c>
      <c r="E176" s="51"/>
      <c r="F176" s="49"/>
      <c r="G176" s="49"/>
      <c r="H176" s="21"/>
      <c r="L176" s="21"/>
      <c r="M176" s="21"/>
    </row>
    <row r="177" spans="1:13" x14ac:dyDescent="0.25">
      <c r="A177" s="23" t="s">
        <v>235</v>
      </c>
      <c r="B177" s="40" t="s">
        <v>236</v>
      </c>
      <c r="C177" s="143">
        <v>0</v>
      </c>
      <c r="E177" s="51"/>
      <c r="F177" s="49">
        <f t="shared" ref="F177:F187" si="28">IF($C$179=0,"",IF(C177="[for completion]","",C177/$C$179))</f>
        <v>0</v>
      </c>
      <c r="G177" s="49"/>
      <c r="H177" s="21"/>
      <c r="L177" s="21"/>
      <c r="M177" s="21"/>
    </row>
    <row r="178" spans="1:13" x14ac:dyDescent="0.25">
      <c r="A178" s="23" t="s">
        <v>237</v>
      </c>
      <c r="B178" s="40" t="s">
        <v>98</v>
      </c>
      <c r="C178" s="143">
        <v>19809.5</v>
      </c>
      <c r="E178" s="51"/>
      <c r="F178" s="49">
        <f t="shared" si="28"/>
        <v>0.8677264205491213</v>
      </c>
      <c r="G178" s="49"/>
      <c r="H178" s="21"/>
      <c r="L178" s="21"/>
      <c r="M178" s="21"/>
    </row>
    <row r="179" spans="1:13" x14ac:dyDescent="0.25">
      <c r="A179" s="23" t="s">
        <v>10</v>
      </c>
      <c r="B179" s="57" t="s">
        <v>100</v>
      </c>
      <c r="C179" s="48">
        <f>SUM(C174:C178)</f>
        <v>22829.200000000001</v>
      </c>
      <c r="E179" s="51"/>
      <c r="F179" s="51">
        <f>SUM(F174:F178)</f>
        <v>0.8980472377481471</v>
      </c>
      <c r="G179" s="49"/>
      <c r="H179" s="21"/>
      <c r="L179" s="21"/>
      <c r="M179" s="21"/>
    </row>
    <row r="180" spans="1:13" outlineLevel="1" x14ac:dyDescent="0.25">
      <c r="A180" s="23" t="s">
        <v>238</v>
      </c>
      <c r="B180" s="63" t="s">
        <v>239</v>
      </c>
      <c r="C180" s="103">
        <v>692.2</v>
      </c>
      <c r="E180" s="51"/>
      <c r="F180" s="49">
        <f t="shared" si="28"/>
        <v>3.032081719902581E-2</v>
      </c>
      <c r="G180" s="49"/>
      <c r="H180" s="21"/>
      <c r="L180" s="21"/>
      <c r="M180" s="21"/>
    </row>
    <row r="181" spans="1:13" s="63" customFormat="1" outlineLevel="1" x14ac:dyDescent="0.25">
      <c r="A181" s="23" t="s">
        <v>240</v>
      </c>
      <c r="B181" s="63" t="s">
        <v>1587</v>
      </c>
      <c r="C181" s="137">
        <v>0</v>
      </c>
      <c r="F181" s="49">
        <f t="shared" si="28"/>
        <v>0</v>
      </c>
    </row>
    <row r="182" spans="1:13" outlineLevel="1" x14ac:dyDescent="0.25">
      <c r="A182" s="23" t="s">
        <v>241</v>
      </c>
      <c r="B182" s="63" t="s">
        <v>1588</v>
      </c>
      <c r="C182" s="103">
        <v>0</v>
      </c>
      <c r="E182" s="51"/>
      <c r="F182" s="49">
        <f t="shared" si="28"/>
        <v>0</v>
      </c>
      <c r="G182" s="49"/>
      <c r="H182" s="21"/>
      <c r="L182" s="21"/>
      <c r="M182" s="21"/>
    </row>
    <row r="183" spans="1:13" outlineLevel="1" x14ac:dyDescent="0.25">
      <c r="A183" s="23" t="s">
        <v>242</v>
      </c>
      <c r="B183" s="63" t="s">
        <v>243</v>
      </c>
      <c r="C183" s="103">
        <v>2327.5</v>
      </c>
      <c r="E183" s="51"/>
      <c r="F183" s="49">
        <f t="shared" si="28"/>
        <v>0.10195276225185289</v>
      </c>
      <c r="G183" s="49"/>
      <c r="H183" s="21"/>
      <c r="L183" s="21"/>
      <c r="M183" s="21"/>
    </row>
    <row r="184" spans="1:13" s="63" customFormat="1" outlineLevel="1" x14ac:dyDescent="0.25">
      <c r="A184" s="23" t="s">
        <v>244</v>
      </c>
      <c r="B184" s="63" t="s">
        <v>1589</v>
      </c>
      <c r="C184" s="137">
        <v>0</v>
      </c>
      <c r="F184" s="49">
        <f t="shared" si="28"/>
        <v>0</v>
      </c>
    </row>
    <row r="185" spans="1:13" outlineLevel="1" x14ac:dyDescent="0.25">
      <c r="A185" s="23" t="s">
        <v>245</v>
      </c>
      <c r="B185" s="63" t="s">
        <v>1590</v>
      </c>
      <c r="C185" s="103">
        <v>0</v>
      </c>
      <c r="E185" s="51"/>
      <c r="F185" s="49">
        <f t="shared" si="28"/>
        <v>0</v>
      </c>
      <c r="G185" s="49"/>
      <c r="H185" s="21"/>
      <c r="L185" s="21"/>
      <c r="M185" s="21"/>
    </row>
    <row r="186" spans="1:13" outlineLevel="1" x14ac:dyDescent="0.25">
      <c r="A186" s="23" t="s">
        <v>246</v>
      </c>
      <c r="B186" s="63" t="s">
        <v>247</v>
      </c>
      <c r="C186" s="103">
        <v>0</v>
      </c>
      <c r="E186" s="51"/>
      <c r="F186" s="49">
        <f t="shared" si="28"/>
        <v>0</v>
      </c>
      <c r="G186" s="49"/>
      <c r="H186" s="21"/>
      <c r="L186" s="21"/>
      <c r="M186" s="21"/>
    </row>
    <row r="187" spans="1:13" outlineLevel="1" x14ac:dyDescent="0.25">
      <c r="A187" s="23" t="s">
        <v>248</v>
      </c>
      <c r="B187" s="63" t="s">
        <v>249</v>
      </c>
      <c r="C187" s="103">
        <v>0</v>
      </c>
      <c r="E187" s="51"/>
      <c r="F187" s="49">
        <f t="shared" si="28"/>
        <v>0</v>
      </c>
      <c r="G187" s="49"/>
      <c r="H187" s="21"/>
      <c r="L187" s="21"/>
      <c r="M187" s="21"/>
    </row>
    <row r="188" spans="1:13" outlineLevel="1" x14ac:dyDescent="0.25">
      <c r="A188" s="23" t="s">
        <v>250</v>
      </c>
      <c r="B188" s="140" t="s">
        <v>1622</v>
      </c>
      <c r="C188" s="145">
        <v>19809</v>
      </c>
      <c r="E188" s="51"/>
      <c r="F188" s="49"/>
      <c r="G188" s="49"/>
      <c r="H188" s="21"/>
      <c r="L188" s="21"/>
      <c r="M188" s="21"/>
    </row>
    <row r="189" spans="1:13" outlineLevel="1" x14ac:dyDescent="0.25">
      <c r="A189" s="23" t="s">
        <v>251</v>
      </c>
      <c r="B189" s="63"/>
      <c r="C189" s="145"/>
      <c r="E189" s="51"/>
      <c r="F189" s="49"/>
      <c r="G189" s="49"/>
      <c r="H189" s="21"/>
      <c r="L189" s="21"/>
      <c r="M189" s="21"/>
    </row>
    <row r="190" spans="1:13" outlineLevel="1" x14ac:dyDescent="0.25">
      <c r="A190" s="23" t="s">
        <v>252</v>
      </c>
      <c r="B190" s="63"/>
      <c r="E190" s="51"/>
      <c r="F190" s="49"/>
      <c r="G190" s="49"/>
      <c r="H190" s="21"/>
      <c r="L190" s="21"/>
      <c r="M190" s="21"/>
    </row>
    <row r="191" spans="1:13" outlineLevel="1" x14ac:dyDescent="0.25">
      <c r="A191" s="23" t="s">
        <v>253</v>
      </c>
      <c r="B191" s="52"/>
      <c r="E191" s="51"/>
      <c r="F191" s="49"/>
      <c r="G191" s="49"/>
      <c r="H191" s="21"/>
      <c r="L191" s="21"/>
      <c r="M191" s="21"/>
    </row>
    <row r="192" spans="1:13" ht="15" customHeight="1" x14ac:dyDescent="0.25">
      <c r="A192" s="42"/>
      <c r="B192" s="43" t="s">
        <v>254</v>
      </c>
      <c r="C192" s="42" t="s">
        <v>64</v>
      </c>
      <c r="D192" s="42"/>
      <c r="E192" s="44"/>
      <c r="F192" s="45" t="s">
        <v>230</v>
      </c>
      <c r="G192" s="45"/>
      <c r="H192" s="21"/>
      <c r="L192" s="21"/>
      <c r="M192" s="21"/>
    </row>
    <row r="193" spans="1:13" x14ac:dyDescent="0.25">
      <c r="A193" s="23" t="s">
        <v>255</v>
      </c>
      <c r="B193" s="40" t="s">
        <v>256</v>
      </c>
      <c r="C193" s="143">
        <v>22829</v>
      </c>
      <c r="E193" s="48"/>
      <c r="F193" s="49">
        <f t="shared" ref="F193:F206" si="29">IF($C$208=0,"",IF(C193="[for completion]","",C193/$C$208))</f>
        <v>1</v>
      </c>
      <c r="G193" s="49"/>
      <c r="H193" s="21"/>
      <c r="L193" s="21"/>
      <c r="M193" s="21"/>
    </row>
    <row r="194" spans="1:13" x14ac:dyDescent="0.25">
      <c r="A194" s="23" t="s">
        <v>257</v>
      </c>
      <c r="B194" s="40" t="s">
        <v>258</v>
      </c>
      <c r="C194" s="103">
        <v>0</v>
      </c>
      <c r="E194" s="51"/>
      <c r="F194" s="49">
        <f t="shared" si="29"/>
        <v>0</v>
      </c>
      <c r="G194" s="51"/>
      <c r="H194" s="21"/>
      <c r="L194" s="21"/>
      <c r="M194" s="21"/>
    </row>
    <row r="195" spans="1:13" x14ac:dyDescent="0.25">
      <c r="A195" s="23" t="s">
        <v>259</v>
      </c>
      <c r="B195" s="40" t="s">
        <v>260</v>
      </c>
      <c r="C195" s="103">
        <v>0</v>
      </c>
      <c r="E195" s="51"/>
      <c r="F195" s="49">
        <f t="shared" si="29"/>
        <v>0</v>
      </c>
      <c r="G195" s="51"/>
      <c r="H195" s="21"/>
      <c r="L195" s="21"/>
      <c r="M195" s="21"/>
    </row>
    <row r="196" spans="1:13" x14ac:dyDescent="0.25">
      <c r="A196" s="23" t="s">
        <v>261</v>
      </c>
      <c r="B196" s="40" t="s">
        <v>262</v>
      </c>
      <c r="C196" s="103">
        <v>0</v>
      </c>
      <c r="E196" s="51"/>
      <c r="F196" s="49">
        <f t="shared" si="29"/>
        <v>0</v>
      </c>
      <c r="G196" s="51"/>
      <c r="H196" s="21"/>
      <c r="L196" s="21"/>
      <c r="M196" s="21"/>
    </row>
    <row r="197" spans="1:13" x14ac:dyDescent="0.25">
      <c r="A197" s="23" t="s">
        <v>263</v>
      </c>
      <c r="B197" s="40" t="s">
        <v>264</v>
      </c>
      <c r="C197" s="103">
        <v>0</v>
      </c>
      <c r="E197" s="51"/>
      <c r="F197" s="49">
        <f t="shared" si="29"/>
        <v>0</v>
      </c>
      <c r="G197" s="51"/>
      <c r="H197" s="21"/>
      <c r="L197" s="21"/>
      <c r="M197" s="21"/>
    </row>
    <row r="198" spans="1:13" x14ac:dyDescent="0.25">
      <c r="A198" s="23" t="s">
        <v>265</v>
      </c>
      <c r="B198" s="40" t="s">
        <v>266</v>
      </c>
      <c r="C198" s="103">
        <v>0</v>
      </c>
      <c r="E198" s="51"/>
      <c r="F198" s="49">
        <f t="shared" si="29"/>
        <v>0</v>
      </c>
      <c r="G198" s="51"/>
      <c r="H198" s="21"/>
      <c r="L198" s="21"/>
      <c r="M198" s="21"/>
    </row>
    <row r="199" spans="1:13" x14ac:dyDescent="0.25">
      <c r="A199" s="23" t="s">
        <v>267</v>
      </c>
      <c r="B199" s="40" t="s">
        <v>268</v>
      </c>
      <c r="C199" s="103">
        <v>0</v>
      </c>
      <c r="E199" s="51"/>
      <c r="F199" s="49">
        <f t="shared" si="29"/>
        <v>0</v>
      </c>
      <c r="G199" s="51"/>
      <c r="H199" s="21"/>
      <c r="L199" s="21"/>
      <c r="M199" s="21"/>
    </row>
    <row r="200" spans="1:13" x14ac:dyDescent="0.25">
      <c r="A200" s="23" t="s">
        <v>269</v>
      </c>
      <c r="B200" s="40" t="s">
        <v>12</v>
      </c>
      <c r="C200" s="103">
        <v>0</v>
      </c>
      <c r="E200" s="51"/>
      <c r="F200" s="49">
        <f t="shared" si="29"/>
        <v>0</v>
      </c>
      <c r="G200" s="51"/>
      <c r="H200" s="21"/>
      <c r="L200" s="21"/>
      <c r="M200" s="21"/>
    </row>
    <row r="201" spans="1:13" x14ac:dyDescent="0.25">
      <c r="A201" s="23" t="s">
        <v>270</v>
      </c>
      <c r="B201" s="40" t="s">
        <v>271</v>
      </c>
      <c r="C201" s="103">
        <v>0</v>
      </c>
      <c r="E201" s="51"/>
      <c r="F201" s="49">
        <f t="shared" si="29"/>
        <v>0</v>
      </c>
      <c r="G201" s="51"/>
      <c r="H201" s="21"/>
      <c r="L201" s="21"/>
      <c r="M201" s="21"/>
    </row>
    <row r="202" spans="1:13" x14ac:dyDescent="0.25">
      <c r="A202" s="23" t="s">
        <v>272</v>
      </c>
      <c r="B202" s="40" t="s">
        <v>273</v>
      </c>
      <c r="C202" s="103">
        <v>0</v>
      </c>
      <c r="E202" s="51"/>
      <c r="F202" s="49">
        <f t="shared" si="29"/>
        <v>0</v>
      </c>
      <c r="G202" s="51"/>
      <c r="H202" s="21"/>
      <c r="L202" s="21"/>
      <c r="M202" s="21"/>
    </row>
    <row r="203" spans="1:13" x14ac:dyDescent="0.25">
      <c r="A203" s="23" t="s">
        <v>274</v>
      </c>
      <c r="B203" s="40" t="s">
        <v>275</v>
      </c>
      <c r="C203" s="103">
        <v>0</v>
      </c>
      <c r="E203" s="51"/>
      <c r="F203" s="49">
        <f t="shared" si="29"/>
        <v>0</v>
      </c>
      <c r="G203" s="51"/>
      <c r="H203" s="21"/>
      <c r="L203" s="21"/>
      <c r="M203" s="21"/>
    </row>
    <row r="204" spans="1:13" x14ac:dyDescent="0.25">
      <c r="A204" s="23" t="s">
        <v>276</v>
      </c>
      <c r="B204" s="40" t="s">
        <v>277</v>
      </c>
      <c r="C204" s="103">
        <v>0</v>
      </c>
      <c r="E204" s="51"/>
      <c r="F204" s="49">
        <f t="shared" si="29"/>
        <v>0</v>
      </c>
      <c r="G204" s="51"/>
      <c r="H204" s="21"/>
      <c r="L204" s="21"/>
      <c r="M204" s="21"/>
    </row>
    <row r="205" spans="1:13" x14ac:dyDescent="0.25">
      <c r="A205" s="23" t="s">
        <v>278</v>
      </c>
      <c r="B205" s="40" t="s">
        <v>279</v>
      </c>
      <c r="C205" s="103">
        <v>0</v>
      </c>
      <c r="E205" s="51"/>
      <c r="F205" s="49">
        <f t="shared" si="29"/>
        <v>0</v>
      </c>
      <c r="G205" s="51"/>
      <c r="H205" s="21"/>
      <c r="L205" s="21"/>
      <c r="M205" s="21"/>
    </row>
    <row r="206" spans="1:13" x14ac:dyDescent="0.25">
      <c r="A206" s="23" t="s">
        <v>280</v>
      </c>
      <c r="B206" s="40" t="s">
        <v>98</v>
      </c>
      <c r="C206" s="103">
        <v>0</v>
      </c>
      <c r="E206" s="51"/>
      <c r="F206" s="49">
        <f t="shared" si="29"/>
        <v>0</v>
      </c>
      <c r="G206" s="51"/>
      <c r="H206" s="21"/>
      <c r="L206" s="21"/>
      <c r="M206" s="21"/>
    </row>
    <row r="207" spans="1:13" x14ac:dyDescent="0.25">
      <c r="A207" s="23" t="s">
        <v>281</v>
      </c>
      <c r="B207" s="50" t="s">
        <v>282</v>
      </c>
      <c r="C207" s="103">
        <v>0</v>
      </c>
      <c r="E207" s="51"/>
      <c r="F207" s="49"/>
      <c r="G207" s="51"/>
      <c r="H207" s="21"/>
      <c r="L207" s="21"/>
      <c r="M207" s="21"/>
    </row>
    <row r="208" spans="1:13" x14ac:dyDescent="0.25">
      <c r="A208" s="23" t="s">
        <v>283</v>
      </c>
      <c r="B208" s="57" t="s">
        <v>100</v>
      </c>
      <c r="C208" s="48">
        <f>SUM(C193:C206)</f>
        <v>22829</v>
      </c>
      <c r="D208" s="40"/>
      <c r="E208" s="51"/>
      <c r="F208" s="51">
        <f>SUM(F193:F206)</f>
        <v>1</v>
      </c>
      <c r="G208" s="51"/>
      <c r="H208" s="21"/>
      <c r="L208" s="21"/>
      <c r="M208" s="21"/>
    </row>
    <row r="209" spans="1:13" outlineLevel="1" x14ac:dyDescent="0.25">
      <c r="A209" s="23" t="s">
        <v>284</v>
      </c>
      <c r="B209" s="111"/>
      <c r="E209" s="51"/>
      <c r="F209" s="49">
        <f>IF($C$208=0,"",IF(C209="[for completion]","",C209/$C$208))</f>
        <v>0</v>
      </c>
      <c r="G209" s="51"/>
      <c r="H209" s="21"/>
      <c r="L209" s="21"/>
      <c r="M209" s="21"/>
    </row>
    <row r="210" spans="1:13" outlineLevel="1" x14ac:dyDescent="0.25">
      <c r="A210" s="23" t="s">
        <v>285</v>
      </c>
      <c r="B210" s="111"/>
      <c r="E210" s="51"/>
      <c r="F210" s="49">
        <f t="shared" ref="F210:F215" si="30">IF($C$208=0,"",IF(C210="[for completion]","",C210/$C$208))</f>
        <v>0</v>
      </c>
      <c r="G210" s="51"/>
      <c r="H210" s="21"/>
      <c r="L210" s="21"/>
      <c r="M210" s="21"/>
    </row>
    <row r="211" spans="1:13" outlineLevel="1" x14ac:dyDescent="0.25">
      <c r="A211" s="23" t="s">
        <v>286</v>
      </c>
      <c r="B211" s="111"/>
      <c r="E211" s="51"/>
      <c r="F211" s="49">
        <f t="shared" si="30"/>
        <v>0</v>
      </c>
      <c r="G211" s="51"/>
      <c r="H211" s="21"/>
      <c r="L211" s="21"/>
      <c r="M211" s="21"/>
    </row>
    <row r="212" spans="1:13" outlineLevel="1" x14ac:dyDescent="0.25">
      <c r="A212" s="23" t="s">
        <v>287</v>
      </c>
      <c r="B212" s="111"/>
      <c r="E212" s="51"/>
      <c r="F212" s="49">
        <f t="shared" si="30"/>
        <v>0</v>
      </c>
      <c r="G212" s="51"/>
      <c r="H212" s="21"/>
      <c r="L212" s="21"/>
      <c r="M212" s="21"/>
    </row>
    <row r="213" spans="1:13" outlineLevel="1" x14ac:dyDescent="0.25">
      <c r="A213" s="23" t="s">
        <v>288</v>
      </c>
      <c r="B213" s="111"/>
      <c r="E213" s="51"/>
      <c r="F213" s="49">
        <f t="shared" si="30"/>
        <v>0</v>
      </c>
      <c r="G213" s="51"/>
      <c r="H213" s="21"/>
      <c r="L213" s="21"/>
      <c r="M213" s="21"/>
    </row>
    <row r="214" spans="1:13" outlineLevel="1" x14ac:dyDescent="0.25">
      <c r="A214" s="23" t="s">
        <v>289</v>
      </c>
      <c r="B214" s="111"/>
      <c r="E214" s="51"/>
      <c r="F214" s="49">
        <f t="shared" si="30"/>
        <v>0</v>
      </c>
      <c r="G214" s="51"/>
      <c r="H214" s="21"/>
      <c r="L214" s="21"/>
      <c r="M214" s="21"/>
    </row>
    <row r="215" spans="1:13" outlineLevel="1" x14ac:dyDescent="0.25">
      <c r="A215" s="23" t="s">
        <v>290</v>
      </c>
      <c r="B215" s="111"/>
      <c r="E215" s="51"/>
      <c r="F215" s="49">
        <f t="shared" si="30"/>
        <v>0</v>
      </c>
      <c r="G215" s="51"/>
      <c r="H215" s="21"/>
      <c r="L215" s="21"/>
      <c r="M215" s="21"/>
    </row>
    <row r="216" spans="1:13" ht="15" customHeight="1" x14ac:dyDescent="0.25">
      <c r="A216" s="42"/>
      <c r="B216" s="43" t="s">
        <v>291</v>
      </c>
      <c r="C216" s="42" t="s">
        <v>64</v>
      </c>
      <c r="D216" s="42"/>
      <c r="E216" s="44"/>
      <c r="F216" s="45" t="s">
        <v>88</v>
      </c>
      <c r="G216" s="45" t="s">
        <v>217</v>
      </c>
      <c r="H216" s="21"/>
      <c r="L216" s="21"/>
      <c r="M216" s="21"/>
    </row>
    <row r="217" spans="1:13" x14ac:dyDescent="0.25">
      <c r="A217" s="23" t="s">
        <v>292</v>
      </c>
      <c r="B217" s="19" t="s">
        <v>293</v>
      </c>
      <c r="C217" s="143">
        <v>22829</v>
      </c>
      <c r="E217" s="61"/>
      <c r="F217" s="49">
        <f>IF($C$38=0,"",IF(C217="[for completion]","",IF(C217="","",C217/$C$38)))</f>
        <v>0.12965497657248332</v>
      </c>
      <c r="G217" s="49">
        <f>IF($C$39=0,"",IF(C217="[for completion]","",IF(C217="","",C217/$C$39)))</f>
        <v>0.13993759846018991</v>
      </c>
      <c r="H217" s="21"/>
      <c r="L217" s="21"/>
      <c r="M217" s="21"/>
    </row>
    <row r="218" spans="1:13" x14ac:dyDescent="0.25">
      <c r="A218" s="23" t="s">
        <v>294</v>
      </c>
      <c r="B218" s="19" t="s">
        <v>295</v>
      </c>
      <c r="C218" s="103">
        <v>0</v>
      </c>
      <c r="E218" s="61"/>
      <c r="F218" s="49">
        <f t="shared" ref="F218:F219" si="31">IF($C$38=0,"",IF(C218="[for completion]","",IF(C218="","",C218/$C$38)))</f>
        <v>0</v>
      </c>
      <c r="G218" s="49">
        <f t="shared" ref="G218:G219" si="32">IF($C$39=0,"",IF(C218="[for completion]","",IF(C218="","",C218/$C$39)))</f>
        <v>0</v>
      </c>
      <c r="H218" s="21"/>
      <c r="L218" s="21"/>
      <c r="M218" s="21"/>
    </row>
    <row r="219" spans="1:13" x14ac:dyDescent="0.25">
      <c r="A219" s="23" t="s">
        <v>296</v>
      </c>
      <c r="B219" s="19" t="s">
        <v>98</v>
      </c>
      <c r="C219" s="103">
        <v>0</v>
      </c>
      <c r="E219" s="61"/>
      <c r="F219" s="49">
        <f t="shared" si="31"/>
        <v>0</v>
      </c>
      <c r="G219" s="49">
        <f t="shared" si="32"/>
        <v>0</v>
      </c>
      <c r="H219" s="21"/>
      <c r="L219" s="21"/>
      <c r="M219" s="21"/>
    </row>
    <row r="220" spans="1:13" x14ac:dyDescent="0.25">
      <c r="A220" s="23" t="s">
        <v>297</v>
      </c>
      <c r="B220" s="57" t="s">
        <v>100</v>
      </c>
      <c r="C220" s="103">
        <f>SUM(C217:C219)</f>
        <v>22829</v>
      </c>
      <c r="E220" s="61"/>
      <c r="F220" s="60">
        <f>SUM(F217:F219)</f>
        <v>0.12965497657248332</v>
      </c>
      <c r="G220" s="60">
        <f>SUM(G217:G219)</f>
        <v>0.13993759846018991</v>
      </c>
      <c r="H220" s="21"/>
      <c r="L220" s="21"/>
      <c r="M220" s="21"/>
    </row>
    <row r="221" spans="1:13" outlineLevel="1" x14ac:dyDescent="0.25">
      <c r="A221" s="23" t="s">
        <v>298</v>
      </c>
      <c r="B221" s="111"/>
      <c r="E221" s="61"/>
      <c r="F221" s="49" t="str">
        <f t="shared" ref="F221:F227" si="33">IF($C$38=0,"",IF(C221="[for completion]","",IF(C221="","",C221/$C$38)))</f>
        <v/>
      </c>
      <c r="G221" s="49" t="str">
        <f t="shared" ref="G221:G227" si="34">IF($C$39=0,"",IF(C221="[for completion]","",IF(C221="","",C221/$C$39)))</f>
        <v/>
      </c>
      <c r="H221" s="21"/>
      <c r="L221" s="21"/>
      <c r="M221" s="21"/>
    </row>
    <row r="222" spans="1:13" outlineLevel="1" x14ac:dyDescent="0.25">
      <c r="A222" s="23" t="s">
        <v>299</v>
      </c>
      <c r="B222" s="111"/>
      <c r="E222" s="61"/>
      <c r="F222" s="49" t="str">
        <f t="shared" si="33"/>
        <v/>
      </c>
      <c r="G222" s="49" t="str">
        <f t="shared" si="34"/>
        <v/>
      </c>
      <c r="H222" s="21"/>
      <c r="L222" s="21"/>
      <c r="M222" s="21"/>
    </row>
    <row r="223" spans="1:13" outlineLevel="1" x14ac:dyDescent="0.25">
      <c r="A223" s="23" t="s">
        <v>300</v>
      </c>
      <c r="B223" s="111"/>
      <c r="E223" s="61"/>
      <c r="F223" s="49" t="str">
        <f t="shared" si="33"/>
        <v/>
      </c>
      <c r="G223" s="49" t="str">
        <f t="shared" si="34"/>
        <v/>
      </c>
      <c r="H223" s="21"/>
      <c r="L223" s="21"/>
      <c r="M223" s="21"/>
    </row>
    <row r="224" spans="1:13" outlineLevel="1" x14ac:dyDescent="0.25">
      <c r="A224" s="23" t="s">
        <v>301</v>
      </c>
      <c r="B224" s="111"/>
      <c r="E224" s="61"/>
      <c r="F224" s="49" t="str">
        <f t="shared" si="33"/>
        <v/>
      </c>
      <c r="G224" s="49" t="str">
        <f t="shared" si="34"/>
        <v/>
      </c>
      <c r="H224" s="21"/>
      <c r="L224" s="21"/>
      <c r="M224" s="21"/>
    </row>
    <row r="225" spans="1:14" outlineLevel="1" x14ac:dyDescent="0.25">
      <c r="A225" s="23" t="s">
        <v>302</v>
      </c>
      <c r="B225" s="111"/>
      <c r="E225" s="61"/>
      <c r="F225" s="49" t="str">
        <f t="shared" si="33"/>
        <v/>
      </c>
      <c r="G225" s="49" t="str">
        <f t="shared" si="34"/>
        <v/>
      </c>
      <c r="H225" s="21"/>
      <c r="L225" s="21"/>
      <c r="M225" s="21"/>
    </row>
    <row r="226" spans="1:14" outlineLevel="1" x14ac:dyDescent="0.25">
      <c r="A226" s="23" t="s">
        <v>303</v>
      </c>
      <c r="B226" s="111"/>
      <c r="E226" s="40"/>
      <c r="F226" s="49" t="str">
        <f t="shared" si="33"/>
        <v/>
      </c>
      <c r="G226" s="49" t="str">
        <f t="shared" si="34"/>
        <v/>
      </c>
      <c r="H226" s="21"/>
      <c r="L226" s="21"/>
      <c r="M226" s="21"/>
    </row>
    <row r="227" spans="1:14" outlineLevel="1" x14ac:dyDescent="0.25">
      <c r="A227" s="23" t="s">
        <v>304</v>
      </c>
      <c r="B227" s="111"/>
      <c r="E227" s="61"/>
      <c r="F227" s="49" t="str">
        <f t="shared" si="33"/>
        <v/>
      </c>
      <c r="G227" s="49" t="str">
        <f t="shared" si="34"/>
        <v/>
      </c>
      <c r="H227" s="21"/>
      <c r="L227" s="21"/>
      <c r="M227" s="21"/>
    </row>
    <row r="228" spans="1:14" ht="15" customHeight="1" x14ac:dyDescent="0.25">
      <c r="A228" s="42"/>
      <c r="B228" s="43" t="s">
        <v>305</v>
      </c>
      <c r="C228" s="42"/>
      <c r="D228" s="42"/>
      <c r="E228" s="44"/>
      <c r="F228" s="45"/>
      <c r="G228" s="45"/>
      <c r="H228" s="21"/>
      <c r="L228" s="21"/>
      <c r="M228" s="21"/>
    </row>
    <row r="229" spans="1:14" x14ac:dyDescent="0.25">
      <c r="A229" s="23" t="s">
        <v>306</v>
      </c>
      <c r="B229" s="40" t="s">
        <v>307</v>
      </c>
      <c r="C229" s="134" t="s">
        <v>1612</v>
      </c>
      <c r="H229" s="21"/>
      <c r="L229" s="21"/>
      <c r="M229" s="21"/>
    </row>
    <row r="230" spans="1:14" ht="15" customHeight="1" x14ac:dyDescent="0.25">
      <c r="A230" s="42"/>
      <c r="B230" s="43" t="s">
        <v>308</v>
      </c>
      <c r="C230" s="42"/>
      <c r="D230" s="42"/>
      <c r="E230" s="44"/>
      <c r="F230" s="45"/>
      <c r="G230" s="45"/>
      <c r="H230" s="21"/>
      <c r="L230" s="21"/>
      <c r="M230" s="21"/>
    </row>
    <row r="231" spans="1:14" x14ac:dyDescent="0.25">
      <c r="A231" s="23" t="s">
        <v>11</v>
      </c>
      <c r="B231" s="23" t="s">
        <v>1509</v>
      </c>
      <c r="C231" s="23">
        <v>0</v>
      </c>
      <c r="E231" s="40"/>
      <c r="H231" s="21"/>
      <c r="L231" s="21"/>
      <c r="M231" s="21"/>
    </row>
    <row r="232" spans="1:14" x14ac:dyDescent="0.25">
      <c r="A232" s="23" t="s">
        <v>309</v>
      </c>
      <c r="B232" s="1" t="s">
        <v>310</v>
      </c>
      <c r="C232" s="23">
        <v>0</v>
      </c>
      <c r="E232" s="40"/>
      <c r="H232" s="21"/>
      <c r="L232" s="21"/>
      <c r="M232" s="21"/>
    </row>
    <row r="233" spans="1:14" x14ac:dyDescent="0.25">
      <c r="A233" s="23" t="s">
        <v>311</v>
      </c>
      <c r="B233" s="1" t="s">
        <v>312</v>
      </c>
      <c r="C233" s="23">
        <v>0</v>
      </c>
      <c r="E233" s="40"/>
      <c r="H233" s="21"/>
      <c r="L233" s="21"/>
      <c r="M233" s="21"/>
    </row>
    <row r="234" spans="1:14" outlineLevel="1" x14ac:dyDescent="0.25">
      <c r="A234" s="23" t="s">
        <v>313</v>
      </c>
      <c r="B234" s="38" t="s">
        <v>314</v>
      </c>
      <c r="C234" s="40"/>
      <c r="D234" s="40"/>
      <c r="E234" s="40"/>
      <c r="H234" s="21"/>
      <c r="L234" s="21"/>
      <c r="M234" s="21"/>
    </row>
    <row r="235" spans="1:14" outlineLevel="1" x14ac:dyDescent="0.25">
      <c r="A235" s="23" t="s">
        <v>315</v>
      </c>
      <c r="B235" s="38" t="s">
        <v>316</v>
      </c>
      <c r="C235" s="40"/>
      <c r="D235" s="40"/>
      <c r="E235" s="40"/>
      <c r="H235" s="21"/>
      <c r="L235" s="21"/>
      <c r="M235" s="21"/>
    </row>
    <row r="236" spans="1:14" outlineLevel="1" x14ac:dyDescent="0.25">
      <c r="A236" s="23" t="s">
        <v>317</v>
      </c>
      <c r="B236" s="38" t="s">
        <v>318</v>
      </c>
      <c r="C236" s="40"/>
      <c r="D236" s="40"/>
      <c r="E236" s="40"/>
      <c r="H236" s="21"/>
      <c r="L236" s="21"/>
      <c r="M236" s="21"/>
    </row>
    <row r="237" spans="1:14" outlineLevel="1" x14ac:dyDescent="0.25">
      <c r="A237" s="23" t="s">
        <v>319</v>
      </c>
      <c r="C237" s="40"/>
      <c r="D237" s="40"/>
      <c r="E237" s="40"/>
      <c r="H237" s="21"/>
      <c r="L237" s="21"/>
      <c r="M237" s="21"/>
    </row>
    <row r="238" spans="1:14" outlineLevel="1" x14ac:dyDescent="0.25">
      <c r="A238" s="23" t="s">
        <v>320</v>
      </c>
      <c r="C238" s="40"/>
      <c r="D238" s="40"/>
      <c r="E238" s="40"/>
      <c r="H238" s="21"/>
      <c r="L238" s="21"/>
      <c r="M238" s="21"/>
    </row>
    <row r="239" spans="1:14" outlineLevel="1" x14ac:dyDescent="0.25">
      <c r="A239" s="23" t="s">
        <v>321</v>
      </c>
      <c r="D239"/>
      <c r="E239"/>
      <c r="F239"/>
      <c r="G239"/>
      <c r="H239" s="21"/>
      <c r="K239"/>
      <c r="L239"/>
      <c r="M239"/>
      <c r="N239"/>
    </row>
    <row r="240" spans="1:14" outlineLevel="1" x14ac:dyDescent="0.25">
      <c r="A240" s="23" t="s">
        <v>322</v>
      </c>
      <c r="D240"/>
      <c r="E240"/>
      <c r="F240"/>
      <c r="G240"/>
      <c r="H240" s="21"/>
      <c r="K240"/>
      <c r="L240"/>
      <c r="M240"/>
      <c r="N240"/>
    </row>
    <row r="241" spans="1:14" outlineLevel="1" x14ac:dyDescent="0.25">
      <c r="A241" s="23" t="s">
        <v>323</v>
      </c>
      <c r="D241"/>
      <c r="E241"/>
      <c r="F241"/>
      <c r="G241"/>
      <c r="H241" s="21"/>
      <c r="K241"/>
      <c r="L241"/>
      <c r="M241"/>
      <c r="N241"/>
    </row>
    <row r="242" spans="1:14" outlineLevel="1" x14ac:dyDescent="0.25">
      <c r="A242" s="23" t="s">
        <v>324</v>
      </c>
      <c r="D242"/>
      <c r="E242"/>
      <c r="F242"/>
      <c r="G242"/>
      <c r="H242" s="21"/>
      <c r="K242"/>
      <c r="L242"/>
      <c r="M242"/>
      <c r="N242"/>
    </row>
    <row r="243" spans="1:14" outlineLevel="1" x14ac:dyDescent="0.25">
      <c r="A243" s="23" t="s">
        <v>325</v>
      </c>
      <c r="D243"/>
      <c r="E243"/>
      <c r="F243"/>
      <c r="G243"/>
      <c r="H243" s="21"/>
      <c r="K243"/>
      <c r="L243"/>
      <c r="M243"/>
      <c r="N243"/>
    </row>
    <row r="244" spans="1:14" outlineLevel="1" x14ac:dyDescent="0.25">
      <c r="A244" s="23" t="s">
        <v>326</v>
      </c>
      <c r="D244"/>
      <c r="E244"/>
      <c r="F244"/>
      <c r="G244"/>
      <c r="H244" s="21"/>
      <c r="K244"/>
      <c r="L244"/>
      <c r="M244"/>
      <c r="N244"/>
    </row>
    <row r="245" spans="1:14" outlineLevel="1" x14ac:dyDescent="0.25">
      <c r="A245" s="23" t="s">
        <v>327</v>
      </c>
      <c r="D245"/>
      <c r="E245"/>
      <c r="F245"/>
      <c r="G245"/>
      <c r="H245" s="21"/>
      <c r="K245"/>
      <c r="L245"/>
      <c r="M245"/>
      <c r="N245"/>
    </row>
    <row r="246" spans="1:14" outlineLevel="1" x14ac:dyDescent="0.25">
      <c r="A246" s="23" t="s">
        <v>328</v>
      </c>
      <c r="D246"/>
      <c r="E246"/>
      <c r="F246"/>
      <c r="G246"/>
      <c r="H246" s="21"/>
      <c r="K246"/>
      <c r="L246"/>
      <c r="M246"/>
      <c r="N246"/>
    </row>
    <row r="247" spans="1:14" outlineLevel="1" x14ac:dyDescent="0.25">
      <c r="A247" s="23" t="s">
        <v>329</v>
      </c>
      <c r="D247"/>
      <c r="E247"/>
      <c r="F247"/>
      <c r="G247"/>
      <c r="H247" s="21"/>
      <c r="K247"/>
      <c r="L247"/>
      <c r="M247"/>
      <c r="N247"/>
    </row>
    <row r="248" spans="1:14" outlineLevel="1" x14ac:dyDescent="0.25">
      <c r="A248" s="23" t="s">
        <v>330</v>
      </c>
      <c r="D248"/>
      <c r="E248"/>
      <c r="F248"/>
      <c r="G248"/>
      <c r="H248" s="21"/>
      <c r="K248"/>
      <c r="L248"/>
      <c r="M248"/>
      <c r="N248"/>
    </row>
    <row r="249" spans="1:14" outlineLevel="1" x14ac:dyDescent="0.25">
      <c r="A249" s="23" t="s">
        <v>331</v>
      </c>
      <c r="D249"/>
      <c r="E249"/>
      <c r="F249"/>
      <c r="G249"/>
      <c r="H249" s="21"/>
      <c r="K249"/>
      <c r="L249"/>
      <c r="M249"/>
      <c r="N249"/>
    </row>
    <row r="250" spans="1:14" outlineLevel="1" x14ac:dyDescent="0.25">
      <c r="A250" s="23" t="s">
        <v>332</v>
      </c>
      <c r="D250"/>
      <c r="E250"/>
      <c r="F250"/>
      <c r="G250"/>
      <c r="H250" s="21"/>
      <c r="K250"/>
      <c r="L250"/>
      <c r="M250"/>
      <c r="N250"/>
    </row>
    <row r="251" spans="1:14" outlineLevel="1" x14ac:dyDescent="0.25">
      <c r="A251" s="23" t="s">
        <v>333</v>
      </c>
      <c r="D251"/>
      <c r="E251"/>
      <c r="F251"/>
      <c r="G251"/>
      <c r="H251" s="21"/>
      <c r="K251"/>
      <c r="L251"/>
      <c r="M251"/>
      <c r="N251"/>
    </row>
    <row r="252" spans="1:14" outlineLevel="1" x14ac:dyDescent="0.25">
      <c r="A252" s="23" t="s">
        <v>334</v>
      </c>
      <c r="D252"/>
      <c r="E252"/>
      <c r="F252"/>
      <c r="G252"/>
      <c r="H252" s="21"/>
      <c r="K252"/>
      <c r="L252"/>
      <c r="M252"/>
      <c r="N252"/>
    </row>
    <row r="253" spans="1:14" outlineLevel="1" x14ac:dyDescent="0.25">
      <c r="A253" s="23" t="s">
        <v>335</v>
      </c>
      <c r="D253"/>
      <c r="E253"/>
      <c r="F253"/>
      <c r="G253"/>
      <c r="H253" s="21"/>
      <c r="K253"/>
      <c r="L253"/>
      <c r="M253"/>
      <c r="N253"/>
    </row>
    <row r="254" spans="1:14" outlineLevel="1" x14ac:dyDescent="0.25">
      <c r="A254" s="23" t="s">
        <v>336</v>
      </c>
      <c r="D254"/>
      <c r="E254"/>
      <c r="F254"/>
      <c r="G254"/>
      <c r="H254" s="21"/>
      <c r="K254"/>
      <c r="L254"/>
      <c r="M254"/>
      <c r="N254"/>
    </row>
    <row r="255" spans="1:14" outlineLevel="1" x14ac:dyDescent="0.25">
      <c r="A255" s="23" t="s">
        <v>337</v>
      </c>
      <c r="D255"/>
      <c r="E255"/>
      <c r="F255"/>
      <c r="G255"/>
      <c r="H255" s="21"/>
      <c r="K255"/>
      <c r="L255"/>
      <c r="M255"/>
      <c r="N255"/>
    </row>
    <row r="256" spans="1:14" outlineLevel="1" x14ac:dyDescent="0.25">
      <c r="A256" s="23" t="s">
        <v>338</v>
      </c>
      <c r="D256"/>
      <c r="E256"/>
      <c r="F256"/>
      <c r="G256"/>
      <c r="H256" s="21"/>
      <c r="K256"/>
      <c r="L256"/>
      <c r="M256"/>
      <c r="N256"/>
    </row>
    <row r="257" spans="1:14" outlineLevel="1" x14ac:dyDescent="0.25">
      <c r="A257" s="23" t="s">
        <v>339</v>
      </c>
      <c r="D257"/>
      <c r="E257"/>
      <c r="F257"/>
      <c r="G257"/>
      <c r="H257" s="21"/>
      <c r="K257"/>
      <c r="L257"/>
      <c r="M257"/>
      <c r="N257"/>
    </row>
    <row r="258" spans="1:14" outlineLevel="1" x14ac:dyDescent="0.25">
      <c r="A258" s="23" t="s">
        <v>340</v>
      </c>
      <c r="D258"/>
      <c r="E258"/>
      <c r="F258"/>
      <c r="G258"/>
      <c r="H258" s="21"/>
      <c r="K258"/>
      <c r="L258"/>
      <c r="M258"/>
      <c r="N258"/>
    </row>
    <row r="259" spans="1:14" outlineLevel="1" x14ac:dyDescent="0.25">
      <c r="A259" s="23" t="s">
        <v>341</v>
      </c>
      <c r="D259"/>
      <c r="E259"/>
      <c r="F259"/>
      <c r="G259"/>
      <c r="H259" s="21"/>
      <c r="K259"/>
      <c r="L259"/>
      <c r="M259"/>
      <c r="N259"/>
    </row>
    <row r="260" spans="1:14" outlineLevel="1" x14ac:dyDescent="0.25">
      <c r="A260" s="23" t="s">
        <v>342</v>
      </c>
      <c r="D260"/>
      <c r="E260"/>
      <c r="F260"/>
      <c r="G260"/>
      <c r="H260" s="21"/>
      <c r="K260"/>
      <c r="L260"/>
      <c r="M260"/>
      <c r="N260"/>
    </row>
    <row r="261" spans="1:14" outlineLevel="1" x14ac:dyDescent="0.25">
      <c r="A261" s="23" t="s">
        <v>343</v>
      </c>
      <c r="D261"/>
      <c r="E261"/>
      <c r="F261"/>
      <c r="G261"/>
      <c r="H261" s="21"/>
      <c r="K261"/>
      <c r="L261"/>
      <c r="M261"/>
      <c r="N261"/>
    </row>
    <row r="262" spans="1:14" outlineLevel="1" x14ac:dyDescent="0.25">
      <c r="A262" s="23" t="s">
        <v>344</v>
      </c>
      <c r="D262"/>
      <c r="E262"/>
      <c r="F262"/>
      <c r="G262"/>
      <c r="H262" s="21"/>
      <c r="K262"/>
      <c r="L262"/>
      <c r="M262"/>
      <c r="N262"/>
    </row>
    <row r="263" spans="1:14" outlineLevel="1" x14ac:dyDescent="0.25">
      <c r="A263" s="23" t="s">
        <v>345</v>
      </c>
      <c r="D263"/>
      <c r="E263"/>
      <c r="F263"/>
      <c r="G263"/>
      <c r="H263" s="21"/>
      <c r="K263"/>
      <c r="L263"/>
      <c r="M263"/>
      <c r="N263"/>
    </row>
    <row r="264" spans="1:14" outlineLevel="1" x14ac:dyDescent="0.25">
      <c r="A264" s="23" t="s">
        <v>346</v>
      </c>
      <c r="D264"/>
      <c r="E264"/>
      <c r="F264"/>
      <c r="G264"/>
      <c r="H264" s="21"/>
      <c r="K264"/>
      <c r="L264"/>
      <c r="M264"/>
      <c r="N264"/>
    </row>
    <row r="265" spans="1:14" outlineLevel="1" x14ac:dyDescent="0.25">
      <c r="A265" s="23" t="s">
        <v>347</v>
      </c>
      <c r="D265"/>
      <c r="E265"/>
      <c r="F265"/>
      <c r="G265"/>
      <c r="H265" s="21"/>
      <c r="K265"/>
      <c r="L265"/>
      <c r="M265"/>
      <c r="N265"/>
    </row>
    <row r="266" spans="1:14" outlineLevel="1" x14ac:dyDescent="0.25">
      <c r="A266" s="23" t="s">
        <v>348</v>
      </c>
      <c r="D266"/>
      <c r="E266"/>
      <c r="F266"/>
      <c r="G266"/>
      <c r="H266" s="21"/>
      <c r="K266"/>
      <c r="L266"/>
      <c r="M266"/>
      <c r="N266"/>
    </row>
    <row r="267" spans="1:14" outlineLevel="1" x14ac:dyDescent="0.25">
      <c r="A267" s="23" t="s">
        <v>349</v>
      </c>
      <c r="D267"/>
      <c r="E267"/>
      <c r="F267"/>
      <c r="G267"/>
      <c r="H267" s="21"/>
      <c r="K267"/>
      <c r="L267"/>
      <c r="M267"/>
      <c r="N267"/>
    </row>
    <row r="268" spans="1:14" outlineLevel="1" x14ac:dyDescent="0.25">
      <c r="A268" s="23" t="s">
        <v>350</v>
      </c>
      <c r="D268"/>
      <c r="E268"/>
      <c r="F268"/>
      <c r="G268"/>
      <c r="H268" s="21"/>
      <c r="K268"/>
      <c r="L268"/>
      <c r="M268"/>
      <c r="N268"/>
    </row>
    <row r="269" spans="1:14" outlineLevel="1" x14ac:dyDescent="0.25">
      <c r="A269" s="23" t="s">
        <v>351</v>
      </c>
      <c r="D269"/>
      <c r="E269"/>
      <c r="F269"/>
      <c r="G269"/>
      <c r="H269" s="21"/>
      <c r="K269"/>
      <c r="L269"/>
      <c r="M269"/>
      <c r="N269"/>
    </row>
    <row r="270" spans="1:14" outlineLevel="1" x14ac:dyDescent="0.25">
      <c r="A270" s="23" t="s">
        <v>352</v>
      </c>
      <c r="D270"/>
      <c r="E270"/>
      <c r="F270"/>
      <c r="G270"/>
      <c r="H270" s="21"/>
      <c r="K270"/>
      <c r="L270"/>
      <c r="M270"/>
      <c r="N270"/>
    </row>
    <row r="271" spans="1:14" outlineLevel="1" x14ac:dyDescent="0.25">
      <c r="A271" s="23" t="s">
        <v>353</v>
      </c>
      <c r="D271"/>
      <c r="E271"/>
      <c r="F271"/>
      <c r="G271"/>
      <c r="H271" s="21"/>
      <c r="K271"/>
      <c r="L271"/>
      <c r="M271"/>
      <c r="N271"/>
    </row>
    <row r="272" spans="1:14" outlineLevel="1" x14ac:dyDescent="0.25">
      <c r="A272" s="23" t="s">
        <v>354</v>
      </c>
      <c r="D272"/>
      <c r="E272"/>
      <c r="F272"/>
      <c r="G272"/>
      <c r="H272" s="21"/>
      <c r="K272"/>
      <c r="L272"/>
      <c r="M272"/>
      <c r="N272"/>
    </row>
    <row r="273" spans="1:14" outlineLevel="1" x14ac:dyDescent="0.25">
      <c r="A273" s="23" t="s">
        <v>355</v>
      </c>
      <c r="D273"/>
      <c r="E273"/>
      <c r="F273"/>
      <c r="G273"/>
      <c r="H273" s="21"/>
      <c r="K273"/>
      <c r="L273"/>
      <c r="M273"/>
      <c r="N273"/>
    </row>
    <row r="274" spans="1:14" outlineLevel="1" x14ac:dyDescent="0.25">
      <c r="A274" s="23" t="s">
        <v>356</v>
      </c>
      <c r="D274"/>
      <c r="E274"/>
      <c r="F274"/>
      <c r="G274"/>
      <c r="H274" s="21"/>
      <c r="K274"/>
      <c r="L274"/>
      <c r="M274"/>
      <c r="N274"/>
    </row>
    <row r="275" spans="1:14" outlineLevel="1" x14ac:dyDescent="0.25">
      <c r="A275" s="23" t="s">
        <v>357</v>
      </c>
      <c r="D275"/>
      <c r="E275"/>
      <c r="F275"/>
      <c r="G275"/>
      <c r="H275" s="21"/>
      <c r="K275"/>
      <c r="L275"/>
      <c r="M275"/>
      <c r="N275"/>
    </row>
    <row r="276" spans="1:14" outlineLevel="1" x14ac:dyDescent="0.25">
      <c r="A276" s="23" t="s">
        <v>358</v>
      </c>
      <c r="D276"/>
      <c r="E276"/>
      <c r="F276"/>
      <c r="G276"/>
      <c r="H276" s="21"/>
      <c r="K276"/>
      <c r="L276"/>
      <c r="M276"/>
      <c r="N276"/>
    </row>
    <row r="277" spans="1:14" outlineLevel="1" x14ac:dyDescent="0.25">
      <c r="A277" s="23" t="s">
        <v>359</v>
      </c>
      <c r="D277"/>
      <c r="E277"/>
      <c r="F277"/>
      <c r="G277"/>
      <c r="H277" s="21"/>
      <c r="K277"/>
      <c r="L277"/>
      <c r="M277"/>
      <c r="N277"/>
    </row>
    <row r="278" spans="1:14" outlineLevel="1" x14ac:dyDescent="0.25">
      <c r="A278" s="23" t="s">
        <v>360</v>
      </c>
      <c r="D278"/>
      <c r="E278"/>
      <c r="F278"/>
      <c r="G278"/>
      <c r="H278" s="21"/>
      <c r="K278"/>
      <c r="L278"/>
      <c r="M278"/>
      <c r="N278"/>
    </row>
    <row r="279" spans="1:14" outlineLevel="1" x14ac:dyDescent="0.25">
      <c r="A279" s="23" t="s">
        <v>361</v>
      </c>
      <c r="D279"/>
      <c r="E279"/>
      <c r="F279"/>
      <c r="G279"/>
      <c r="H279" s="21"/>
      <c r="K279"/>
      <c r="L279"/>
      <c r="M279"/>
      <c r="N279"/>
    </row>
    <row r="280" spans="1:14" outlineLevel="1" x14ac:dyDescent="0.25">
      <c r="A280" s="23" t="s">
        <v>362</v>
      </c>
      <c r="D280"/>
      <c r="E280"/>
      <c r="F280"/>
      <c r="G280"/>
      <c r="H280" s="21"/>
      <c r="K280"/>
      <c r="L280"/>
      <c r="M280"/>
      <c r="N280"/>
    </row>
    <row r="281" spans="1:14" outlineLevel="1" x14ac:dyDescent="0.25">
      <c r="A281" s="23" t="s">
        <v>363</v>
      </c>
      <c r="D281"/>
      <c r="E281"/>
      <c r="F281"/>
      <c r="G281"/>
      <c r="H281" s="21"/>
      <c r="K281"/>
      <c r="L281"/>
      <c r="M281"/>
      <c r="N281"/>
    </row>
    <row r="282" spans="1:14" outlineLevel="1" x14ac:dyDescent="0.25">
      <c r="A282" s="23" t="s">
        <v>364</v>
      </c>
      <c r="D282"/>
      <c r="E282"/>
      <c r="F282"/>
      <c r="G282"/>
      <c r="H282" s="21"/>
      <c r="K282"/>
      <c r="L282"/>
      <c r="M282"/>
      <c r="N282"/>
    </row>
    <row r="283" spans="1:14" outlineLevel="1" x14ac:dyDescent="0.25">
      <c r="A283" s="23" t="s">
        <v>365</v>
      </c>
      <c r="D283"/>
      <c r="E283"/>
      <c r="F283"/>
      <c r="G283"/>
      <c r="H283" s="21"/>
      <c r="K283"/>
      <c r="L283"/>
      <c r="M283"/>
      <c r="N283"/>
    </row>
    <row r="284" spans="1:14" outlineLevel="1" x14ac:dyDescent="0.25">
      <c r="A284" s="23" t="s">
        <v>366</v>
      </c>
      <c r="D284"/>
      <c r="E284"/>
      <c r="F284"/>
      <c r="G284"/>
      <c r="H284" s="21"/>
      <c r="K284"/>
      <c r="L284"/>
      <c r="M284"/>
      <c r="N284"/>
    </row>
    <row r="285" spans="1:14" ht="37.5" x14ac:dyDescent="0.25">
      <c r="A285" s="34"/>
      <c r="B285" s="34" t="s">
        <v>367</v>
      </c>
      <c r="C285" s="34" t="s">
        <v>1</v>
      </c>
      <c r="D285" s="34" t="s">
        <v>1</v>
      </c>
      <c r="E285" s="34"/>
      <c r="F285" s="35"/>
      <c r="G285" s="36"/>
      <c r="H285" s="21"/>
      <c r="I285" s="27"/>
      <c r="J285" s="27"/>
      <c r="K285" s="27"/>
      <c r="L285" s="27"/>
      <c r="M285" s="29"/>
    </row>
    <row r="286" spans="1:14" ht="18.75" x14ac:dyDescent="0.25">
      <c r="A286" s="64" t="s">
        <v>368</v>
      </c>
      <c r="B286" s="65"/>
      <c r="C286" s="65"/>
      <c r="D286" s="65"/>
      <c r="E286" s="65"/>
      <c r="F286" s="66"/>
      <c r="G286" s="65"/>
      <c r="H286" s="21"/>
      <c r="I286" s="27"/>
      <c r="J286" s="27"/>
      <c r="K286" s="27"/>
      <c r="L286" s="27"/>
      <c r="M286" s="29"/>
    </row>
    <row r="287" spans="1:14" ht="18.75" x14ac:dyDescent="0.25">
      <c r="A287" s="64" t="s">
        <v>369</v>
      </c>
      <c r="B287" s="65"/>
      <c r="C287" s="65"/>
      <c r="D287" s="65"/>
      <c r="E287" s="65"/>
      <c r="F287" s="66"/>
      <c r="G287" s="65"/>
      <c r="H287" s="21"/>
      <c r="I287" s="27"/>
      <c r="J287" s="27"/>
      <c r="K287" s="27"/>
      <c r="L287" s="27"/>
      <c r="M287" s="29"/>
    </row>
    <row r="288" spans="1:14" x14ac:dyDescent="0.25">
      <c r="A288" s="23" t="s">
        <v>370</v>
      </c>
      <c r="B288" s="38" t="s">
        <v>371</v>
      </c>
      <c r="C288" s="67">
        <f>ROW(B38)</f>
        <v>38</v>
      </c>
      <c r="D288" s="60"/>
      <c r="E288" s="60"/>
      <c r="F288" s="60"/>
      <c r="G288" s="60"/>
      <c r="H288" s="21"/>
      <c r="I288" s="38"/>
      <c r="J288" s="67"/>
      <c r="L288" s="60"/>
      <c r="M288" s="60"/>
      <c r="N288" s="60"/>
    </row>
    <row r="289" spans="1:14" x14ac:dyDescent="0.25">
      <c r="A289" s="23" t="s">
        <v>372</v>
      </c>
      <c r="B289" s="38" t="s">
        <v>373</v>
      </c>
      <c r="C289" s="67">
        <f>ROW(B39)</f>
        <v>39</v>
      </c>
      <c r="E289" s="60"/>
      <c r="F289" s="60"/>
      <c r="H289" s="21"/>
      <c r="I289" s="38"/>
      <c r="J289" s="67"/>
      <c r="L289" s="60"/>
      <c r="M289" s="60"/>
    </row>
    <row r="290" spans="1:14" x14ac:dyDescent="0.25">
      <c r="A290" s="23" t="s">
        <v>374</v>
      </c>
      <c r="B290" s="38" t="s">
        <v>375</v>
      </c>
      <c r="C290" s="67" t="str">
        <f>ROW('B1. HTT Mortgage Assets'!B43)&amp; " for Mortgage Assets"</f>
        <v>43 for Mortgage Assets</v>
      </c>
      <c r="D290" s="67" t="str">
        <f>ROW('B2. HTT Public Sector Assets'!B48)&amp; " for Public Sector Assets"</f>
        <v>48 for Public Sector Assets</v>
      </c>
      <c r="E290" s="68"/>
      <c r="F290" s="60"/>
      <c r="G290" s="68"/>
      <c r="H290" s="21"/>
      <c r="I290" s="38"/>
      <c r="J290" s="67"/>
      <c r="K290" s="67"/>
      <c r="L290" s="68"/>
      <c r="M290" s="60"/>
      <c r="N290" s="68"/>
    </row>
    <row r="291" spans="1:14" x14ac:dyDescent="0.25">
      <c r="A291" s="23" t="s">
        <v>376</v>
      </c>
      <c r="B291" s="38" t="s">
        <v>377</v>
      </c>
      <c r="C291" s="67">
        <f>ROW(B52)</f>
        <v>52</v>
      </c>
      <c r="H291" s="21"/>
      <c r="I291" s="38"/>
      <c r="J291" s="67"/>
    </row>
    <row r="292" spans="1:14" x14ac:dyDescent="0.25">
      <c r="A292" s="23" t="s">
        <v>378</v>
      </c>
      <c r="B292" s="38" t="s">
        <v>379</v>
      </c>
      <c r="C292" s="69" t="str">
        <f>ROW('B1. HTT Mortgage Assets'!B186)&amp;" for Residential Mortgage Assets"</f>
        <v>186 for Residential Mortgage Assets</v>
      </c>
      <c r="D292" s="67" t="str">
        <f>ROW('B1. HTT Mortgage Assets'!B287 )&amp; " for Commercial Mortgage Assets"</f>
        <v>287 for Commercial Mortgage Assets</v>
      </c>
      <c r="E292" s="68"/>
      <c r="F292" s="67" t="str">
        <f>ROW('B2. HTT Public Sector Assets'!B18)&amp; " for Public Sector Assets"</f>
        <v>18 for Public Sector Assets</v>
      </c>
      <c r="G292" s="68"/>
      <c r="H292" s="21"/>
      <c r="I292" s="38"/>
      <c r="J292"/>
      <c r="K292" s="67"/>
      <c r="L292" s="68"/>
      <c r="N292" s="68"/>
    </row>
    <row r="293" spans="1:14" x14ac:dyDescent="0.25">
      <c r="A293" s="23" t="s">
        <v>380</v>
      </c>
      <c r="B293" s="38" t="s">
        <v>381</v>
      </c>
      <c r="C293" s="67" t="str">
        <f>ROW('B1. HTT Mortgage Assets'!B149)&amp;" for Mortgage Assets"</f>
        <v>149 for Mortgage Assets</v>
      </c>
      <c r="D293" s="67" t="str">
        <f>ROW('B2. HTT Public Sector Assets'!B129)&amp;" for Public Sector Assets"</f>
        <v>129 for Public Sector Assets</v>
      </c>
      <c r="H293" s="21"/>
      <c r="I293" s="38"/>
      <c r="M293" s="68"/>
    </row>
    <row r="294" spans="1:14" x14ac:dyDescent="0.25">
      <c r="A294" s="23" t="s">
        <v>382</v>
      </c>
      <c r="B294" s="38" t="s">
        <v>383</v>
      </c>
      <c r="C294" s="67">
        <f>ROW(B111)</f>
        <v>111</v>
      </c>
      <c r="F294" s="68"/>
      <c r="H294" s="21"/>
      <c r="I294" s="38"/>
      <c r="J294" s="67"/>
      <c r="M294" s="68"/>
    </row>
    <row r="295" spans="1:14" x14ac:dyDescent="0.25">
      <c r="A295" s="23" t="s">
        <v>384</v>
      </c>
      <c r="B295" s="38" t="s">
        <v>385</v>
      </c>
      <c r="C295" s="67">
        <f>ROW(B163)</f>
        <v>163</v>
      </c>
      <c r="E295" s="68"/>
      <c r="F295" s="68"/>
      <c r="H295" s="21"/>
      <c r="I295" s="38"/>
      <c r="J295" s="67"/>
      <c r="L295" s="68"/>
      <c r="M295" s="68"/>
    </row>
    <row r="296" spans="1:14" x14ac:dyDescent="0.25">
      <c r="A296" s="23" t="s">
        <v>386</v>
      </c>
      <c r="B296" s="38" t="s">
        <v>387</v>
      </c>
      <c r="C296" s="67">
        <f>ROW(B137)</f>
        <v>137</v>
      </c>
      <c r="E296" s="68"/>
      <c r="F296" s="68"/>
      <c r="H296" s="21"/>
      <c r="I296" s="38"/>
      <c r="J296" s="67"/>
      <c r="L296" s="68"/>
      <c r="M296" s="68"/>
    </row>
    <row r="297" spans="1:14" ht="30" x14ac:dyDescent="0.25">
      <c r="A297" s="23" t="s">
        <v>388</v>
      </c>
      <c r="B297" s="23" t="s">
        <v>389</v>
      </c>
      <c r="C297" s="67" t="str">
        <f>ROW('C. HTT Harmonised Glossary'!B17)&amp;" for Harmonised Glossary"</f>
        <v>17 for Harmonised Glossary</v>
      </c>
      <c r="E297" s="68"/>
      <c r="H297" s="21"/>
      <c r="J297" s="67"/>
      <c r="L297" s="68"/>
    </row>
    <row r="298" spans="1:14" x14ac:dyDescent="0.25">
      <c r="A298" s="23" t="s">
        <v>390</v>
      </c>
      <c r="B298" s="38" t="s">
        <v>391</v>
      </c>
      <c r="C298" s="67">
        <f>ROW(B65)</f>
        <v>65</v>
      </c>
      <c r="E298" s="68"/>
      <c r="H298" s="21"/>
      <c r="I298" s="38"/>
      <c r="J298" s="67"/>
      <c r="L298" s="68"/>
    </row>
    <row r="299" spans="1:14" x14ac:dyDescent="0.25">
      <c r="A299" s="23" t="s">
        <v>392</v>
      </c>
      <c r="B299" s="38" t="s">
        <v>393</v>
      </c>
      <c r="C299" s="67">
        <f>ROW(B88)</f>
        <v>88</v>
      </c>
      <c r="E299" s="68"/>
      <c r="H299" s="21"/>
      <c r="I299" s="38"/>
      <c r="J299" s="67"/>
      <c r="L299" s="68"/>
    </row>
    <row r="300" spans="1:14" x14ac:dyDescent="0.25">
      <c r="A300" s="23" t="s">
        <v>394</v>
      </c>
      <c r="B300" s="38" t="s">
        <v>395</v>
      </c>
      <c r="C300" s="67" t="str">
        <f>ROW('B1. HTT Mortgage Assets'!B179)&amp; " for Mortgage Assets"</f>
        <v>179 for Mortgage Assets</v>
      </c>
      <c r="D300" s="67" t="str">
        <f>ROW('B2. HTT Public Sector Assets'!B166)&amp; " for Public Sector Assets"</f>
        <v>166 for Public Sector Assets</v>
      </c>
      <c r="E300" s="68"/>
      <c r="H300" s="21"/>
      <c r="I300" s="38"/>
      <c r="J300" s="67"/>
      <c r="K300" s="67"/>
      <c r="L300" s="68"/>
    </row>
    <row r="301" spans="1:14" outlineLevel="1" x14ac:dyDescent="0.25">
      <c r="A301" s="23" t="s">
        <v>396</v>
      </c>
      <c r="B301" s="38"/>
      <c r="C301" s="67"/>
      <c r="D301" s="67"/>
      <c r="E301" s="68"/>
      <c r="H301" s="21"/>
      <c r="I301" s="38"/>
      <c r="J301" s="67"/>
      <c r="K301" s="67"/>
      <c r="L301" s="68"/>
    </row>
    <row r="302" spans="1:14" outlineLevel="1" x14ac:dyDescent="0.25">
      <c r="A302" s="23" t="s">
        <v>397</v>
      </c>
      <c r="B302" s="38"/>
      <c r="C302" s="67"/>
      <c r="D302" s="67"/>
      <c r="E302" s="68"/>
      <c r="H302" s="21"/>
      <c r="I302" s="38"/>
      <c r="J302" s="67"/>
      <c r="K302" s="67"/>
      <c r="L302" s="68"/>
    </row>
    <row r="303" spans="1:14" outlineLevel="1" x14ac:dyDescent="0.25">
      <c r="A303" s="23" t="s">
        <v>398</v>
      </c>
      <c r="B303" s="38"/>
      <c r="C303" s="67"/>
      <c r="D303" s="67"/>
      <c r="E303" s="68"/>
      <c r="H303" s="21"/>
      <c r="I303" s="38"/>
      <c r="J303" s="67"/>
      <c r="K303" s="67"/>
      <c r="L303" s="68"/>
    </row>
    <row r="304" spans="1:14" outlineLevel="1" x14ac:dyDescent="0.25">
      <c r="A304" s="23" t="s">
        <v>399</v>
      </c>
      <c r="B304" s="38"/>
      <c r="C304" s="67"/>
      <c r="D304" s="67"/>
      <c r="E304" s="68"/>
      <c r="H304" s="21"/>
      <c r="I304" s="38"/>
      <c r="J304" s="67"/>
      <c r="K304" s="67"/>
      <c r="L304" s="68"/>
    </row>
    <row r="305" spans="1:13" outlineLevel="1" x14ac:dyDescent="0.25">
      <c r="A305" s="23" t="s">
        <v>400</v>
      </c>
      <c r="B305" s="38"/>
      <c r="C305" s="67"/>
      <c r="D305" s="67"/>
      <c r="E305" s="68"/>
      <c r="H305" s="21"/>
      <c r="I305" s="38"/>
      <c r="J305" s="67"/>
      <c r="K305" s="67"/>
      <c r="L305" s="68"/>
    </row>
    <row r="306" spans="1:13" outlineLevel="1" x14ac:dyDescent="0.25">
      <c r="A306" s="23" t="s">
        <v>401</v>
      </c>
      <c r="B306" s="38"/>
      <c r="C306" s="67"/>
      <c r="D306" s="67"/>
      <c r="E306" s="68"/>
      <c r="H306" s="21"/>
      <c r="I306" s="38"/>
      <c r="J306" s="67"/>
      <c r="K306" s="67"/>
      <c r="L306" s="68"/>
    </row>
    <row r="307" spans="1:13" outlineLevel="1" x14ac:dyDescent="0.25">
      <c r="A307" s="23" t="s">
        <v>402</v>
      </c>
      <c r="B307" s="38"/>
      <c r="C307" s="67"/>
      <c r="D307" s="67"/>
      <c r="E307" s="68"/>
      <c r="H307" s="21"/>
      <c r="I307" s="38"/>
      <c r="J307" s="67"/>
      <c r="K307" s="67"/>
      <c r="L307" s="68"/>
    </row>
    <row r="308" spans="1:13" outlineLevel="1" x14ac:dyDescent="0.25">
      <c r="A308" s="23" t="s">
        <v>403</v>
      </c>
      <c r="B308" s="38"/>
      <c r="C308" s="67"/>
      <c r="D308" s="67"/>
      <c r="E308" s="68"/>
      <c r="H308" s="21"/>
      <c r="I308" s="38"/>
      <c r="J308" s="67"/>
      <c r="K308" s="67"/>
      <c r="L308" s="68"/>
    </row>
    <row r="309" spans="1:13" outlineLevel="1" x14ac:dyDescent="0.25">
      <c r="A309" s="23" t="s">
        <v>404</v>
      </c>
      <c r="B309" s="38"/>
      <c r="C309" s="67"/>
      <c r="D309" s="67"/>
      <c r="E309" s="68"/>
      <c r="H309" s="21"/>
      <c r="I309" s="38"/>
      <c r="J309" s="67"/>
      <c r="K309" s="67"/>
      <c r="L309" s="68"/>
    </row>
    <row r="310" spans="1:13" outlineLevel="1" x14ac:dyDescent="0.25">
      <c r="A310" s="23" t="s">
        <v>405</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406</v>
      </c>
      <c r="C312" s="23" t="s">
        <v>34</v>
      </c>
      <c r="H312" s="21"/>
      <c r="I312" s="46"/>
      <c r="J312" s="67"/>
    </row>
    <row r="313" spans="1:13" outlineLevel="1" x14ac:dyDescent="0.25">
      <c r="A313" s="23" t="s">
        <v>407</v>
      </c>
      <c r="B313" s="46"/>
      <c r="C313" s="67"/>
      <c r="H313" s="21"/>
      <c r="I313" s="46"/>
      <c r="J313" s="67"/>
    </row>
    <row r="314" spans="1:13" outlineLevel="1" x14ac:dyDescent="0.25">
      <c r="A314" s="23" t="s">
        <v>408</v>
      </c>
      <c r="B314" s="46"/>
      <c r="C314" s="67"/>
      <c r="H314" s="21"/>
      <c r="I314" s="46"/>
      <c r="J314" s="67"/>
    </row>
    <row r="315" spans="1:13" outlineLevel="1" x14ac:dyDescent="0.25">
      <c r="A315" s="23" t="s">
        <v>409</v>
      </c>
      <c r="B315" s="46"/>
      <c r="C315" s="67"/>
      <c r="H315" s="21"/>
      <c r="I315" s="46"/>
      <c r="J315" s="67"/>
    </row>
    <row r="316" spans="1:13" outlineLevel="1" x14ac:dyDescent="0.25">
      <c r="A316" s="23" t="s">
        <v>410</v>
      </c>
      <c r="B316" s="46"/>
      <c r="C316" s="67"/>
      <c r="H316" s="21"/>
      <c r="I316" s="46"/>
      <c r="J316" s="67"/>
    </row>
    <row r="317" spans="1:13" outlineLevel="1" x14ac:dyDescent="0.25">
      <c r="A317" s="23" t="s">
        <v>411</v>
      </c>
      <c r="B317" s="46"/>
      <c r="C317" s="67"/>
      <c r="H317" s="21"/>
      <c r="I317" s="46"/>
      <c r="J317" s="67"/>
    </row>
    <row r="318" spans="1:13" outlineLevel="1" x14ac:dyDescent="0.25">
      <c r="A318" s="23" t="s">
        <v>412</v>
      </c>
      <c r="B318" s="46"/>
      <c r="C318" s="67"/>
      <c r="H318" s="21"/>
      <c r="I318" s="46"/>
      <c r="J318" s="67"/>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413</v>
      </c>
      <c r="C320" s="42"/>
      <c r="D320" s="42"/>
      <c r="E320" s="44"/>
      <c r="F320" s="45"/>
      <c r="G320" s="45"/>
      <c r="H320" s="21"/>
      <c r="L320" s="21"/>
      <c r="M320" s="21"/>
    </row>
    <row r="321" spans="1:8" outlineLevel="1" x14ac:dyDescent="0.25">
      <c r="A321" s="23" t="s">
        <v>414</v>
      </c>
      <c r="B321" s="38" t="s">
        <v>415</v>
      </c>
      <c r="C321" s="38"/>
      <c r="H321" s="21"/>
    </row>
    <row r="322" spans="1:8" outlineLevel="1" x14ac:dyDescent="0.25">
      <c r="A322" s="23" t="s">
        <v>416</v>
      </c>
      <c r="B322" s="38" t="s">
        <v>417</v>
      </c>
      <c r="C322" s="38"/>
      <c r="H322" s="21"/>
    </row>
    <row r="323" spans="1:8" outlineLevel="1" x14ac:dyDescent="0.25">
      <c r="A323" s="23" t="s">
        <v>418</v>
      </c>
      <c r="B323" s="38" t="s">
        <v>419</v>
      </c>
      <c r="C323" s="38"/>
      <c r="H323" s="21"/>
    </row>
    <row r="324" spans="1:8" outlineLevel="1" x14ac:dyDescent="0.25">
      <c r="A324" s="23" t="s">
        <v>420</v>
      </c>
      <c r="B324" s="38" t="s">
        <v>421</v>
      </c>
      <c r="H324" s="21"/>
    </row>
    <row r="325" spans="1:8" outlineLevel="1" x14ac:dyDescent="0.25">
      <c r="A325" s="23" t="s">
        <v>422</v>
      </c>
      <c r="B325" s="38" t="s">
        <v>423</v>
      </c>
      <c r="H325" s="21"/>
    </row>
    <row r="326" spans="1:8" outlineLevel="1" x14ac:dyDescent="0.25">
      <c r="A326" s="23" t="s">
        <v>424</v>
      </c>
      <c r="B326" s="38" t="s">
        <v>425</v>
      </c>
      <c r="H326" s="21"/>
    </row>
    <row r="327" spans="1:8" outlineLevel="1" x14ac:dyDescent="0.25">
      <c r="A327" s="23" t="s">
        <v>426</v>
      </c>
      <c r="B327" s="38" t="s">
        <v>427</v>
      </c>
      <c r="H327" s="21"/>
    </row>
    <row r="328" spans="1:8" outlineLevel="1" x14ac:dyDescent="0.25">
      <c r="A328" s="23" t="s">
        <v>428</v>
      </c>
      <c r="B328" s="38" t="s">
        <v>429</v>
      </c>
      <c r="H328" s="21"/>
    </row>
    <row r="329" spans="1:8" outlineLevel="1" x14ac:dyDescent="0.25">
      <c r="A329" s="23" t="s">
        <v>430</v>
      </c>
      <c r="B329" s="38" t="s">
        <v>431</v>
      </c>
      <c r="H329" s="21"/>
    </row>
    <row r="330" spans="1:8" outlineLevel="1" x14ac:dyDescent="0.25">
      <c r="A330" s="23" t="s">
        <v>432</v>
      </c>
      <c r="B330" s="52" t="s">
        <v>433</v>
      </c>
      <c r="H330" s="21"/>
    </row>
    <row r="331" spans="1:8" outlineLevel="1" x14ac:dyDescent="0.25">
      <c r="A331" s="23" t="s">
        <v>434</v>
      </c>
      <c r="B331" s="52" t="s">
        <v>433</v>
      </c>
      <c r="H331" s="21"/>
    </row>
    <row r="332" spans="1:8" outlineLevel="1" x14ac:dyDescent="0.25">
      <c r="A332" s="23" t="s">
        <v>435</v>
      </c>
      <c r="B332" s="52" t="s">
        <v>433</v>
      </c>
      <c r="H332" s="21"/>
    </row>
    <row r="333" spans="1:8" outlineLevel="1" x14ac:dyDescent="0.25">
      <c r="A333" s="23" t="s">
        <v>436</v>
      </c>
      <c r="B333" s="52" t="s">
        <v>433</v>
      </c>
      <c r="H333" s="21"/>
    </row>
    <row r="334" spans="1:8" outlineLevel="1" x14ac:dyDescent="0.25">
      <c r="A334" s="23" t="s">
        <v>437</v>
      </c>
      <c r="B334" s="52" t="s">
        <v>433</v>
      </c>
      <c r="H334" s="21"/>
    </row>
    <row r="335" spans="1:8" outlineLevel="1" x14ac:dyDescent="0.25">
      <c r="A335" s="23" t="s">
        <v>438</v>
      </c>
      <c r="B335" s="52" t="s">
        <v>433</v>
      </c>
      <c r="H335" s="21"/>
    </row>
    <row r="336" spans="1:8" outlineLevel="1" x14ac:dyDescent="0.25">
      <c r="A336" s="23" t="s">
        <v>439</v>
      </c>
      <c r="B336" s="52" t="s">
        <v>433</v>
      </c>
      <c r="H336" s="21"/>
    </row>
    <row r="337" spans="1:8" outlineLevel="1" x14ac:dyDescent="0.25">
      <c r="A337" s="23" t="s">
        <v>440</v>
      </c>
      <c r="B337" s="52" t="s">
        <v>433</v>
      </c>
      <c r="H337" s="21"/>
    </row>
    <row r="338" spans="1:8" outlineLevel="1" x14ac:dyDescent="0.25">
      <c r="A338" s="23" t="s">
        <v>441</v>
      </c>
      <c r="B338" s="52" t="s">
        <v>433</v>
      </c>
      <c r="H338" s="21"/>
    </row>
    <row r="339" spans="1:8" outlineLevel="1" x14ac:dyDescent="0.25">
      <c r="A339" s="23" t="s">
        <v>442</v>
      </c>
      <c r="B339" s="52" t="s">
        <v>433</v>
      </c>
      <c r="H339" s="21"/>
    </row>
    <row r="340" spans="1:8" outlineLevel="1" x14ac:dyDescent="0.25">
      <c r="A340" s="23" t="s">
        <v>443</v>
      </c>
      <c r="B340" s="52" t="s">
        <v>433</v>
      </c>
      <c r="H340" s="21"/>
    </row>
    <row r="341" spans="1:8" outlineLevel="1" x14ac:dyDescent="0.25">
      <c r="A341" s="23" t="s">
        <v>444</v>
      </c>
      <c r="B341" s="52" t="s">
        <v>433</v>
      </c>
      <c r="H341" s="21"/>
    </row>
    <row r="342" spans="1:8" outlineLevel="1" x14ac:dyDescent="0.25">
      <c r="A342" s="23" t="s">
        <v>445</v>
      </c>
      <c r="B342" s="52" t="s">
        <v>433</v>
      </c>
      <c r="H342" s="21"/>
    </row>
    <row r="343" spans="1:8" outlineLevel="1" x14ac:dyDescent="0.25">
      <c r="A343" s="23" t="s">
        <v>446</v>
      </c>
      <c r="B343" s="52" t="s">
        <v>433</v>
      </c>
      <c r="H343" s="21"/>
    </row>
    <row r="344" spans="1:8" outlineLevel="1" x14ac:dyDescent="0.25">
      <c r="A344" s="23" t="s">
        <v>447</v>
      </c>
      <c r="B344" s="52" t="s">
        <v>433</v>
      </c>
      <c r="H344" s="21"/>
    </row>
    <row r="345" spans="1:8" outlineLevel="1" x14ac:dyDescent="0.25">
      <c r="A345" s="23" t="s">
        <v>448</v>
      </c>
      <c r="B345" s="52" t="s">
        <v>433</v>
      </c>
      <c r="H345" s="21"/>
    </row>
    <row r="346" spans="1:8" outlineLevel="1" x14ac:dyDescent="0.25">
      <c r="A346" s="23" t="s">
        <v>449</v>
      </c>
      <c r="B346" s="52" t="s">
        <v>433</v>
      </c>
      <c r="H346" s="21"/>
    </row>
    <row r="347" spans="1:8" outlineLevel="1" x14ac:dyDescent="0.25">
      <c r="A347" s="23" t="s">
        <v>450</v>
      </c>
      <c r="B347" s="52" t="s">
        <v>433</v>
      </c>
      <c r="H347" s="21"/>
    </row>
    <row r="348" spans="1:8" outlineLevel="1" x14ac:dyDescent="0.25">
      <c r="A348" s="23" t="s">
        <v>451</v>
      </c>
      <c r="B348" s="52" t="s">
        <v>433</v>
      </c>
      <c r="H348" s="21"/>
    </row>
    <row r="349" spans="1:8" outlineLevel="1" x14ac:dyDescent="0.25">
      <c r="A349" s="23" t="s">
        <v>452</v>
      </c>
      <c r="B349" s="52" t="s">
        <v>433</v>
      </c>
      <c r="H349" s="21"/>
    </row>
    <row r="350" spans="1:8" outlineLevel="1" x14ac:dyDescent="0.25">
      <c r="A350" s="23" t="s">
        <v>453</v>
      </c>
      <c r="B350" s="52" t="s">
        <v>433</v>
      </c>
      <c r="H350" s="21"/>
    </row>
    <row r="351" spans="1:8" outlineLevel="1" x14ac:dyDescent="0.25">
      <c r="A351" s="23" t="s">
        <v>454</v>
      </c>
      <c r="B351" s="52" t="s">
        <v>433</v>
      </c>
      <c r="H351" s="21"/>
    </row>
    <row r="352" spans="1:8" outlineLevel="1" x14ac:dyDescent="0.25">
      <c r="A352" s="23" t="s">
        <v>455</v>
      </c>
      <c r="B352" s="52" t="s">
        <v>433</v>
      </c>
      <c r="H352" s="21"/>
    </row>
    <row r="353" spans="1:8" outlineLevel="1" x14ac:dyDescent="0.25">
      <c r="A353" s="23" t="s">
        <v>456</v>
      </c>
      <c r="B353" s="52" t="s">
        <v>433</v>
      </c>
      <c r="H353" s="21"/>
    </row>
    <row r="354" spans="1:8" outlineLevel="1" x14ac:dyDescent="0.25">
      <c r="A354" s="23" t="s">
        <v>457</v>
      </c>
      <c r="B354" s="52" t="s">
        <v>433</v>
      </c>
      <c r="H354" s="21"/>
    </row>
    <row r="355" spans="1:8" outlineLevel="1" x14ac:dyDescent="0.25">
      <c r="A355" s="23" t="s">
        <v>458</v>
      </c>
      <c r="B355" s="52" t="s">
        <v>433</v>
      </c>
      <c r="H355" s="21"/>
    </row>
    <row r="356" spans="1:8" outlineLevel="1" x14ac:dyDescent="0.25">
      <c r="A356" s="23" t="s">
        <v>459</v>
      </c>
      <c r="B356" s="52" t="s">
        <v>433</v>
      </c>
      <c r="H356" s="21"/>
    </row>
    <row r="357" spans="1:8" outlineLevel="1" x14ac:dyDescent="0.25">
      <c r="A357" s="23" t="s">
        <v>460</v>
      </c>
      <c r="B357" s="52" t="s">
        <v>433</v>
      </c>
      <c r="H357" s="21"/>
    </row>
    <row r="358" spans="1:8" outlineLevel="1" x14ac:dyDescent="0.25">
      <c r="A358" s="23" t="s">
        <v>461</v>
      </c>
      <c r="B358" s="52" t="s">
        <v>433</v>
      </c>
      <c r="H358" s="21"/>
    </row>
    <row r="359" spans="1:8" outlineLevel="1" x14ac:dyDescent="0.25">
      <c r="A359" s="23" t="s">
        <v>462</v>
      </c>
      <c r="B359" s="52" t="s">
        <v>433</v>
      </c>
      <c r="H359" s="21"/>
    </row>
    <row r="360" spans="1:8" outlineLevel="1" x14ac:dyDescent="0.25">
      <c r="A360" s="23" t="s">
        <v>463</v>
      </c>
      <c r="B360" s="52" t="s">
        <v>433</v>
      </c>
      <c r="H360" s="21"/>
    </row>
    <row r="361" spans="1:8" outlineLevel="1" x14ac:dyDescent="0.25">
      <c r="A361" s="23" t="s">
        <v>464</v>
      </c>
      <c r="B361" s="52" t="s">
        <v>433</v>
      </c>
      <c r="H361" s="21"/>
    </row>
    <row r="362" spans="1:8" outlineLevel="1" x14ac:dyDescent="0.25">
      <c r="A362" s="23" t="s">
        <v>465</v>
      </c>
      <c r="B362" s="52" t="s">
        <v>433</v>
      </c>
      <c r="H362" s="21"/>
    </row>
    <row r="363" spans="1:8" outlineLevel="1" x14ac:dyDescent="0.25">
      <c r="A363" s="23" t="s">
        <v>466</v>
      </c>
      <c r="B363" s="52" t="s">
        <v>433</v>
      </c>
      <c r="H363" s="21"/>
    </row>
    <row r="364" spans="1:8" outlineLevel="1" x14ac:dyDescent="0.25">
      <c r="A364" s="23" t="s">
        <v>467</v>
      </c>
      <c r="B364" s="52" t="s">
        <v>433</v>
      </c>
      <c r="H364" s="21"/>
    </row>
    <row r="365" spans="1:8" outlineLevel="1" x14ac:dyDescent="0.25">
      <c r="A365" s="23" t="s">
        <v>468</v>
      </c>
      <c r="B365" s="52" t="s">
        <v>433</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election activeCell="D253" sqref="D253"/>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3"/>
  </cols>
  <sheetData>
    <row r="1" spans="1:7" ht="31.5" x14ac:dyDescent="0.25">
      <c r="A1" s="20" t="s">
        <v>469</v>
      </c>
      <c r="B1" s="20"/>
      <c r="C1" s="21"/>
      <c r="D1" s="21"/>
      <c r="E1" s="21"/>
      <c r="F1" s="108" t="s">
        <v>1550</v>
      </c>
    </row>
    <row r="2" spans="1:7" ht="15.75" thickBot="1" x14ac:dyDescent="0.3">
      <c r="A2" s="21"/>
      <c r="B2" s="21"/>
      <c r="C2" s="21"/>
      <c r="D2" s="21"/>
      <c r="E2" s="21"/>
      <c r="F2" s="21"/>
    </row>
    <row r="3" spans="1:7" ht="19.5" thickBot="1" x14ac:dyDescent="0.3">
      <c r="A3" s="24"/>
      <c r="B3" s="25" t="s">
        <v>23</v>
      </c>
      <c r="C3" s="26" t="s">
        <v>174</v>
      </c>
      <c r="D3" s="24"/>
      <c r="E3" s="24"/>
      <c r="F3" s="21"/>
      <c r="G3" s="24"/>
    </row>
    <row r="4" spans="1:7" ht="15.75" thickBot="1" x14ac:dyDescent="0.3"/>
    <row r="5" spans="1:7" ht="18.75" x14ac:dyDescent="0.25">
      <c r="A5" s="27"/>
      <c r="B5" s="28" t="s">
        <v>470</v>
      </c>
      <c r="C5" s="27"/>
      <c r="E5" s="29"/>
      <c r="F5" s="29"/>
    </row>
    <row r="6" spans="1:7" x14ac:dyDescent="0.25">
      <c r="B6" s="30" t="s">
        <v>471</v>
      </c>
    </row>
    <row r="7" spans="1:7" x14ac:dyDescent="0.25">
      <c r="B7" s="139" t="s">
        <v>472</v>
      </c>
    </row>
    <row r="8" spans="1:7" x14ac:dyDescent="0.25">
      <c r="B8" s="139" t="s">
        <v>473</v>
      </c>
    </row>
    <row r="9" spans="1:7" x14ac:dyDescent="0.25">
      <c r="B9" s="33"/>
    </row>
    <row r="10" spans="1:7" ht="37.5" x14ac:dyDescent="0.25">
      <c r="A10" s="34" t="s">
        <v>32</v>
      </c>
      <c r="B10" s="34" t="s">
        <v>471</v>
      </c>
      <c r="C10" s="35"/>
      <c r="D10" s="35"/>
      <c r="E10" s="35"/>
      <c r="F10" s="35"/>
      <c r="G10" s="36"/>
    </row>
    <row r="11" spans="1:7" ht="15" customHeight="1" x14ac:dyDescent="0.25">
      <c r="A11" s="42"/>
      <c r="B11" s="43" t="s">
        <v>474</v>
      </c>
      <c r="C11" s="42" t="s">
        <v>64</v>
      </c>
      <c r="D11" s="42"/>
      <c r="E11" s="42"/>
      <c r="F11" s="45" t="s">
        <v>475</v>
      </c>
      <c r="G11" s="45"/>
    </row>
    <row r="12" spans="1:7" x14ac:dyDescent="0.25">
      <c r="A12" s="23" t="s">
        <v>476</v>
      </c>
      <c r="B12" s="23" t="s">
        <v>477</v>
      </c>
      <c r="C12" s="103">
        <v>36242.19</v>
      </c>
      <c r="F12" s="49">
        <f>IF($C$15=0,"",IF(C12="[for completion]","",C12/$C$15))</f>
        <v>0.23649622261876593</v>
      </c>
    </row>
    <row r="13" spans="1:7" x14ac:dyDescent="0.25">
      <c r="A13" s="23" t="s">
        <v>478</v>
      </c>
      <c r="B13" s="23" t="s">
        <v>479</v>
      </c>
      <c r="C13" s="103">
        <v>117004.19</v>
      </c>
      <c r="F13" s="49">
        <f>IF($C$15=0,"",IF(C13="[for completion]","",C13/$C$15))</f>
        <v>0.76350377738123409</v>
      </c>
    </row>
    <row r="14" spans="1:7" x14ac:dyDescent="0.25">
      <c r="A14" s="23" t="s">
        <v>480</v>
      </c>
      <c r="B14" s="23" t="s">
        <v>98</v>
      </c>
      <c r="C14" s="103"/>
      <c r="F14" s="49">
        <f>IF($C$15=0,"",IF(C14="[for completion]","",C14/$C$15))</f>
        <v>0</v>
      </c>
    </row>
    <row r="15" spans="1:7" x14ac:dyDescent="0.25">
      <c r="A15" s="23" t="s">
        <v>481</v>
      </c>
      <c r="B15" s="93" t="s">
        <v>100</v>
      </c>
      <c r="C15" s="103">
        <f>SUM(C12:C14)</f>
        <v>153246.38</v>
      </c>
      <c r="F15" s="60">
        <f>SUM(F12:F14)</f>
        <v>1</v>
      </c>
    </row>
    <row r="16" spans="1:7" outlineLevel="1" x14ac:dyDescent="0.25">
      <c r="A16" s="23" t="s">
        <v>482</v>
      </c>
      <c r="B16" s="125" t="s">
        <v>1591</v>
      </c>
      <c r="C16" s="103">
        <v>3022</v>
      </c>
      <c r="F16" s="49">
        <f t="shared" ref="F16:F26" si="0">IF($C$15=0,"",IF(C16="[for completion]","",C16/$C$15))</f>
        <v>1.9719878538077048E-2</v>
      </c>
    </row>
    <row r="17" spans="1:7" outlineLevel="1" x14ac:dyDescent="0.25">
      <c r="A17" s="23" t="s">
        <v>483</v>
      </c>
      <c r="B17" s="125" t="s">
        <v>1592</v>
      </c>
      <c r="C17" s="103">
        <v>88426</v>
      </c>
      <c r="F17" s="49">
        <f t="shared" si="0"/>
        <v>0.57701852402647291</v>
      </c>
    </row>
    <row r="18" spans="1:7" outlineLevel="1" x14ac:dyDescent="0.25">
      <c r="A18" s="23" t="s">
        <v>484</v>
      </c>
      <c r="B18" s="125" t="s">
        <v>1593</v>
      </c>
      <c r="C18" s="103">
        <v>6848</v>
      </c>
      <c r="F18" s="49">
        <f t="shared" si="0"/>
        <v>4.4686210532346671E-2</v>
      </c>
    </row>
    <row r="19" spans="1:7" outlineLevel="1" x14ac:dyDescent="0.25">
      <c r="A19" s="23" t="s">
        <v>485</v>
      </c>
      <c r="B19" s="125" t="s">
        <v>1594</v>
      </c>
      <c r="C19" s="23">
        <v>177</v>
      </c>
      <c r="F19" s="49">
        <f t="shared" si="0"/>
        <v>1.155002813117021E-3</v>
      </c>
    </row>
    <row r="20" spans="1:7" outlineLevel="1" x14ac:dyDescent="0.25">
      <c r="A20" s="23" t="s">
        <v>486</v>
      </c>
      <c r="B20" s="125" t="s">
        <v>1595</v>
      </c>
      <c r="C20" s="23">
        <v>543</v>
      </c>
      <c r="F20" s="49">
        <f t="shared" si="0"/>
        <v>3.5433137148166241E-3</v>
      </c>
    </row>
    <row r="21" spans="1:7" outlineLevel="1" x14ac:dyDescent="0.25">
      <c r="A21" s="23" t="s">
        <v>487</v>
      </c>
      <c r="B21" s="125" t="s">
        <v>1596</v>
      </c>
      <c r="C21" s="103">
        <v>25653</v>
      </c>
      <c r="F21" s="49">
        <f t="shared" si="0"/>
        <v>0.16739710262650248</v>
      </c>
    </row>
    <row r="22" spans="1:7" outlineLevel="1" x14ac:dyDescent="0.25">
      <c r="A22" s="23" t="s">
        <v>488</v>
      </c>
      <c r="B22" s="125" t="s">
        <v>1597</v>
      </c>
      <c r="C22" s="103">
        <v>1695</v>
      </c>
      <c r="F22" s="49">
        <f t="shared" si="0"/>
        <v>1.1060620159510455E-2</v>
      </c>
    </row>
    <row r="23" spans="1:7" outlineLevel="1" x14ac:dyDescent="0.25">
      <c r="A23" s="23" t="s">
        <v>489</v>
      </c>
      <c r="B23" s="125" t="s">
        <v>1598</v>
      </c>
      <c r="C23" s="103">
        <v>26757</v>
      </c>
      <c r="F23" s="49">
        <f t="shared" si="0"/>
        <v>0.17460118796933408</v>
      </c>
    </row>
    <row r="24" spans="1:7" outlineLevel="1" x14ac:dyDescent="0.25">
      <c r="A24" s="23" t="s">
        <v>490</v>
      </c>
      <c r="B24" s="125" t="s">
        <v>1599</v>
      </c>
      <c r="C24" s="23">
        <v>15</v>
      </c>
      <c r="F24" s="49">
        <f t="shared" si="0"/>
        <v>9.7881594331950943E-5</v>
      </c>
    </row>
    <row r="25" spans="1:7" outlineLevel="1" x14ac:dyDescent="0.25">
      <c r="A25" s="23" t="s">
        <v>491</v>
      </c>
      <c r="B25" s="125" t="s">
        <v>1600</v>
      </c>
      <c r="C25" s="23">
        <v>111</v>
      </c>
      <c r="F25" s="49">
        <f t="shared" si="0"/>
        <v>7.2432379805643693E-4</v>
      </c>
    </row>
    <row r="26" spans="1:7" outlineLevel="1" x14ac:dyDescent="0.25">
      <c r="A26" s="23" t="s">
        <v>492</v>
      </c>
      <c r="B26" s="124"/>
      <c r="C26" s="53"/>
      <c r="D26" s="53"/>
      <c r="E26" s="53"/>
      <c r="F26" s="49">
        <f t="shared" si="0"/>
        <v>0</v>
      </c>
    </row>
    <row r="27" spans="1:7" ht="15" customHeight="1" x14ac:dyDescent="0.25">
      <c r="A27" s="42"/>
      <c r="B27" s="43" t="s">
        <v>493</v>
      </c>
      <c r="C27" s="42" t="s">
        <v>494</v>
      </c>
      <c r="D27" s="42" t="s">
        <v>495</v>
      </c>
      <c r="E27" s="44"/>
      <c r="F27" s="42" t="s">
        <v>496</v>
      </c>
      <c r="G27" s="45"/>
    </row>
    <row r="28" spans="1:7" x14ac:dyDescent="0.25">
      <c r="A28" s="23" t="s">
        <v>497</v>
      </c>
      <c r="B28" s="23" t="s">
        <v>498</v>
      </c>
      <c r="C28" s="103">
        <v>18465</v>
      </c>
      <c r="D28" s="103">
        <v>43106</v>
      </c>
      <c r="F28" s="138">
        <f>D28+C28</f>
        <v>61571</v>
      </c>
    </row>
    <row r="29" spans="1:7" outlineLevel="1" x14ac:dyDescent="0.25">
      <c r="A29" s="23" t="s">
        <v>499</v>
      </c>
      <c r="B29" s="38" t="s">
        <v>500</v>
      </c>
    </row>
    <row r="30" spans="1:7" outlineLevel="1" x14ac:dyDescent="0.25">
      <c r="A30" s="23" t="s">
        <v>501</v>
      </c>
      <c r="B30" s="38" t="s">
        <v>502</v>
      </c>
    </row>
    <row r="31" spans="1:7" outlineLevel="1" x14ac:dyDescent="0.25">
      <c r="A31" s="23" t="s">
        <v>503</v>
      </c>
      <c r="B31" s="38"/>
    </row>
    <row r="32" spans="1:7" outlineLevel="1" x14ac:dyDescent="0.25">
      <c r="A32" s="23" t="s">
        <v>504</v>
      </c>
      <c r="B32" s="38"/>
    </row>
    <row r="33" spans="1:7" outlineLevel="1" x14ac:dyDescent="0.25">
      <c r="A33" s="23" t="s">
        <v>505</v>
      </c>
      <c r="B33" s="38"/>
    </row>
    <row r="34" spans="1:7" outlineLevel="1" x14ac:dyDescent="0.25">
      <c r="A34" s="23" t="s">
        <v>506</v>
      </c>
      <c r="B34" s="38"/>
    </row>
    <row r="35" spans="1:7" ht="15" customHeight="1" x14ac:dyDescent="0.25">
      <c r="A35" s="42"/>
      <c r="B35" s="43" t="s">
        <v>507</v>
      </c>
      <c r="C35" s="42" t="s">
        <v>508</v>
      </c>
      <c r="D35" s="42" t="s">
        <v>509</v>
      </c>
      <c r="E35" s="44"/>
      <c r="F35" s="45" t="s">
        <v>475</v>
      </c>
      <c r="G35" s="45"/>
    </row>
    <row r="36" spans="1:7" x14ac:dyDescent="0.25">
      <c r="A36" s="23" t="s">
        <v>510</v>
      </c>
      <c r="B36" s="23" t="s">
        <v>511</v>
      </c>
      <c r="C36" s="99">
        <v>5.8999999999999997E-2</v>
      </c>
      <c r="D36" s="99">
        <v>1.7999999999999999E-2</v>
      </c>
      <c r="F36" s="99">
        <v>2.8000000000000001E-2</v>
      </c>
    </row>
    <row r="37" spans="1:7" outlineLevel="1" x14ac:dyDescent="0.25">
      <c r="A37" s="23" t="s">
        <v>512</v>
      </c>
      <c r="C37" s="99"/>
      <c r="D37" s="99"/>
      <c r="F37" s="99"/>
    </row>
    <row r="38" spans="1:7" outlineLevel="1" x14ac:dyDescent="0.25">
      <c r="A38" s="23" t="s">
        <v>513</v>
      </c>
      <c r="C38" s="99"/>
      <c r="D38" s="99"/>
      <c r="F38" s="99"/>
    </row>
    <row r="39" spans="1:7" outlineLevel="1" x14ac:dyDescent="0.25">
      <c r="A39" s="23" t="s">
        <v>514</v>
      </c>
      <c r="C39" s="99"/>
      <c r="D39" s="99"/>
      <c r="F39" s="99"/>
    </row>
    <row r="40" spans="1:7" outlineLevel="1" x14ac:dyDescent="0.25">
      <c r="A40" s="23" t="s">
        <v>515</v>
      </c>
      <c r="C40" s="99"/>
      <c r="D40" s="99"/>
      <c r="F40" s="99"/>
    </row>
    <row r="41" spans="1:7" outlineLevel="1" x14ac:dyDescent="0.25">
      <c r="A41" s="23" t="s">
        <v>516</v>
      </c>
      <c r="C41" s="99"/>
      <c r="D41" s="99"/>
      <c r="F41" s="99"/>
    </row>
    <row r="42" spans="1:7" outlineLevel="1" x14ac:dyDescent="0.25">
      <c r="A42" s="23" t="s">
        <v>517</v>
      </c>
      <c r="C42" s="99"/>
      <c r="D42" s="99"/>
      <c r="F42" s="99"/>
    </row>
    <row r="43" spans="1:7" ht="15" customHeight="1" x14ac:dyDescent="0.25">
      <c r="A43" s="42"/>
      <c r="B43" s="43" t="s">
        <v>518</v>
      </c>
      <c r="C43" s="42" t="s">
        <v>508</v>
      </c>
      <c r="D43" s="42" t="s">
        <v>509</v>
      </c>
      <c r="E43" s="44"/>
      <c r="F43" s="45" t="s">
        <v>475</v>
      </c>
      <c r="G43" s="45"/>
    </row>
    <row r="44" spans="1:7" x14ac:dyDescent="0.25">
      <c r="A44" s="23" t="s">
        <v>519</v>
      </c>
      <c r="B44" s="70" t="s">
        <v>520</v>
      </c>
      <c r="C44" s="98">
        <f>SUM(C45:C72)</f>
        <v>0.94</v>
      </c>
      <c r="D44" s="98">
        <f>SUM(D45:D72)</f>
        <v>0.998</v>
      </c>
      <c r="E44" s="99"/>
      <c r="F44" s="98">
        <f>SUM(F45:F72)</f>
        <v>0.98399999999999999</v>
      </c>
      <c r="G44" s="23"/>
    </row>
    <row r="45" spans="1:7" x14ac:dyDescent="0.25">
      <c r="A45" s="23" t="s">
        <v>521</v>
      </c>
      <c r="B45" s="23" t="s">
        <v>522</v>
      </c>
      <c r="C45" s="99">
        <v>0</v>
      </c>
      <c r="D45" s="128">
        <v>0</v>
      </c>
      <c r="E45" s="99"/>
      <c r="F45" s="128">
        <v>0</v>
      </c>
      <c r="G45" s="23"/>
    </row>
    <row r="46" spans="1:7" x14ac:dyDescent="0.25">
      <c r="A46" s="23" t="s">
        <v>523</v>
      </c>
      <c r="B46" s="23" t="s">
        <v>524</v>
      </c>
      <c r="C46" s="99">
        <v>0</v>
      </c>
      <c r="D46" s="128">
        <v>0</v>
      </c>
      <c r="E46" s="99"/>
      <c r="F46" s="128">
        <v>0</v>
      </c>
      <c r="G46" s="23"/>
    </row>
    <row r="47" spans="1:7" x14ac:dyDescent="0.25">
      <c r="A47" s="23" t="s">
        <v>525</v>
      </c>
      <c r="B47" s="23" t="s">
        <v>526</v>
      </c>
      <c r="C47" s="99">
        <v>0</v>
      </c>
      <c r="D47" s="128">
        <v>0</v>
      </c>
      <c r="E47" s="99"/>
      <c r="F47" s="128">
        <v>0</v>
      </c>
      <c r="G47" s="23"/>
    </row>
    <row r="48" spans="1:7" x14ac:dyDescent="0.25">
      <c r="A48" s="23" t="s">
        <v>527</v>
      </c>
      <c r="B48" s="23" t="s">
        <v>528</v>
      </c>
      <c r="C48" s="99">
        <v>0</v>
      </c>
      <c r="D48" s="128">
        <v>0</v>
      </c>
      <c r="E48" s="99"/>
      <c r="F48" s="128">
        <v>0</v>
      </c>
      <c r="G48" s="23"/>
    </row>
    <row r="49" spans="1:7" x14ac:dyDescent="0.25">
      <c r="A49" s="23" t="s">
        <v>529</v>
      </c>
      <c r="B49" s="23" t="s">
        <v>530</v>
      </c>
      <c r="C49" s="99">
        <v>0</v>
      </c>
      <c r="D49" s="128">
        <v>0</v>
      </c>
      <c r="E49" s="99"/>
      <c r="F49" s="128">
        <v>0</v>
      </c>
      <c r="G49" s="23"/>
    </row>
    <row r="50" spans="1:7" x14ac:dyDescent="0.25">
      <c r="A50" s="23" t="s">
        <v>531</v>
      </c>
      <c r="B50" s="23" t="s">
        <v>532</v>
      </c>
      <c r="C50" s="99">
        <v>0</v>
      </c>
      <c r="D50" s="128">
        <v>0</v>
      </c>
      <c r="E50" s="99"/>
      <c r="F50" s="128">
        <v>0</v>
      </c>
      <c r="G50" s="23"/>
    </row>
    <row r="51" spans="1:7" x14ac:dyDescent="0.25">
      <c r="A51" s="23" t="s">
        <v>533</v>
      </c>
      <c r="B51" s="23" t="s">
        <v>534</v>
      </c>
      <c r="C51" s="99">
        <v>0.94</v>
      </c>
      <c r="D51" s="128">
        <v>0.998</v>
      </c>
      <c r="E51" s="99"/>
      <c r="F51" s="128">
        <v>0.98399999999999999</v>
      </c>
      <c r="G51" s="23"/>
    </row>
    <row r="52" spans="1:7" x14ac:dyDescent="0.25">
      <c r="A52" s="23" t="s">
        <v>535</v>
      </c>
      <c r="B52" s="23" t="s">
        <v>536</v>
      </c>
      <c r="C52" s="99">
        <v>0</v>
      </c>
      <c r="D52" s="128">
        <v>0</v>
      </c>
      <c r="E52" s="99"/>
      <c r="F52" s="128">
        <v>0</v>
      </c>
      <c r="G52" s="23"/>
    </row>
    <row r="53" spans="1:7" x14ac:dyDescent="0.25">
      <c r="A53" s="23" t="s">
        <v>537</v>
      </c>
      <c r="B53" s="23" t="s">
        <v>538</v>
      </c>
      <c r="C53" s="99">
        <v>0</v>
      </c>
      <c r="D53" s="128">
        <v>0</v>
      </c>
      <c r="E53" s="99"/>
      <c r="F53" s="128">
        <v>0</v>
      </c>
      <c r="G53" s="23"/>
    </row>
    <row r="54" spans="1:7" x14ac:dyDescent="0.25">
      <c r="A54" s="23" t="s">
        <v>539</v>
      </c>
      <c r="B54" s="23" t="s">
        <v>540</v>
      </c>
      <c r="C54" s="99">
        <v>0</v>
      </c>
      <c r="D54" s="128">
        <v>0</v>
      </c>
      <c r="E54" s="99"/>
      <c r="F54" s="128">
        <v>0</v>
      </c>
      <c r="G54" s="23"/>
    </row>
    <row r="55" spans="1:7" x14ac:dyDescent="0.25">
      <c r="A55" s="23" t="s">
        <v>541</v>
      </c>
      <c r="B55" s="23" t="s">
        <v>542</v>
      </c>
      <c r="C55" s="99">
        <v>0</v>
      </c>
      <c r="D55" s="128">
        <v>0</v>
      </c>
      <c r="E55" s="99"/>
      <c r="F55" s="128">
        <v>0</v>
      </c>
      <c r="G55" s="23"/>
    </row>
    <row r="56" spans="1:7" x14ac:dyDescent="0.25">
      <c r="A56" s="23" t="s">
        <v>543</v>
      </c>
      <c r="B56" s="23" t="s">
        <v>544</v>
      </c>
      <c r="C56" s="99">
        <v>0</v>
      </c>
      <c r="D56" s="128">
        <v>0</v>
      </c>
      <c r="E56" s="99"/>
      <c r="F56" s="128">
        <v>0</v>
      </c>
      <c r="G56" s="23"/>
    </row>
    <row r="57" spans="1:7" x14ac:dyDescent="0.25">
      <c r="A57" s="23" t="s">
        <v>545</v>
      </c>
      <c r="B57" s="23" t="s">
        <v>546</v>
      </c>
      <c r="C57" s="99">
        <v>0</v>
      </c>
      <c r="D57" s="128">
        <v>0</v>
      </c>
      <c r="E57" s="99"/>
      <c r="F57" s="128">
        <v>0</v>
      </c>
      <c r="G57" s="23"/>
    </row>
    <row r="58" spans="1:7" x14ac:dyDescent="0.25">
      <c r="A58" s="23" t="s">
        <v>547</v>
      </c>
      <c r="B58" s="23" t="s">
        <v>548</v>
      </c>
      <c r="C58" s="99">
        <v>0</v>
      </c>
      <c r="D58" s="128">
        <v>0</v>
      </c>
      <c r="E58" s="99"/>
      <c r="F58" s="128">
        <v>0</v>
      </c>
      <c r="G58" s="23"/>
    </row>
    <row r="59" spans="1:7" x14ac:dyDescent="0.25">
      <c r="A59" s="23" t="s">
        <v>549</v>
      </c>
      <c r="B59" s="23" t="s">
        <v>550</v>
      </c>
      <c r="C59" s="99">
        <v>0</v>
      </c>
      <c r="D59" s="128">
        <v>0</v>
      </c>
      <c r="E59" s="99"/>
      <c r="F59" s="128">
        <v>0</v>
      </c>
      <c r="G59" s="23"/>
    </row>
    <row r="60" spans="1:7" x14ac:dyDescent="0.25">
      <c r="A60" s="23" t="s">
        <v>551</v>
      </c>
      <c r="B60" s="23" t="s">
        <v>3</v>
      </c>
      <c r="C60" s="99">
        <v>0</v>
      </c>
      <c r="D60" s="128">
        <v>0</v>
      </c>
      <c r="E60" s="99"/>
      <c r="F60" s="128">
        <v>0</v>
      </c>
      <c r="G60" s="23"/>
    </row>
    <row r="61" spans="1:7" x14ac:dyDescent="0.25">
      <c r="A61" s="23" t="s">
        <v>552</v>
      </c>
      <c r="B61" s="23" t="s">
        <v>553</v>
      </c>
      <c r="C61" s="99">
        <v>0</v>
      </c>
      <c r="D61" s="128">
        <v>0</v>
      </c>
      <c r="E61" s="99"/>
      <c r="F61" s="128">
        <v>0</v>
      </c>
      <c r="G61" s="23"/>
    </row>
    <row r="62" spans="1:7" x14ac:dyDescent="0.25">
      <c r="A62" s="23" t="s">
        <v>554</v>
      </c>
      <c r="B62" s="23" t="s">
        <v>555</v>
      </c>
      <c r="C62" s="99">
        <v>0</v>
      </c>
      <c r="D62" s="128">
        <v>0</v>
      </c>
      <c r="E62" s="99"/>
      <c r="F62" s="128">
        <v>0</v>
      </c>
      <c r="G62" s="23"/>
    </row>
    <row r="63" spans="1:7" x14ac:dyDescent="0.25">
      <c r="A63" s="23" t="s">
        <v>556</v>
      </c>
      <c r="B63" s="23" t="s">
        <v>557</v>
      </c>
      <c r="C63" s="99">
        <v>0</v>
      </c>
      <c r="D63" s="128">
        <v>0</v>
      </c>
      <c r="E63" s="99"/>
      <c r="F63" s="128">
        <v>0</v>
      </c>
      <c r="G63" s="23"/>
    </row>
    <row r="64" spans="1:7" x14ac:dyDescent="0.25">
      <c r="A64" s="23" t="s">
        <v>558</v>
      </c>
      <c r="B64" s="23" t="s">
        <v>559</v>
      </c>
      <c r="C64" s="99">
        <v>0</v>
      </c>
      <c r="D64" s="128">
        <v>0</v>
      </c>
      <c r="E64" s="99"/>
      <c r="F64" s="128">
        <v>0</v>
      </c>
      <c r="G64" s="23"/>
    </row>
    <row r="65" spans="1:7" x14ac:dyDescent="0.25">
      <c r="A65" s="23" t="s">
        <v>560</v>
      </c>
      <c r="B65" s="23" t="s">
        <v>561</v>
      </c>
      <c r="C65" s="99">
        <v>0</v>
      </c>
      <c r="D65" s="128">
        <v>0</v>
      </c>
      <c r="E65" s="99"/>
      <c r="F65" s="128">
        <v>0</v>
      </c>
      <c r="G65" s="23"/>
    </row>
    <row r="66" spans="1:7" x14ac:dyDescent="0.25">
      <c r="A66" s="23" t="s">
        <v>562</v>
      </c>
      <c r="B66" s="23" t="s">
        <v>563</v>
      </c>
      <c r="C66" s="99">
        <v>0</v>
      </c>
      <c r="D66" s="128">
        <v>0</v>
      </c>
      <c r="E66" s="99"/>
      <c r="F66" s="128">
        <v>0</v>
      </c>
      <c r="G66" s="23"/>
    </row>
    <row r="67" spans="1:7" x14ac:dyDescent="0.25">
      <c r="A67" s="23" t="s">
        <v>564</v>
      </c>
      <c r="B67" s="23" t="s">
        <v>565</v>
      </c>
      <c r="C67" s="99">
        <v>0</v>
      </c>
      <c r="D67" s="128">
        <v>0</v>
      </c>
      <c r="E67" s="99"/>
      <c r="F67" s="128">
        <v>0</v>
      </c>
      <c r="G67" s="23"/>
    </row>
    <row r="68" spans="1:7" x14ac:dyDescent="0.25">
      <c r="A68" s="23" t="s">
        <v>566</v>
      </c>
      <c r="B68" s="23" t="s">
        <v>567</v>
      </c>
      <c r="C68" s="99">
        <v>0</v>
      </c>
      <c r="D68" s="128">
        <v>0</v>
      </c>
      <c r="E68" s="99"/>
      <c r="F68" s="128">
        <v>0</v>
      </c>
      <c r="G68" s="23"/>
    </row>
    <row r="69" spans="1:7" x14ac:dyDescent="0.25">
      <c r="A69" s="23" t="s">
        <v>568</v>
      </c>
      <c r="B69" s="23" t="s">
        <v>569</v>
      </c>
      <c r="C69" s="99">
        <v>0</v>
      </c>
      <c r="D69" s="128">
        <v>0</v>
      </c>
      <c r="E69" s="99"/>
      <c r="F69" s="128">
        <v>0</v>
      </c>
      <c r="G69" s="23"/>
    </row>
    <row r="70" spans="1:7" x14ac:dyDescent="0.25">
      <c r="A70" s="23" t="s">
        <v>570</v>
      </c>
      <c r="B70" s="23" t="s">
        <v>571</v>
      </c>
      <c r="C70" s="99">
        <v>0</v>
      </c>
      <c r="D70" s="128">
        <v>0</v>
      </c>
      <c r="E70" s="99"/>
      <c r="F70" s="128">
        <v>0</v>
      </c>
      <c r="G70" s="23"/>
    </row>
    <row r="71" spans="1:7" x14ac:dyDescent="0.25">
      <c r="A71" s="23" t="s">
        <v>572</v>
      </c>
      <c r="B71" s="23" t="s">
        <v>6</v>
      </c>
      <c r="C71" s="99">
        <v>0</v>
      </c>
      <c r="D71" s="128">
        <v>0</v>
      </c>
      <c r="E71" s="99"/>
      <c r="F71" s="128">
        <v>0</v>
      </c>
      <c r="G71" s="23"/>
    </row>
    <row r="72" spans="1:7" x14ac:dyDescent="0.25">
      <c r="A72" s="23" t="s">
        <v>573</v>
      </c>
      <c r="B72" s="23" t="s">
        <v>574</v>
      </c>
      <c r="C72" s="99">
        <v>0</v>
      </c>
      <c r="D72" s="128">
        <v>0</v>
      </c>
      <c r="E72" s="99"/>
      <c r="F72" s="128">
        <v>0</v>
      </c>
      <c r="G72" s="23"/>
    </row>
    <row r="73" spans="1:7" x14ac:dyDescent="0.25">
      <c r="A73" s="23" t="s">
        <v>575</v>
      </c>
      <c r="B73" s="70" t="s">
        <v>262</v>
      </c>
      <c r="C73" s="98">
        <f>SUM(C74:C76)</f>
        <v>0</v>
      </c>
      <c r="D73" s="98">
        <f>SUM(D74:D76)</f>
        <v>0</v>
      </c>
      <c r="E73" s="99"/>
      <c r="F73" s="98">
        <f>SUM(F74:F76)</f>
        <v>0</v>
      </c>
      <c r="G73" s="23"/>
    </row>
    <row r="74" spans="1:7" x14ac:dyDescent="0.25">
      <c r="A74" s="23" t="s">
        <v>576</v>
      </c>
      <c r="B74" s="23" t="s">
        <v>577</v>
      </c>
      <c r="C74" s="99">
        <v>0</v>
      </c>
      <c r="D74" s="128">
        <v>0</v>
      </c>
      <c r="E74" s="99"/>
      <c r="F74" s="128">
        <v>0</v>
      </c>
      <c r="G74" s="23"/>
    </row>
    <row r="75" spans="1:7" x14ac:dyDescent="0.25">
      <c r="A75" s="23" t="s">
        <v>578</v>
      </c>
      <c r="B75" s="23" t="s">
        <v>579</v>
      </c>
      <c r="C75" s="99">
        <v>0</v>
      </c>
      <c r="D75" s="128">
        <v>0</v>
      </c>
      <c r="E75" s="99"/>
      <c r="F75" s="128">
        <v>0</v>
      </c>
      <c r="G75" s="23"/>
    </row>
    <row r="76" spans="1:7" x14ac:dyDescent="0.25">
      <c r="A76" s="23" t="s">
        <v>1548</v>
      </c>
      <c r="B76" s="23" t="s">
        <v>2</v>
      </c>
      <c r="C76" s="99">
        <v>0</v>
      </c>
      <c r="D76" s="128">
        <v>0</v>
      </c>
      <c r="E76" s="99"/>
      <c r="F76" s="128">
        <v>0</v>
      </c>
      <c r="G76" s="23"/>
    </row>
    <row r="77" spans="1:7" x14ac:dyDescent="0.25">
      <c r="A77" s="23" t="s">
        <v>580</v>
      </c>
      <c r="B77" s="70" t="s">
        <v>98</v>
      </c>
      <c r="C77" s="98">
        <f>SUM(C78:C87)</f>
        <v>0.06</v>
      </c>
      <c r="D77" s="98">
        <f>SUM(D78:D87)</f>
        <v>2E-3</v>
      </c>
      <c r="E77" s="99"/>
      <c r="F77" s="98">
        <f>SUM(F78:F87)</f>
        <v>1.6E-2</v>
      </c>
      <c r="G77" s="23"/>
    </row>
    <row r="78" spans="1:7" x14ac:dyDescent="0.25">
      <c r="A78" s="23" t="s">
        <v>581</v>
      </c>
      <c r="B78" s="40" t="s">
        <v>264</v>
      </c>
      <c r="C78" s="99">
        <v>0</v>
      </c>
      <c r="D78" s="128">
        <v>0</v>
      </c>
      <c r="E78" s="99"/>
      <c r="F78" s="128">
        <v>0</v>
      </c>
      <c r="G78" s="23"/>
    </row>
    <row r="79" spans="1:7" x14ac:dyDescent="0.25">
      <c r="A79" s="23" t="s">
        <v>582</v>
      </c>
      <c r="B79" s="40" t="s">
        <v>266</v>
      </c>
      <c r="C79" s="99">
        <v>0</v>
      </c>
      <c r="D79" s="128">
        <v>0</v>
      </c>
      <c r="E79" s="99"/>
      <c r="F79" s="128">
        <v>0</v>
      </c>
      <c r="G79" s="23"/>
    </row>
    <row r="80" spans="1:7" x14ac:dyDescent="0.25">
      <c r="A80" s="23" t="s">
        <v>583</v>
      </c>
      <c r="B80" s="40" t="s">
        <v>268</v>
      </c>
      <c r="C80" s="99">
        <v>0</v>
      </c>
      <c r="D80" s="128">
        <v>0</v>
      </c>
      <c r="E80" s="99"/>
      <c r="F80" s="128">
        <v>0</v>
      </c>
      <c r="G80" s="23"/>
    </row>
    <row r="81" spans="1:7" x14ac:dyDescent="0.25">
      <c r="A81" s="23" t="s">
        <v>584</v>
      </c>
      <c r="B81" s="40" t="s">
        <v>12</v>
      </c>
      <c r="C81" s="99">
        <v>0</v>
      </c>
      <c r="D81" s="128">
        <v>0</v>
      </c>
      <c r="E81" s="99"/>
      <c r="F81" s="128">
        <v>0</v>
      </c>
      <c r="G81" s="23"/>
    </row>
    <row r="82" spans="1:7" x14ac:dyDescent="0.25">
      <c r="A82" s="23" t="s">
        <v>585</v>
      </c>
      <c r="B82" s="40" t="s">
        <v>271</v>
      </c>
      <c r="C82" s="99">
        <v>0</v>
      </c>
      <c r="D82" s="128">
        <v>0</v>
      </c>
      <c r="E82" s="99"/>
      <c r="F82" s="128">
        <v>0</v>
      </c>
      <c r="G82" s="23"/>
    </row>
    <row r="83" spans="1:7" x14ac:dyDescent="0.25">
      <c r="A83" s="23" t="s">
        <v>586</v>
      </c>
      <c r="B83" s="40" t="s">
        <v>273</v>
      </c>
      <c r="C83" s="99">
        <v>0</v>
      </c>
      <c r="D83" s="128">
        <v>0</v>
      </c>
      <c r="E83" s="99"/>
      <c r="F83" s="128">
        <v>0</v>
      </c>
      <c r="G83" s="23"/>
    </row>
    <row r="84" spans="1:7" x14ac:dyDescent="0.25">
      <c r="A84" s="23" t="s">
        <v>587</v>
      </c>
      <c r="B84" s="40" t="s">
        <v>275</v>
      </c>
      <c r="C84" s="99">
        <v>0</v>
      </c>
      <c r="D84" s="128">
        <v>0</v>
      </c>
      <c r="E84" s="99"/>
      <c r="F84" s="128">
        <v>0</v>
      </c>
      <c r="G84" s="23"/>
    </row>
    <row r="85" spans="1:7" x14ac:dyDescent="0.25">
      <c r="A85" s="23" t="s">
        <v>588</v>
      </c>
      <c r="B85" s="40" t="s">
        <v>277</v>
      </c>
      <c r="C85" s="99">
        <v>0</v>
      </c>
      <c r="D85" s="128">
        <v>0</v>
      </c>
      <c r="E85" s="99"/>
      <c r="F85" s="128">
        <v>0</v>
      </c>
      <c r="G85" s="23"/>
    </row>
    <row r="86" spans="1:7" x14ac:dyDescent="0.25">
      <c r="A86" s="23" t="s">
        <v>589</v>
      </c>
      <c r="B86" s="40" t="s">
        <v>279</v>
      </c>
      <c r="C86" s="99">
        <v>0</v>
      </c>
      <c r="D86" s="128">
        <v>0</v>
      </c>
      <c r="E86" s="99"/>
      <c r="F86" s="128">
        <v>0</v>
      </c>
      <c r="G86" s="23"/>
    </row>
    <row r="87" spans="1:7" x14ac:dyDescent="0.25">
      <c r="A87" s="23" t="s">
        <v>590</v>
      </c>
      <c r="B87" s="40" t="s">
        <v>98</v>
      </c>
      <c r="C87" s="99">
        <f>C88+C89</f>
        <v>0.06</v>
      </c>
      <c r="D87" s="128">
        <f>D88+D89</f>
        <v>2E-3</v>
      </c>
      <c r="E87" s="99"/>
      <c r="F87" s="128">
        <f>F88+F89</f>
        <v>1.6E-2</v>
      </c>
      <c r="G87" s="23"/>
    </row>
    <row r="88" spans="1:7" outlineLevel="1" x14ac:dyDescent="0.25">
      <c r="A88" s="23" t="s">
        <v>591</v>
      </c>
      <c r="B88" s="52" t="s">
        <v>1565</v>
      </c>
      <c r="C88" s="99">
        <v>2.4E-2</v>
      </c>
      <c r="D88" s="99">
        <v>2E-3</v>
      </c>
      <c r="E88" s="99"/>
      <c r="F88" s="99">
        <v>7.0000000000000001E-3</v>
      </c>
      <c r="G88" s="23"/>
    </row>
    <row r="89" spans="1:7" outlineLevel="1" x14ac:dyDescent="0.25">
      <c r="A89" s="23" t="s">
        <v>592</v>
      </c>
      <c r="B89" s="52" t="s">
        <v>1566</v>
      </c>
      <c r="C89" s="99">
        <v>3.5999999999999997E-2</v>
      </c>
      <c r="D89" s="99">
        <v>0</v>
      </c>
      <c r="E89" s="99"/>
      <c r="F89" s="99">
        <v>8.9999999999999993E-3</v>
      </c>
      <c r="G89" s="23"/>
    </row>
    <row r="90" spans="1:7" outlineLevel="1" x14ac:dyDescent="0.25">
      <c r="A90" s="23" t="s">
        <v>593</v>
      </c>
      <c r="B90" s="111"/>
      <c r="C90" s="99"/>
      <c r="D90" s="99"/>
      <c r="E90" s="99"/>
      <c r="F90" s="99"/>
      <c r="G90" s="23"/>
    </row>
    <row r="91" spans="1:7" outlineLevel="1" x14ac:dyDescent="0.25">
      <c r="A91" s="23" t="s">
        <v>594</v>
      </c>
      <c r="B91" s="111"/>
      <c r="C91" s="99"/>
      <c r="D91" s="99"/>
      <c r="E91" s="99"/>
      <c r="F91" s="99"/>
      <c r="G91" s="23"/>
    </row>
    <row r="92" spans="1:7" outlineLevel="1" x14ac:dyDescent="0.25">
      <c r="A92" s="23" t="s">
        <v>595</v>
      </c>
      <c r="B92" s="111"/>
      <c r="C92" s="99"/>
      <c r="D92" s="99"/>
      <c r="E92" s="99"/>
      <c r="F92" s="99"/>
      <c r="G92" s="23"/>
    </row>
    <row r="93" spans="1:7" outlineLevel="1" x14ac:dyDescent="0.25">
      <c r="A93" s="23" t="s">
        <v>596</v>
      </c>
      <c r="B93" s="111"/>
      <c r="C93" s="99"/>
      <c r="D93" s="99"/>
      <c r="E93" s="99"/>
      <c r="F93" s="99"/>
      <c r="G93" s="23"/>
    </row>
    <row r="94" spans="1:7" outlineLevel="1" x14ac:dyDescent="0.25">
      <c r="A94" s="23" t="s">
        <v>597</v>
      </c>
      <c r="B94" s="111"/>
      <c r="C94" s="99"/>
      <c r="D94" s="99"/>
      <c r="E94" s="99"/>
      <c r="F94" s="99"/>
      <c r="G94" s="23"/>
    </row>
    <row r="95" spans="1:7" outlineLevel="1" x14ac:dyDescent="0.25">
      <c r="A95" s="23" t="s">
        <v>598</v>
      </c>
      <c r="B95" s="111"/>
      <c r="C95" s="99"/>
      <c r="D95" s="99"/>
      <c r="E95" s="99"/>
      <c r="F95" s="99"/>
      <c r="G95" s="23"/>
    </row>
    <row r="96" spans="1:7" outlineLevel="1" x14ac:dyDescent="0.25">
      <c r="A96" s="23" t="s">
        <v>599</v>
      </c>
      <c r="B96" s="111"/>
      <c r="C96" s="99"/>
      <c r="D96" s="99"/>
      <c r="E96" s="99"/>
      <c r="F96" s="99"/>
      <c r="G96" s="23"/>
    </row>
    <row r="97" spans="1:7" outlineLevel="1" x14ac:dyDescent="0.25">
      <c r="A97" s="23" t="s">
        <v>600</v>
      </c>
      <c r="B97" s="111"/>
      <c r="C97" s="99"/>
      <c r="D97" s="99"/>
      <c r="E97" s="99"/>
      <c r="F97" s="99"/>
      <c r="G97" s="23"/>
    </row>
    <row r="98" spans="1:7" ht="15" customHeight="1" x14ac:dyDescent="0.25">
      <c r="A98" s="42"/>
      <c r="B98" s="109" t="s">
        <v>1560</v>
      </c>
      <c r="C98" s="42" t="s">
        <v>508</v>
      </c>
      <c r="D98" s="42" t="s">
        <v>509</v>
      </c>
      <c r="E98" s="44"/>
      <c r="F98" s="45" t="s">
        <v>475</v>
      </c>
      <c r="G98" s="45"/>
    </row>
    <row r="99" spans="1:7" x14ac:dyDescent="0.25">
      <c r="A99" s="23" t="s">
        <v>601</v>
      </c>
      <c r="B99" s="126" t="s">
        <v>1610</v>
      </c>
      <c r="C99" s="99">
        <v>9.1999999999999998E-2</v>
      </c>
      <c r="D99" s="99">
        <v>4.2000000000000003E-2</v>
      </c>
      <c r="E99" s="99"/>
      <c r="F99" s="99">
        <v>5.2999999999999999E-2</v>
      </c>
      <c r="G99" s="23"/>
    </row>
    <row r="100" spans="1:7" x14ac:dyDescent="0.25">
      <c r="A100" s="23" t="s">
        <v>603</v>
      </c>
      <c r="B100" s="126" t="s">
        <v>1601</v>
      </c>
      <c r="C100" s="99">
        <v>0.11899999999999999</v>
      </c>
      <c r="D100" s="99">
        <v>0.14199999999999999</v>
      </c>
      <c r="E100" s="99"/>
      <c r="F100" s="99">
        <v>0.13700000000000001</v>
      </c>
      <c r="G100" s="23"/>
    </row>
    <row r="101" spans="1:7" x14ac:dyDescent="0.25">
      <c r="A101" s="23" t="s">
        <v>604</v>
      </c>
      <c r="B101" s="126" t="s">
        <v>1603</v>
      </c>
      <c r="C101" s="99">
        <v>0.221</v>
      </c>
      <c r="D101" s="99">
        <v>0.22800000000000001</v>
      </c>
      <c r="E101" s="99"/>
      <c r="F101" s="99">
        <v>0.22700000000000001</v>
      </c>
      <c r="G101" s="23"/>
    </row>
    <row r="102" spans="1:7" x14ac:dyDescent="0.25">
      <c r="A102" s="23" t="s">
        <v>605</v>
      </c>
      <c r="B102" s="126" t="s">
        <v>1602</v>
      </c>
      <c r="C102" s="99">
        <v>0.30599999999999999</v>
      </c>
      <c r="D102" s="99">
        <v>0.309</v>
      </c>
      <c r="E102" s="99"/>
      <c r="F102" s="99">
        <v>0.308</v>
      </c>
      <c r="G102" s="23"/>
    </row>
    <row r="103" spans="1:7" x14ac:dyDescent="0.25">
      <c r="A103" s="23" t="s">
        <v>606</v>
      </c>
      <c r="B103" s="126" t="s">
        <v>1604</v>
      </c>
      <c r="C103" s="99">
        <v>0.26200000000000001</v>
      </c>
      <c r="D103" s="99">
        <v>0.27900000000000003</v>
      </c>
      <c r="E103" s="99"/>
      <c r="F103" s="99">
        <v>0.27500000000000002</v>
      </c>
      <c r="G103" s="23"/>
    </row>
    <row r="104" spans="1:7" x14ac:dyDescent="0.25">
      <c r="A104" s="23" t="s">
        <v>607</v>
      </c>
      <c r="B104" s="127"/>
      <c r="C104" s="99"/>
      <c r="D104" s="99"/>
      <c r="E104" s="99"/>
      <c r="F104" s="99"/>
      <c r="G104" s="23"/>
    </row>
    <row r="105" spans="1:7" x14ac:dyDescent="0.25">
      <c r="A105" s="23" t="s">
        <v>608</v>
      </c>
      <c r="B105" s="113"/>
      <c r="C105" s="99"/>
      <c r="D105" s="99"/>
      <c r="E105" s="99"/>
      <c r="F105" s="99"/>
      <c r="G105" s="23"/>
    </row>
    <row r="106" spans="1:7" x14ac:dyDescent="0.25">
      <c r="A106" s="23" t="s">
        <v>609</v>
      </c>
      <c r="B106" s="113"/>
      <c r="C106" s="99"/>
      <c r="D106" s="99"/>
      <c r="E106" s="99"/>
      <c r="F106" s="99"/>
      <c r="G106" s="23"/>
    </row>
    <row r="107" spans="1:7" x14ac:dyDescent="0.25">
      <c r="A107" s="23" t="s">
        <v>610</v>
      </c>
      <c r="B107" s="113"/>
      <c r="C107" s="99"/>
      <c r="D107" s="99"/>
      <c r="E107" s="99"/>
      <c r="F107" s="99"/>
      <c r="G107" s="23"/>
    </row>
    <row r="108" spans="1:7" x14ac:dyDescent="0.25">
      <c r="A108" s="23" t="s">
        <v>611</v>
      </c>
      <c r="B108" s="113"/>
      <c r="C108" s="99"/>
      <c r="D108" s="99"/>
      <c r="E108" s="99"/>
      <c r="F108" s="99"/>
      <c r="G108" s="23"/>
    </row>
    <row r="109" spans="1:7" x14ac:dyDescent="0.25">
      <c r="A109" s="23" t="s">
        <v>612</v>
      </c>
      <c r="B109" s="113"/>
      <c r="C109" s="99"/>
      <c r="D109" s="99"/>
      <c r="E109" s="99"/>
      <c r="F109" s="99"/>
      <c r="G109" s="23"/>
    </row>
    <row r="110" spans="1:7" x14ac:dyDescent="0.25">
      <c r="A110" s="23" t="s">
        <v>613</v>
      </c>
      <c r="B110" s="113"/>
      <c r="C110" s="99"/>
      <c r="D110" s="99"/>
      <c r="E110" s="99"/>
      <c r="F110" s="99"/>
      <c r="G110" s="23"/>
    </row>
    <row r="111" spans="1:7" x14ac:dyDescent="0.25">
      <c r="A111" s="23" t="s">
        <v>614</v>
      </c>
      <c r="B111" s="113"/>
      <c r="C111" s="99"/>
      <c r="D111" s="99"/>
      <c r="E111" s="99"/>
      <c r="F111" s="99"/>
      <c r="G111" s="23"/>
    </row>
    <row r="112" spans="1:7" x14ac:dyDescent="0.25">
      <c r="A112" s="23" t="s">
        <v>615</v>
      </c>
      <c r="B112" s="113"/>
      <c r="C112" s="99"/>
      <c r="D112" s="99"/>
      <c r="E112" s="99"/>
      <c r="F112" s="99"/>
      <c r="G112" s="23"/>
    </row>
    <row r="113" spans="1:7" x14ac:dyDescent="0.25">
      <c r="A113" s="23" t="s">
        <v>616</v>
      </c>
      <c r="B113" s="113"/>
      <c r="C113" s="99"/>
      <c r="D113" s="99"/>
      <c r="E113" s="99"/>
      <c r="F113" s="99"/>
      <c r="G113" s="23"/>
    </row>
    <row r="114" spans="1:7" x14ac:dyDescent="0.25">
      <c r="A114" s="23" t="s">
        <v>617</v>
      </c>
      <c r="B114" s="113"/>
      <c r="C114" s="99"/>
      <c r="D114" s="99"/>
      <c r="E114" s="99"/>
      <c r="F114" s="99"/>
      <c r="G114" s="23"/>
    </row>
    <row r="115" spans="1:7" x14ac:dyDescent="0.25">
      <c r="A115" s="23" t="s">
        <v>618</v>
      </c>
      <c r="B115" s="113"/>
      <c r="C115" s="99"/>
      <c r="D115" s="99"/>
      <c r="E115" s="99"/>
      <c r="F115" s="99"/>
      <c r="G115" s="23"/>
    </row>
    <row r="116" spans="1:7" x14ac:dyDescent="0.25">
      <c r="A116" s="23" t="s">
        <v>619</v>
      </c>
      <c r="B116" s="113"/>
      <c r="C116" s="99"/>
      <c r="D116" s="99"/>
      <c r="E116" s="99"/>
      <c r="F116" s="99"/>
      <c r="G116" s="23"/>
    </row>
    <row r="117" spans="1:7" x14ac:dyDescent="0.25">
      <c r="A117" s="23" t="s">
        <v>620</v>
      </c>
      <c r="B117" s="113"/>
      <c r="C117" s="99"/>
      <c r="D117" s="99"/>
      <c r="E117" s="99"/>
      <c r="F117" s="99"/>
      <c r="G117" s="23"/>
    </row>
    <row r="118" spans="1:7" x14ac:dyDescent="0.25">
      <c r="A118" s="23" t="s">
        <v>621</v>
      </c>
      <c r="B118" s="113"/>
      <c r="C118" s="99"/>
      <c r="D118" s="99"/>
      <c r="E118" s="99"/>
      <c r="F118" s="99"/>
      <c r="G118" s="23"/>
    </row>
    <row r="119" spans="1:7" x14ac:dyDescent="0.25">
      <c r="A119" s="23" t="s">
        <v>622</v>
      </c>
      <c r="B119" s="113"/>
      <c r="C119" s="99"/>
      <c r="D119" s="99"/>
      <c r="E119" s="99"/>
      <c r="F119" s="99"/>
      <c r="G119" s="23"/>
    </row>
    <row r="120" spans="1:7" x14ac:dyDescent="0.25">
      <c r="A120" s="23" t="s">
        <v>623</v>
      </c>
      <c r="B120" s="113"/>
      <c r="C120" s="99"/>
      <c r="D120" s="99"/>
      <c r="E120" s="99"/>
      <c r="F120" s="99"/>
      <c r="G120" s="23"/>
    </row>
    <row r="121" spans="1:7" x14ac:dyDescent="0.25">
      <c r="A121" s="23" t="s">
        <v>624</v>
      </c>
      <c r="B121" s="113"/>
      <c r="C121" s="99"/>
      <c r="D121" s="99"/>
      <c r="E121" s="99"/>
      <c r="F121" s="99"/>
      <c r="G121" s="23"/>
    </row>
    <row r="122" spans="1:7" x14ac:dyDescent="0.25">
      <c r="A122" s="23" t="s">
        <v>625</v>
      </c>
      <c r="B122" s="113"/>
      <c r="C122" s="99"/>
      <c r="D122" s="99"/>
      <c r="E122" s="99"/>
      <c r="F122" s="99"/>
      <c r="G122" s="23"/>
    </row>
    <row r="123" spans="1:7" x14ac:dyDescent="0.25">
      <c r="A123" s="23" t="s">
        <v>626</v>
      </c>
      <c r="B123" s="113"/>
      <c r="C123" s="99"/>
      <c r="D123" s="99"/>
      <c r="E123" s="99"/>
      <c r="F123" s="99"/>
      <c r="G123" s="23"/>
    </row>
    <row r="124" spans="1:7" x14ac:dyDescent="0.25">
      <c r="A124" s="23" t="s">
        <v>627</v>
      </c>
      <c r="B124" s="113"/>
      <c r="C124" s="99"/>
      <c r="D124" s="99"/>
      <c r="E124" s="99"/>
      <c r="F124" s="99"/>
      <c r="G124" s="23"/>
    </row>
    <row r="125" spans="1:7" x14ac:dyDescent="0.25">
      <c r="A125" s="23" t="s">
        <v>628</v>
      </c>
      <c r="B125" s="113"/>
      <c r="C125" s="99"/>
      <c r="D125" s="99"/>
      <c r="E125" s="99"/>
      <c r="F125" s="99"/>
      <c r="G125" s="23"/>
    </row>
    <row r="126" spans="1:7" x14ac:dyDescent="0.25">
      <c r="A126" s="23" t="s">
        <v>629</v>
      </c>
      <c r="B126" s="113"/>
      <c r="C126" s="99"/>
      <c r="D126" s="99"/>
      <c r="E126" s="99"/>
      <c r="F126" s="99"/>
      <c r="G126" s="23"/>
    </row>
    <row r="127" spans="1:7" x14ac:dyDescent="0.25">
      <c r="A127" s="23" t="s">
        <v>630</v>
      </c>
      <c r="B127" s="113"/>
      <c r="C127" s="99"/>
      <c r="D127" s="99"/>
      <c r="E127" s="99"/>
      <c r="F127" s="99"/>
      <c r="G127" s="23"/>
    </row>
    <row r="128" spans="1:7" x14ac:dyDescent="0.25">
      <c r="A128" s="23" t="s">
        <v>631</v>
      </c>
      <c r="B128" s="113"/>
      <c r="C128" s="99"/>
      <c r="D128" s="99"/>
      <c r="E128" s="99"/>
      <c r="F128" s="99"/>
      <c r="G128" s="23"/>
    </row>
    <row r="129" spans="1:7" x14ac:dyDescent="0.25">
      <c r="A129" s="23" t="s">
        <v>632</v>
      </c>
      <c r="B129" s="113"/>
      <c r="C129" s="99"/>
      <c r="D129" s="99"/>
      <c r="E129" s="99"/>
      <c r="F129" s="99"/>
      <c r="G129" s="23"/>
    </row>
    <row r="130" spans="1:7" x14ac:dyDescent="0.25">
      <c r="A130" s="23" t="s">
        <v>1522</v>
      </c>
      <c r="B130" s="113"/>
      <c r="C130" s="99"/>
      <c r="D130" s="99"/>
      <c r="E130" s="99"/>
      <c r="F130" s="99"/>
      <c r="G130" s="23"/>
    </row>
    <row r="131" spans="1:7" x14ac:dyDescent="0.25">
      <c r="A131" s="23" t="s">
        <v>1523</v>
      </c>
      <c r="B131" s="113"/>
      <c r="C131" s="99"/>
      <c r="D131" s="99"/>
      <c r="E131" s="99"/>
      <c r="F131" s="99"/>
      <c r="G131" s="23"/>
    </row>
    <row r="132" spans="1:7" x14ac:dyDescent="0.25">
      <c r="A132" s="23" t="s">
        <v>1524</v>
      </c>
      <c r="B132" s="113"/>
      <c r="C132" s="99"/>
      <c r="D132" s="99"/>
      <c r="E132" s="99"/>
      <c r="F132" s="99"/>
      <c r="G132" s="23"/>
    </row>
    <row r="133" spans="1:7" x14ac:dyDescent="0.25">
      <c r="A133" s="23" t="s">
        <v>1525</v>
      </c>
      <c r="B133" s="113"/>
      <c r="C133" s="99"/>
      <c r="D133" s="99"/>
      <c r="E133" s="99"/>
      <c r="F133" s="99"/>
      <c r="G133" s="23"/>
    </row>
    <row r="134" spans="1:7" x14ac:dyDescent="0.25">
      <c r="A134" s="23" t="s">
        <v>1526</v>
      </c>
      <c r="B134" s="113"/>
      <c r="C134" s="99"/>
      <c r="D134" s="99"/>
      <c r="E134" s="99"/>
      <c r="F134" s="99"/>
      <c r="G134" s="23"/>
    </row>
    <row r="135" spans="1:7" x14ac:dyDescent="0.25">
      <c r="A135" s="23" t="s">
        <v>1527</v>
      </c>
      <c r="B135" s="113"/>
      <c r="C135" s="99"/>
      <c r="D135" s="99"/>
      <c r="E135" s="99"/>
      <c r="F135" s="99"/>
      <c r="G135" s="23"/>
    </row>
    <row r="136" spans="1:7" x14ac:dyDescent="0.25">
      <c r="A136" s="23" t="s">
        <v>1528</v>
      </c>
      <c r="B136" s="113"/>
      <c r="C136" s="99"/>
      <c r="D136" s="99"/>
      <c r="E136" s="99"/>
      <c r="F136" s="99"/>
      <c r="G136" s="23"/>
    </row>
    <row r="137" spans="1:7" x14ac:dyDescent="0.25">
      <c r="A137" s="23" t="s">
        <v>1529</v>
      </c>
      <c r="B137" s="113"/>
      <c r="C137" s="99"/>
      <c r="D137" s="99"/>
      <c r="E137" s="99"/>
      <c r="F137" s="99"/>
      <c r="G137" s="23"/>
    </row>
    <row r="138" spans="1:7" x14ac:dyDescent="0.25">
      <c r="A138" s="23" t="s">
        <v>1530</v>
      </c>
      <c r="B138" s="113"/>
      <c r="C138" s="99"/>
      <c r="D138" s="99"/>
      <c r="E138" s="99"/>
      <c r="F138" s="99"/>
      <c r="G138" s="23"/>
    </row>
    <row r="139" spans="1:7" x14ac:dyDescent="0.25">
      <c r="A139" s="23" t="s">
        <v>1531</v>
      </c>
      <c r="B139" s="113"/>
      <c r="C139" s="99"/>
      <c r="D139" s="99"/>
      <c r="E139" s="99"/>
      <c r="F139" s="99"/>
      <c r="G139" s="23"/>
    </row>
    <row r="140" spans="1:7" x14ac:dyDescent="0.25">
      <c r="A140" s="23" t="s">
        <v>1532</v>
      </c>
      <c r="B140" s="113"/>
      <c r="C140" s="99"/>
      <c r="D140" s="99"/>
      <c r="E140" s="99"/>
      <c r="F140" s="99"/>
      <c r="G140" s="23"/>
    </row>
    <row r="141" spans="1:7" x14ac:dyDescent="0.25">
      <c r="A141" s="23" t="s">
        <v>1533</v>
      </c>
      <c r="B141" s="113"/>
      <c r="C141" s="99"/>
      <c r="D141" s="99"/>
      <c r="E141" s="99"/>
      <c r="F141" s="99"/>
      <c r="G141" s="23"/>
    </row>
    <row r="142" spans="1:7" x14ac:dyDescent="0.25">
      <c r="A142" s="23" t="s">
        <v>1534</v>
      </c>
      <c r="B142" s="113"/>
      <c r="C142" s="99"/>
      <c r="D142" s="99"/>
      <c r="E142" s="99"/>
      <c r="F142" s="99"/>
      <c r="G142" s="23"/>
    </row>
    <row r="143" spans="1:7" x14ac:dyDescent="0.25">
      <c r="A143" s="23" t="s">
        <v>1535</v>
      </c>
      <c r="B143" s="113"/>
      <c r="C143" s="99"/>
      <c r="D143" s="99"/>
      <c r="E143" s="99"/>
      <c r="F143" s="99"/>
      <c r="G143" s="23"/>
    </row>
    <row r="144" spans="1:7" x14ac:dyDescent="0.25">
      <c r="A144" s="23" t="s">
        <v>1536</v>
      </c>
      <c r="B144" s="113"/>
      <c r="C144" s="99"/>
      <c r="D144" s="99"/>
      <c r="E144" s="99"/>
      <c r="F144" s="99"/>
      <c r="G144" s="23"/>
    </row>
    <row r="145" spans="1:7" x14ac:dyDescent="0.25">
      <c r="A145" s="23" t="s">
        <v>1537</v>
      </c>
      <c r="B145" s="113"/>
      <c r="C145" s="99"/>
      <c r="D145" s="99"/>
      <c r="E145" s="99"/>
      <c r="F145" s="99"/>
      <c r="G145" s="23"/>
    </row>
    <row r="146" spans="1:7" x14ac:dyDescent="0.25">
      <c r="A146" s="23" t="s">
        <v>1538</v>
      </c>
      <c r="B146" s="113"/>
      <c r="C146" s="99"/>
      <c r="D146" s="99"/>
      <c r="E146" s="99"/>
      <c r="F146" s="99"/>
      <c r="G146" s="23"/>
    </row>
    <row r="147" spans="1:7" x14ac:dyDescent="0.25">
      <c r="A147" s="23" t="s">
        <v>1539</v>
      </c>
      <c r="B147" s="113"/>
      <c r="C147" s="99"/>
      <c r="D147" s="99"/>
      <c r="E147" s="99"/>
      <c r="F147" s="99"/>
      <c r="G147" s="23"/>
    </row>
    <row r="148" spans="1:7" x14ac:dyDescent="0.25">
      <c r="A148" s="23" t="s">
        <v>1540</v>
      </c>
      <c r="B148" s="113"/>
      <c r="C148" s="99"/>
      <c r="D148" s="99"/>
      <c r="E148" s="99"/>
      <c r="F148" s="99"/>
      <c r="G148" s="23"/>
    </row>
    <row r="149" spans="1:7" ht="15" customHeight="1" x14ac:dyDescent="0.25">
      <c r="A149" s="42"/>
      <c r="B149" s="43" t="s">
        <v>633</v>
      </c>
      <c r="C149" s="42" t="s">
        <v>508</v>
      </c>
      <c r="D149" s="42" t="s">
        <v>509</v>
      </c>
      <c r="E149" s="44"/>
      <c r="F149" s="45" t="s">
        <v>475</v>
      </c>
      <c r="G149" s="45"/>
    </row>
    <row r="150" spans="1:7" x14ac:dyDescent="0.25">
      <c r="A150" s="23" t="s">
        <v>634</v>
      </c>
      <c r="B150" s="23" t="s">
        <v>635</v>
      </c>
      <c r="C150" s="99">
        <v>0.753</v>
      </c>
      <c r="D150" s="99">
        <v>0.54600000000000004</v>
      </c>
      <c r="E150" s="100"/>
      <c r="F150" s="99">
        <v>0.59499999999999997</v>
      </c>
    </row>
    <row r="151" spans="1:7" x14ac:dyDescent="0.25">
      <c r="A151" s="23" t="s">
        <v>636</v>
      </c>
      <c r="B151" s="23" t="s">
        <v>637</v>
      </c>
      <c r="C151" s="99">
        <v>0.247</v>
      </c>
      <c r="D151" s="99">
        <v>0.45400000000000001</v>
      </c>
      <c r="E151" s="100"/>
      <c r="F151" s="99">
        <v>0.40500000000000003</v>
      </c>
    </row>
    <row r="152" spans="1:7" x14ac:dyDescent="0.25">
      <c r="A152" s="23" t="s">
        <v>638</v>
      </c>
      <c r="B152" s="23" t="s">
        <v>98</v>
      </c>
      <c r="C152" s="99"/>
      <c r="D152" s="99"/>
      <c r="E152" s="100"/>
      <c r="F152" s="99"/>
    </row>
    <row r="153" spans="1:7" outlineLevel="1" x14ac:dyDescent="0.25">
      <c r="A153" s="23" t="s">
        <v>639</v>
      </c>
      <c r="B153" s="38" t="s">
        <v>1581</v>
      </c>
      <c r="C153" s="99"/>
      <c r="D153" s="99"/>
      <c r="E153" s="100"/>
      <c r="F153" s="99"/>
    </row>
    <row r="154" spans="1:7" outlineLevel="1" x14ac:dyDescent="0.25">
      <c r="A154" s="23" t="s">
        <v>640</v>
      </c>
      <c r="B154" s="38" t="s">
        <v>1580</v>
      </c>
      <c r="C154" s="99">
        <v>0.374</v>
      </c>
      <c r="D154" s="99">
        <v>0.30499999999999999</v>
      </c>
      <c r="E154" s="100"/>
      <c r="F154" s="99">
        <v>0.32100000000000001</v>
      </c>
    </row>
    <row r="155" spans="1:7" outlineLevel="1" x14ac:dyDescent="0.25">
      <c r="A155" s="23" t="s">
        <v>641</v>
      </c>
      <c r="B155" s="38" t="s">
        <v>1585</v>
      </c>
      <c r="C155" s="99"/>
      <c r="D155" s="99"/>
      <c r="E155" s="100"/>
      <c r="F155" s="99"/>
    </row>
    <row r="156" spans="1:7" outlineLevel="1" x14ac:dyDescent="0.25">
      <c r="A156" s="23" t="s">
        <v>642</v>
      </c>
      <c r="B156" s="38" t="s">
        <v>1584</v>
      </c>
      <c r="C156" s="99">
        <v>0.21099999999999999</v>
      </c>
      <c r="D156" s="99">
        <v>0.42299999999999999</v>
      </c>
      <c r="E156" s="100"/>
      <c r="F156" s="99">
        <v>0.373</v>
      </c>
    </row>
    <row r="157" spans="1:7" outlineLevel="1" x14ac:dyDescent="0.25">
      <c r="A157" s="23" t="s">
        <v>643</v>
      </c>
      <c r="B157" s="38" t="s">
        <v>1582</v>
      </c>
      <c r="C157" s="99">
        <v>0.379</v>
      </c>
      <c r="D157" s="99">
        <v>0.24099999999999999</v>
      </c>
      <c r="E157" s="100"/>
      <c r="F157" s="99">
        <v>0.27400000000000002</v>
      </c>
    </row>
    <row r="158" spans="1:7" outlineLevel="1" x14ac:dyDescent="0.25">
      <c r="A158" s="23" t="s">
        <v>644</v>
      </c>
      <c r="B158" s="38" t="s">
        <v>1583</v>
      </c>
      <c r="C158" s="99">
        <v>3.5999999999999997E-2</v>
      </c>
      <c r="D158" s="99">
        <v>3.1E-2</v>
      </c>
      <c r="E158" s="100"/>
      <c r="F158" s="99">
        <v>3.2000000000000001E-2</v>
      </c>
    </row>
    <row r="159" spans="1:7" ht="15" customHeight="1" x14ac:dyDescent="0.25">
      <c r="A159" s="42"/>
      <c r="B159" s="43" t="s">
        <v>645</v>
      </c>
      <c r="C159" s="42" t="s">
        <v>508</v>
      </c>
      <c r="D159" s="42" t="s">
        <v>509</v>
      </c>
      <c r="E159" s="44"/>
      <c r="F159" s="45" t="s">
        <v>475</v>
      </c>
      <c r="G159" s="45"/>
    </row>
    <row r="160" spans="1:7" x14ac:dyDescent="0.25">
      <c r="A160" s="23" t="s">
        <v>646</v>
      </c>
      <c r="B160" s="23" t="s">
        <v>647</v>
      </c>
      <c r="C160" s="99">
        <v>0.29299999999999998</v>
      </c>
      <c r="D160" s="99">
        <v>0.39500000000000002</v>
      </c>
      <c r="E160" s="100"/>
      <c r="F160" s="99">
        <v>0.371</v>
      </c>
    </row>
    <row r="161" spans="1:7" x14ac:dyDescent="0.25">
      <c r="A161" s="23" t="s">
        <v>648</v>
      </c>
      <c r="B161" s="23" t="s">
        <v>649</v>
      </c>
      <c r="C161" s="99">
        <v>0.70699999999999996</v>
      </c>
      <c r="D161" s="99">
        <v>0.60499999999999998</v>
      </c>
      <c r="E161" s="100"/>
      <c r="F161" s="99">
        <v>0.629</v>
      </c>
    </row>
    <row r="162" spans="1:7" x14ac:dyDescent="0.25">
      <c r="A162" s="23" t="s">
        <v>650</v>
      </c>
      <c r="B162" s="23" t="s">
        <v>98</v>
      </c>
      <c r="C162" s="99"/>
      <c r="D162" s="99"/>
      <c r="E162" s="100"/>
      <c r="F162" s="99"/>
    </row>
    <row r="163" spans="1:7" outlineLevel="1" x14ac:dyDescent="0.25">
      <c r="A163" s="23" t="s">
        <v>651</v>
      </c>
      <c r="E163" s="21"/>
    </row>
    <row r="164" spans="1:7" outlineLevel="1" x14ac:dyDescent="0.25">
      <c r="A164" s="23" t="s">
        <v>652</v>
      </c>
      <c r="E164" s="21"/>
    </row>
    <row r="165" spans="1:7" outlineLevel="1" x14ac:dyDescent="0.25">
      <c r="A165" s="23" t="s">
        <v>653</v>
      </c>
      <c r="E165" s="21"/>
    </row>
    <row r="166" spans="1:7" outlineLevel="1" x14ac:dyDescent="0.25">
      <c r="A166" s="23" t="s">
        <v>654</v>
      </c>
      <c r="E166" s="21"/>
    </row>
    <row r="167" spans="1:7" outlineLevel="1" x14ac:dyDescent="0.25">
      <c r="A167" s="23" t="s">
        <v>655</v>
      </c>
      <c r="E167" s="21"/>
    </row>
    <row r="168" spans="1:7" outlineLevel="1" x14ac:dyDescent="0.25">
      <c r="A168" s="23" t="s">
        <v>656</v>
      </c>
      <c r="E168" s="21"/>
    </row>
    <row r="169" spans="1:7" ht="15" customHeight="1" x14ac:dyDescent="0.25">
      <c r="A169" s="42"/>
      <c r="B169" s="43" t="s">
        <v>657</v>
      </c>
      <c r="C169" s="42" t="s">
        <v>508</v>
      </c>
      <c r="D169" s="42" t="s">
        <v>509</v>
      </c>
      <c r="E169" s="44"/>
      <c r="F169" s="45" t="s">
        <v>475</v>
      </c>
      <c r="G169" s="45"/>
    </row>
    <row r="170" spans="1:7" x14ac:dyDescent="0.25">
      <c r="A170" s="23" t="s">
        <v>658</v>
      </c>
      <c r="B170" s="19" t="s">
        <v>659</v>
      </c>
      <c r="C170" s="99">
        <v>0.19500000000000001</v>
      </c>
      <c r="D170" s="99">
        <v>0.05</v>
      </c>
      <c r="E170" s="100"/>
      <c r="F170" s="99">
        <v>8.4000000000000005E-2</v>
      </c>
    </row>
    <row r="171" spans="1:7" x14ac:dyDescent="0.25">
      <c r="A171" s="23" t="s">
        <v>660</v>
      </c>
      <c r="B171" s="19" t="s">
        <v>661</v>
      </c>
      <c r="C171" s="99">
        <v>0.123</v>
      </c>
      <c r="D171" s="99">
        <v>3.5000000000000003E-2</v>
      </c>
      <c r="E171" s="100"/>
      <c r="F171" s="99">
        <v>5.6000000000000001E-2</v>
      </c>
    </row>
    <row r="172" spans="1:7" x14ac:dyDescent="0.25">
      <c r="A172" s="23" t="s">
        <v>662</v>
      </c>
      <c r="B172" s="19" t="s">
        <v>663</v>
      </c>
      <c r="C172" s="99">
        <v>9.7000000000000003E-2</v>
      </c>
      <c r="D172" s="99">
        <v>3.2000000000000001E-2</v>
      </c>
      <c r="E172" s="99"/>
      <c r="F172" s="99">
        <v>4.7E-2</v>
      </c>
    </row>
    <row r="173" spans="1:7" x14ac:dyDescent="0.25">
      <c r="A173" s="23" t="s">
        <v>664</v>
      </c>
      <c r="B173" s="19" t="s">
        <v>665</v>
      </c>
      <c r="C173" s="99">
        <v>0.125</v>
      </c>
      <c r="D173" s="99">
        <v>0.05</v>
      </c>
      <c r="E173" s="99"/>
      <c r="F173" s="99">
        <v>6.8000000000000005E-2</v>
      </c>
    </row>
    <row r="174" spans="1:7" x14ac:dyDescent="0.25">
      <c r="A174" s="23" t="s">
        <v>666</v>
      </c>
      <c r="B174" s="19" t="s">
        <v>667</v>
      </c>
      <c r="C174" s="99">
        <v>0.46</v>
      </c>
      <c r="D174" s="99">
        <v>0.83299999999999996</v>
      </c>
      <c r="E174" s="99"/>
      <c r="F174" s="99">
        <v>0.745</v>
      </c>
    </row>
    <row r="175" spans="1:7" outlineLevel="1" x14ac:dyDescent="0.25">
      <c r="A175" s="23" t="s">
        <v>668</v>
      </c>
      <c r="B175" s="38"/>
      <c r="C175" s="99"/>
      <c r="D175" s="99"/>
      <c r="E175" s="99"/>
      <c r="F175" s="99"/>
    </row>
    <row r="176" spans="1:7" outlineLevel="1" x14ac:dyDescent="0.25">
      <c r="A176" s="23" t="s">
        <v>669</v>
      </c>
      <c r="B176" s="38"/>
      <c r="C176" s="99"/>
      <c r="D176" s="99"/>
      <c r="E176" s="99"/>
      <c r="F176" s="99"/>
    </row>
    <row r="177" spans="1:7" outlineLevel="1" x14ac:dyDescent="0.25">
      <c r="A177" s="23" t="s">
        <v>670</v>
      </c>
      <c r="B177" s="19"/>
      <c r="C177" s="99"/>
      <c r="D177" s="99"/>
      <c r="E177" s="99"/>
      <c r="F177" s="99"/>
    </row>
    <row r="178" spans="1:7" outlineLevel="1" x14ac:dyDescent="0.25">
      <c r="A178" s="23" t="s">
        <v>671</v>
      </c>
      <c r="B178" s="19"/>
      <c r="C178" s="99"/>
      <c r="D178" s="99"/>
      <c r="E178" s="99"/>
      <c r="F178" s="99"/>
    </row>
    <row r="179" spans="1:7" ht="15" customHeight="1" x14ac:dyDescent="0.25">
      <c r="A179" s="42"/>
      <c r="B179" s="43" t="s">
        <v>672</v>
      </c>
      <c r="C179" s="42" t="s">
        <v>508</v>
      </c>
      <c r="D179" s="42" t="s">
        <v>509</v>
      </c>
      <c r="E179" s="44"/>
      <c r="F179" s="45" t="s">
        <v>475</v>
      </c>
      <c r="G179" s="45"/>
    </row>
    <row r="180" spans="1:7" x14ac:dyDescent="0.25">
      <c r="A180" s="23" t="s">
        <v>673</v>
      </c>
      <c r="B180" s="23" t="s">
        <v>674</v>
      </c>
      <c r="C180" s="99">
        <v>2E-3</v>
      </c>
      <c r="D180" s="99">
        <v>5.0000000000000001E-3</v>
      </c>
      <c r="E180" s="100"/>
      <c r="F180" s="99">
        <v>4.0000000000000001E-3</v>
      </c>
    </row>
    <row r="181" spans="1:7" outlineLevel="1" x14ac:dyDescent="0.25">
      <c r="A181" s="23" t="s">
        <v>675</v>
      </c>
      <c r="B181" s="94"/>
      <c r="C181" s="99"/>
      <c r="D181" s="99"/>
      <c r="E181" s="100"/>
      <c r="F181" s="99"/>
    </row>
    <row r="182" spans="1:7" outlineLevel="1" x14ac:dyDescent="0.25">
      <c r="A182" s="23" t="s">
        <v>676</v>
      </c>
      <c r="B182" s="94"/>
      <c r="C182" s="99"/>
      <c r="D182" s="99"/>
      <c r="E182" s="100"/>
      <c r="F182" s="99"/>
    </row>
    <row r="183" spans="1:7" outlineLevel="1" x14ac:dyDescent="0.25">
      <c r="A183" s="23" t="s">
        <v>677</v>
      </c>
      <c r="B183" s="94"/>
      <c r="C183" s="99"/>
      <c r="D183" s="99"/>
      <c r="E183" s="100"/>
      <c r="F183" s="99"/>
    </row>
    <row r="184" spans="1:7" outlineLevel="1" x14ac:dyDescent="0.25">
      <c r="A184" s="23" t="s">
        <v>678</v>
      </c>
      <c r="B184" s="94"/>
      <c r="C184" s="99"/>
      <c r="D184" s="99"/>
      <c r="E184" s="100"/>
      <c r="F184" s="99"/>
    </row>
    <row r="185" spans="1:7" ht="18.75" x14ac:dyDescent="0.25">
      <c r="A185" s="95"/>
      <c r="B185" s="96" t="s">
        <v>472</v>
      </c>
      <c r="C185" s="95"/>
      <c r="D185" s="95"/>
      <c r="E185" s="95"/>
      <c r="F185" s="97"/>
      <c r="G185" s="97"/>
    </row>
    <row r="186" spans="1:7" ht="15" customHeight="1" x14ac:dyDescent="0.25">
      <c r="A186" s="42"/>
      <c r="B186" s="43" t="s">
        <v>679</v>
      </c>
      <c r="C186" s="42" t="s">
        <v>680</v>
      </c>
      <c r="D186" s="42" t="s">
        <v>681</v>
      </c>
      <c r="E186" s="44"/>
      <c r="F186" s="42" t="s">
        <v>508</v>
      </c>
      <c r="G186" s="42" t="s">
        <v>682</v>
      </c>
    </row>
    <row r="187" spans="1:7" x14ac:dyDescent="0.25">
      <c r="A187" s="23" t="s">
        <v>683</v>
      </c>
      <c r="B187" s="40" t="s">
        <v>684</v>
      </c>
      <c r="C187" s="23">
        <v>1.96</v>
      </c>
      <c r="E187" s="37"/>
      <c r="F187" s="56"/>
      <c r="G187" s="56"/>
    </row>
    <row r="188" spans="1:7" x14ac:dyDescent="0.25">
      <c r="A188" s="37"/>
      <c r="B188" s="71"/>
      <c r="C188" s="37"/>
      <c r="D188" s="37"/>
      <c r="E188" s="37"/>
      <c r="F188" s="56"/>
      <c r="G188" s="56"/>
    </row>
    <row r="189" spans="1:7" x14ac:dyDescent="0.25">
      <c r="B189" s="40" t="s">
        <v>685</v>
      </c>
      <c r="C189" s="37"/>
      <c r="D189" s="37"/>
      <c r="E189" s="37"/>
      <c r="F189" s="56"/>
      <c r="G189" s="56"/>
    </row>
    <row r="190" spans="1:7" x14ac:dyDescent="0.25">
      <c r="A190" s="23" t="s">
        <v>686</v>
      </c>
      <c r="B190" s="40" t="s">
        <v>1567</v>
      </c>
      <c r="C190" s="103">
        <v>13087.81</v>
      </c>
      <c r="D190" s="103">
        <v>14291</v>
      </c>
      <c r="E190" s="37"/>
      <c r="F190" s="49">
        <f>IF($C$214=0,"",IF(C190="[for completion]","",IF(C190="","",C190/$C$214)))</f>
        <v>0.36112073770356107</v>
      </c>
      <c r="G190" s="49">
        <f>IF($D$214=0,"",IF(D190="[for completion]","",IF(D190="","",D190/$D$214)))</f>
        <v>0.77395071757378819</v>
      </c>
    </row>
    <row r="191" spans="1:7" x14ac:dyDescent="0.25">
      <c r="A191" s="23" t="s">
        <v>687</v>
      </c>
      <c r="B191" s="40" t="s">
        <v>1568</v>
      </c>
      <c r="C191" s="103">
        <v>9081.75</v>
      </c>
      <c r="D191" s="103">
        <v>3042</v>
      </c>
      <c r="E191" s="37"/>
      <c r="F191" s="49">
        <f t="shared" ref="F191:F213" si="1">IF($C$214=0,"",IF(C191="[for completion]","",IF(C191="","",C191/$C$214)))</f>
        <v>0.25058495345205317</v>
      </c>
      <c r="G191" s="49">
        <f t="shared" ref="G191:G213" si="2">IF($D$214=0,"",IF(D191="[for completion]","",IF(D191="","",D191/$D$214)))</f>
        <v>0.16474411047928514</v>
      </c>
    </row>
    <row r="192" spans="1:7" x14ac:dyDescent="0.25">
      <c r="A192" s="23" t="s">
        <v>688</v>
      </c>
      <c r="B192" s="40" t="s">
        <v>1569</v>
      </c>
      <c r="C192" s="103">
        <v>8713.8700000000008</v>
      </c>
      <c r="D192" s="103">
        <v>983</v>
      </c>
      <c r="E192" s="37"/>
      <c r="F192" s="49">
        <f t="shared" si="1"/>
        <v>0.24043435553029346</v>
      </c>
      <c r="G192" s="49">
        <f t="shared" si="2"/>
        <v>5.3235851611156244E-2</v>
      </c>
    </row>
    <row r="193" spans="1:7" x14ac:dyDescent="0.25">
      <c r="A193" s="23" t="s">
        <v>689</v>
      </c>
      <c r="B193" s="40" t="s">
        <v>1570</v>
      </c>
      <c r="C193" s="103">
        <v>3682.75</v>
      </c>
      <c r="D193" s="103">
        <v>128</v>
      </c>
      <c r="E193" s="37"/>
      <c r="F193" s="49">
        <f t="shared" si="1"/>
        <v>0.10161496818625802</v>
      </c>
      <c r="G193" s="49">
        <f t="shared" si="2"/>
        <v>6.9320335770376388E-3</v>
      </c>
    </row>
    <row r="194" spans="1:7" x14ac:dyDescent="0.25">
      <c r="A194" s="23" t="s">
        <v>690</v>
      </c>
      <c r="B194" s="40" t="s">
        <v>1570</v>
      </c>
      <c r="C194" s="103">
        <v>1155.56</v>
      </c>
      <c r="D194" s="103">
        <v>17</v>
      </c>
      <c r="E194" s="37"/>
      <c r="F194" s="49">
        <f t="shared" si="1"/>
        <v>3.188437787993003E-2</v>
      </c>
      <c r="G194" s="49">
        <f t="shared" si="2"/>
        <v>9.2066070945031144E-4</v>
      </c>
    </row>
    <row r="195" spans="1:7" x14ac:dyDescent="0.25">
      <c r="A195" s="23" t="s">
        <v>691</v>
      </c>
      <c r="B195" s="40" t="s">
        <v>1571</v>
      </c>
      <c r="C195" s="103">
        <v>520.46</v>
      </c>
      <c r="D195" s="103">
        <v>4</v>
      </c>
      <c r="E195" s="37"/>
      <c r="F195" s="49">
        <f t="shared" si="1"/>
        <v>1.4360607247904379E-2</v>
      </c>
      <c r="G195" s="49">
        <f t="shared" si="2"/>
        <v>2.1662604928242621E-4</v>
      </c>
    </row>
    <row r="196" spans="1:7" x14ac:dyDescent="0.25">
      <c r="A196" s="23" t="s">
        <v>692</v>
      </c>
      <c r="B196" s="113"/>
      <c r="E196" s="37"/>
      <c r="F196" s="49" t="str">
        <f t="shared" si="1"/>
        <v/>
      </c>
      <c r="G196" s="49" t="str">
        <f t="shared" si="2"/>
        <v/>
      </c>
    </row>
    <row r="197" spans="1:7" x14ac:dyDescent="0.25">
      <c r="A197" s="23" t="s">
        <v>693</v>
      </c>
      <c r="B197" s="113"/>
      <c r="E197" s="37"/>
      <c r="F197" s="49" t="str">
        <f t="shared" si="1"/>
        <v/>
      </c>
      <c r="G197" s="49" t="str">
        <f t="shared" si="2"/>
        <v/>
      </c>
    </row>
    <row r="198" spans="1:7" x14ac:dyDescent="0.25">
      <c r="A198" s="23" t="s">
        <v>694</v>
      </c>
      <c r="B198" s="113"/>
      <c r="E198" s="37"/>
      <c r="F198" s="49" t="str">
        <f t="shared" si="1"/>
        <v/>
      </c>
      <c r="G198" s="49" t="str">
        <f t="shared" si="2"/>
        <v/>
      </c>
    </row>
    <row r="199" spans="1:7" x14ac:dyDescent="0.25">
      <c r="A199" s="23" t="s">
        <v>695</v>
      </c>
      <c r="B199" s="113"/>
      <c r="E199" s="40"/>
      <c r="F199" s="49" t="str">
        <f t="shared" si="1"/>
        <v/>
      </c>
      <c r="G199" s="49" t="str">
        <f t="shared" si="2"/>
        <v/>
      </c>
    </row>
    <row r="200" spans="1:7" x14ac:dyDescent="0.25">
      <c r="A200" s="23" t="s">
        <v>696</v>
      </c>
      <c r="B200" s="113"/>
      <c r="E200" s="40"/>
      <c r="F200" s="49" t="str">
        <f t="shared" si="1"/>
        <v/>
      </c>
      <c r="G200" s="49" t="str">
        <f t="shared" si="2"/>
        <v/>
      </c>
    </row>
    <row r="201" spans="1:7" x14ac:dyDescent="0.25">
      <c r="A201" s="23" t="s">
        <v>697</v>
      </c>
      <c r="B201" s="113"/>
      <c r="E201" s="40"/>
      <c r="F201" s="49" t="str">
        <f t="shared" si="1"/>
        <v/>
      </c>
      <c r="G201" s="49" t="str">
        <f t="shared" si="2"/>
        <v/>
      </c>
    </row>
    <row r="202" spans="1:7" x14ac:dyDescent="0.25">
      <c r="A202" s="23" t="s">
        <v>698</v>
      </c>
      <c r="B202" s="113"/>
      <c r="E202" s="40"/>
      <c r="F202" s="49" t="str">
        <f t="shared" si="1"/>
        <v/>
      </c>
      <c r="G202" s="49" t="str">
        <f t="shared" si="2"/>
        <v/>
      </c>
    </row>
    <row r="203" spans="1:7" x14ac:dyDescent="0.25">
      <c r="A203" s="23" t="s">
        <v>699</v>
      </c>
      <c r="B203" s="113"/>
      <c r="E203" s="40"/>
      <c r="F203" s="49" t="str">
        <f t="shared" si="1"/>
        <v/>
      </c>
      <c r="G203" s="49" t="str">
        <f t="shared" si="2"/>
        <v/>
      </c>
    </row>
    <row r="204" spans="1:7" x14ac:dyDescent="0.25">
      <c r="A204" s="23" t="s">
        <v>700</v>
      </c>
      <c r="B204" s="113"/>
      <c r="E204" s="40"/>
      <c r="F204" s="49" t="str">
        <f t="shared" si="1"/>
        <v/>
      </c>
      <c r="G204" s="49" t="str">
        <f t="shared" si="2"/>
        <v/>
      </c>
    </row>
    <row r="205" spans="1:7" x14ac:dyDescent="0.25">
      <c r="A205" s="23" t="s">
        <v>701</v>
      </c>
      <c r="B205" s="113"/>
      <c r="F205" s="49" t="str">
        <f t="shared" si="1"/>
        <v/>
      </c>
      <c r="G205" s="49" t="str">
        <f t="shared" si="2"/>
        <v/>
      </c>
    </row>
    <row r="206" spans="1:7" x14ac:dyDescent="0.25">
      <c r="A206" s="23" t="s">
        <v>702</v>
      </c>
      <c r="B206" s="113"/>
      <c r="E206" s="60"/>
      <c r="F206" s="49" t="str">
        <f t="shared" si="1"/>
        <v/>
      </c>
      <c r="G206" s="49" t="str">
        <f t="shared" si="2"/>
        <v/>
      </c>
    </row>
    <row r="207" spans="1:7" x14ac:dyDescent="0.25">
      <c r="A207" s="23" t="s">
        <v>703</v>
      </c>
      <c r="B207" s="113"/>
      <c r="E207" s="60"/>
      <c r="F207" s="49" t="str">
        <f t="shared" si="1"/>
        <v/>
      </c>
      <c r="G207" s="49" t="str">
        <f t="shared" si="2"/>
        <v/>
      </c>
    </row>
    <row r="208" spans="1:7" x14ac:dyDescent="0.25">
      <c r="A208" s="23" t="s">
        <v>704</v>
      </c>
      <c r="B208" s="113"/>
      <c r="E208" s="60"/>
      <c r="F208" s="49" t="str">
        <f t="shared" si="1"/>
        <v/>
      </c>
      <c r="G208" s="49" t="str">
        <f t="shared" si="2"/>
        <v/>
      </c>
    </row>
    <row r="209" spans="1:7" x14ac:dyDescent="0.25">
      <c r="A209" s="23" t="s">
        <v>705</v>
      </c>
      <c r="B209" s="113"/>
      <c r="E209" s="60"/>
      <c r="F209" s="49" t="str">
        <f t="shared" si="1"/>
        <v/>
      </c>
      <c r="G209" s="49" t="str">
        <f t="shared" si="2"/>
        <v/>
      </c>
    </row>
    <row r="210" spans="1:7" x14ac:dyDescent="0.25">
      <c r="A210" s="23" t="s">
        <v>706</v>
      </c>
      <c r="B210" s="113"/>
      <c r="E210" s="60"/>
      <c r="F210" s="49" t="str">
        <f t="shared" si="1"/>
        <v/>
      </c>
      <c r="G210" s="49" t="str">
        <f t="shared" si="2"/>
        <v/>
      </c>
    </row>
    <row r="211" spans="1:7" x14ac:dyDescent="0.25">
      <c r="A211" s="23" t="s">
        <v>707</v>
      </c>
      <c r="B211" s="113"/>
      <c r="E211" s="60"/>
      <c r="F211" s="49" t="str">
        <f t="shared" si="1"/>
        <v/>
      </c>
      <c r="G211" s="49" t="str">
        <f t="shared" si="2"/>
        <v/>
      </c>
    </row>
    <row r="212" spans="1:7" x14ac:dyDescent="0.25">
      <c r="A212" s="23" t="s">
        <v>708</v>
      </c>
      <c r="B212" s="113"/>
      <c r="E212" s="60"/>
      <c r="F212" s="49" t="str">
        <f t="shared" si="1"/>
        <v/>
      </c>
      <c r="G212" s="49" t="str">
        <f t="shared" si="2"/>
        <v/>
      </c>
    </row>
    <row r="213" spans="1:7" x14ac:dyDescent="0.25">
      <c r="A213" s="23" t="s">
        <v>709</v>
      </c>
      <c r="B213" s="113"/>
      <c r="E213" s="60"/>
      <c r="F213" s="49" t="str">
        <f t="shared" si="1"/>
        <v/>
      </c>
      <c r="G213" s="49" t="str">
        <f t="shared" si="2"/>
        <v/>
      </c>
    </row>
    <row r="214" spans="1:7" x14ac:dyDescent="0.25">
      <c r="A214" s="23" t="s">
        <v>710</v>
      </c>
      <c r="B214" s="50" t="s">
        <v>100</v>
      </c>
      <c r="C214" s="48">
        <f>SUM(C190:C213)</f>
        <v>36242.199999999997</v>
      </c>
      <c r="D214" s="48">
        <f>SUM(D190:D213)</f>
        <v>18465</v>
      </c>
      <c r="E214" s="60"/>
      <c r="F214" s="51">
        <f>SUM(F190:F213)</f>
        <v>1.0000000000000002</v>
      </c>
      <c r="G214" s="51">
        <f>SUM(G190:G213)</f>
        <v>1</v>
      </c>
    </row>
    <row r="215" spans="1:7" ht="15" customHeight="1" x14ac:dyDescent="0.25">
      <c r="A215" s="42"/>
      <c r="B215" s="43" t="s">
        <v>711</v>
      </c>
      <c r="C215" s="42" t="s">
        <v>680</v>
      </c>
      <c r="D215" s="42" t="s">
        <v>681</v>
      </c>
      <c r="E215" s="44"/>
      <c r="F215" s="42" t="s">
        <v>508</v>
      </c>
      <c r="G215" s="42" t="s">
        <v>682</v>
      </c>
    </row>
    <row r="216" spans="1:7" x14ac:dyDescent="0.25">
      <c r="A216" s="23" t="s">
        <v>712</v>
      </c>
      <c r="B216" s="23" t="s">
        <v>713</v>
      </c>
      <c r="C216" s="99" t="s">
        <v>34</v>
      </c>
      <c r="G216" s="23"/>
    </row>
    <row r="217" spans="1:7" x14ac:dyDescent="0.25">
      <c r="G217" s="23"/>
    </row>
    <row r="218" spans="1:7" x14ac:dyDescent="0.25">
      <c r="B218" s="40" t="s">
        <v>714</v>
      </c>
      <c r="G218" s="23"/>
    </row>
    <row r="219" spans="1:7" x14ac:dyDescent="0.25">
      <c r="A219" s="23" t="s">
        <v>715</v>
      </c>
      <c r="B219" s="23" t="s">
        <v>716</v>
      </c>
      <c r="C219" s="23" t="s">
        <v>1328</v>
      </c>
      <c r="D219" s="129" t="s">
        <v>1328</v>
      </c>
      <c r="F219" s="49" t="str">
        <f t="shared" ref="F219:F233" si="3">IF($C$227=0,"",IF(C219="[for completion]","",C219/$C$227))</f>
        <v/>
      </c>
      <c r="G219" s="49" t="str">
        <f t="shared" ref="G219:G233" si="4">IF($D$227=0,"",IF(D219="[for completion]","",D219/$D$227))</f>
        <v/>
      </c>
    </row>
    <row r="220" spans="1:7" x14ac:dyDescent="0.25">
      <c r="A220" s="23" t="s">
        <v>717</v>
      </c>
      <c r="B220" s="23" t="s">
        <v>718</v>
      </c>
      <c r="C220" s="23" t="s">
        <v>1328</v>
      </c>
      <c r="D220" s="129" t="s">
        <v>1328</v>
      </c>
      <c r="F220" s="49" t="str">
        <f t="shared" si="3"/>
        <v/>
      </c>
      <c r="G220" s="49" t="str">
        <f t="shared" si="4"/>
        <v/>
      </c>
    </row>
    <row r="221" spans="1:7" x14ac:dyDescent="0.25">
      <c r="A221" s="23" t="s">
        <v>719</v>
      </c>
      <c r="B221" s="23" t="s">
        <v>720</v>
      </c>
      <c r="C221" s="23" t="s">
        <v>1328</v>
      </c>
      <c r="D221" s="129" t="s">
        <v>1328</v>
      </c>
      <c r="F221" s="49" t="str">
        <f t="shared" si="3"/>
        <v/>
      </c>
      <c r="G221" s="49" t="str">
        <f t="shared" si="4"/>
        <v/>
      </c>
    </row>
    <row r="222" spans="1:7" x14ac:dyDescent="0.25">
      <c r="A222" s="23" t="s">
        <v>721</v>
      </c>
      <c r="B222" s="23" t="s">
        <v>722</v>
      </c>
      <c r="C222" s="23" t="s">
        <v>1328</v>
      </c>
      <c r="D222" s="129" t="s">
        <v>1328</v>
      </c>
      <c r="F222" s="49" t="str">
        <f t="shared" si="3"/>
        <v/>
      </c>
      <c r="G222" s="49" t="str">
        <f t="shared" si="4"/>
        <v/>
      </c>
    </row>
    <row r="223" spans="1:7" x14ac:dyDescent="0.25">
      <c r="A223" s="23" t="s">
        <v>723</v>
      </c>
      <c r="B223" s="23" t="s">
        <v>724</v>
      </c>
      <c r="C223" s="23" t="s">
        <v>1328</v>
      </c>
      <c r="D223" s="129" t="s">
        <v>1328</v>
      </c>
      <c r="F223" s="49" t="str">
        <f t="shared" si="3"/>
        <v/>
      </c>
      <c r="G223" s="49" t="str">
        <f t="shared" si="4"/>
        <v/>
      </c>
    </row>
    <row r="224" spans="1:7" x14ac:dyDescent="0.25">
      <c r="A224" s="23" t="s">
        <v>725</v>
      </c>
      <c r="B224" s="23" t="s">
        <v>726</v>
      </c>
      <c r="C224" s="23" t="s">
        <v>1328</v>
      </c>
      <c r="D224" s="129" t="s">
        <v>1328</v>
      </c>
      <c r="F224" s="49" t="str">
        <f t="shared" si="3"/>
        <v/>
      </c>
      <c r="G224" s="49" t="str">
        <f t="shared" si="4"/>
        <v/>
      </c>
    </row>
    <row r="225" spans="1:7" x14ac:dyDescent="0.25">
      <c r="A225" s="23" t="s">
        <v>727</v>
      </c>
      <c r="B225" s="23" t="s">
        <v>728</v>
      </c>
      <c r="C225" s="23" t="s">
        <v>1328</v>
      </c>
      <c r="D225" s="129" t="s">
        <v>1328</v>
      </c>
      <c r="F225" s="49" t="str">
        <f t="shared" si="3"/>
        <v/>
      </c>
      <c r="G225" s="49" t="str">
        <f t="shared" si="4"/>
        <v/>
      </c>
    </row>
    <row r="226" spans="1:7" x14ac:dyDescent="0.25">
      <c r="A226" s="23" t="s">
        <v>729</v>
      </c>
      <c r="B226" s="23" t="s">
        <v>730</v>
      </c>
      <c r="C226" s="23" t="s">
        <v>1328</v>
      </c>
      <c r="D226" s="129" t="s">
        <v>1328</v>
      </c>
      <c r="F226" s="49" t="str">
        <f t="shared" si="3"/>
        <v/>
      </c>
      <c r="G226" s="49" t="str">
        <f t="shared" si="4"/>
        <v/>
      </c>
    </row>
    <row r="227" spans="1:7" x14ac:dyDescent="0.25">
      <c r="A227" s="23" t="s">
        <v>731</v>
      </c>
      <c r="B227" s="50" t="s">
        <v>100</v>
      </c>
      <c r="C227" s="23">
        <f>SUM(C219:C226)</f>
        <v>0</v>
      </c>
      <c r="D227" s="23">
        <f>SUM(D219:D226)</f>
        <v>0</v>
      </c>
      <c r="F227" s="60">
        <f>SUM(F219:F226)</f>
        <v>0</v>
      </c>
      <c r="G227" s="60">
        <f>SUM(G219:G226)</f>
        <v>0</v>
      </c>
    </row>
    <row r="228" spans="1:7" outlineLevel="1" x14ac:dyDescent="0.25">
      <c r="A228" s="23" t="s">
        <v>732</v>
      </c>
      <c r="B228" s="111"/>
      <c r="F228" s="49" t="str">
        <f t="shared" si="3"/>
        <v/>
      </c>
      <c r="G228" s="49" t="str">
        <f t="shared" si="4"/>
        <v/>
      </c>
    </row>
    <row r="229" spans="1:7" outlineLevel="1" x14ac:dyDescent="0.25">
      <c r="A229" s="23" t="s">
        <v>734</v>
      </c>
      <c r="B229" s="111"/>
      <c r="F229" s="49" t="str">
        <f t="shared" si="3"/>
        <v/>
      </c>
      <c r="G229" s="49" t="str">
        <f t="shared" si="4"/>
        <v/>
      </c>
    </row>
    <row r="230" spans="1:7" outlineLevel="1" x14ac:dyDescent="0.25">
      <c r="A230" s="23" t="s">
        <v>736</v>
      </c>
      <c r="B230" s="111"/>
      <c r="F230" s="49" t="str">
        <f t="shared" si="3"/>
        <v/>
      </c>
      <c r="G230" s="49" t="str">
        <f t="shared" si="4"/>
        <v/>
      </c>
    </row>
    <row r="231" spans="1:7" outlineLevel="1" x14ac:dyDescent="0.25">
      <c r="A231" s="23" t="s">
        <v>738</v>
      </c>
      <c r="B231" s="111"/>
      <c r="F231" s="49" t="str">
        <f t="shared" si="3"/>
        <v/>
      </c>
      <c r="G231" s="49" t="str">
        <f t="shared" si="4"/>
        <v/>
      </c>
    </row>
    <row r="232" spans="1:7" outlineLevel="1" x14ac:dyDescent="0.25">
      <c r="A232" s="23" t="s">
        <v>740</v>
      </c>
      <c r="B232" s="111"/>
      <c r="F232" s="49" t="str">
        <f t="shared" si="3"/>
        <v/>
      </c>
      <c r="G232" s="49" t="str">
        <f t="shared" si="4"/>
        <v/>
      </c>
    </row>
    <row r="233" spans="1:7" outlineLevel="1" x14ac:dyDescent="0.25">
      <c r="A233" s="23" t="s">
        <v>742</v>
      </c>
      <c r="B233" s="111"/>
      <c r="F233" s="49" t="str">
        <f t="shared" si="3"/>
        <v/>
      </c>
      <c r="G233" s="49" t="str">
        <f t="shared" si="4"/>
        <v/>
      </c>
    </row>
    <row r="234" spans="1:7" outlineLevel="1" x14ac:dyDescent="0.25">
      <c r="A234" s="23" t="s">
        <v>744</v>
      </c>
      <c r="B234" s="52"/>
      <c r="F234" s="49"/>
      <c r="G234" s="49"/>
    </row>
    <row r="235" spans="1:7" outlineLevel="1" x14ac:dyDescent="0.25">
      <c r="A235" s="23" t="s">
        <v>745</v>
      </c>
      <c r="B235" s="52"/>
      <c r="F235" s="49"/>
      <c r="G235" s="49"/>
    </row>
    <row r="236" spans="1:7" outlineLevel="1" x14ac:dyDescent="0.25">
      <c r="A236" s="23" t="s">
        <v>746</v>
      </c>
      <c r="B236" s="52"/>
      <c r="F236" s="49"/>
      <c r="G236" s="49"/>
    </row>
    <row r="237" spans="1:7" ht="15" customHeight="1" x14ac:dyDescent="0.25">
      <c r="A237" s="42"/>
      <c r="B237" s="43" t="s">
        <v>747</v>
      </c>
      <c r="C237" s="42" t="s">
        <v>680</v>
      </c>
      <c r="D237" s="42" t="s">
        <v>681</v>
      </c>
      <c r="E237" s="44"/>
      <c r="F237" s="42" t="s">
        <v>508</v>
      </c>
      <c r="G237" s="42" t="s">
        <v>682</v>
      </c>
    </row>
    <row r="238" spans="1:7" x14ac:dyDescent="0.25">
      <c r="A238" s="23" t="s">
        <v>748</v>
      </c>
      <c r="B238" s="23" t="s">
        <v>713</v>
      </c>
      <c r="C238" s="123" t="s">
        <v>1627</v>
      </c>
      <c r="G238" s="23"/>
    </row>
    <row r="239" spans="1:7" x14ac:dyDescent="0.25">
      <c r="G239" s="23"/>
    </row>
    <row r="240" spans="1:7" x14ac:dyDescent="0.25">
      <c r="B240" s="40" t="s">
        <v>714</v>
      </c>
      <c r="G240" s="23"/>
    </row>
    <row r="241" spans="1:7" x14ac:dyDescent="0.25">
      <c r="A241" s="23" t="s">
        <v>749</v>
      </c>
      <c r="B241" s="23" t="s">
        <v>716</v>
      </c>
      <c r="C241" s="103">
        <v>21213.97</v>
      </c>
      <c r="D241" s="23" t="s">
        <v>1328</v>
      </c>
      <c r="F241" s="49">
        <f>IF($C$249=0,"",IF(C241="[Mark as ND1 if not relevant]","",C241/$C$249))</f>
        <v>0.58668899410378661</v>
      </c>
      <c r="G241" s="49" t="str">
        <f>IF($D$249=0,"",IF(D241="[Mark as ND1 if not relevant]","",D241/$D$249))</f>
        <v/>
      </c>
    </row>
    <row r="242" spans="1:7" x14ac:dyDescent="0.25">
      <c r="A242" s="23" t="s">
        <v>750</v>
      </c>
      <c r="B242" s="23" t="s">
        <v>718</v>
      </c>
      <c r="C242" s="103">
        <v>4836.8999999999996</v>
      </c>
      <c r="D242" s="23" t="s">
        <v>1328</v>
      </c>
      <c r="F242" s="49">
        <f t="shared" ref="F242:F248" si="5">IF($C$249=0,"",IF(C242="[Mark as ND1 if not relevant]","",C242/$C$249))</f>
        <v>0.13376826664601699</v>
      </c>
      <c r="G242" s="49" t="str">
        <f t="shared" ref="G242:G248" si="6">IF($D$249=0,"",IF(D242="[Mark as ND1 if not relevant]","",D242/$D$249))</f>
        <v/>
      </c>
    </row>
    <row r="243" spans="1:7" x14ac:dyDescent="0.25">
      <c r="A243" s="23" t="s">
        <v>751</v>
      </c>
      <c r="B243" s="23" t="s">
        <v>720</v>
      </c>
      <c r="C243" s="103">
        <v>4264.1400000000003</v>
      </c>
      <c r="D243" s="23" t="s">
        <v>1328</v>
      </c>
      <c r="F243" s="49">
        <f t="shared" si="5"/>
        <v>0.11792813920815956</v>
      </c>
      <c r="G243" s="49" t="str">
        <f t="shared" si="6"/>
        <v/>
      </c>
    </row>
    <row r="244" spans="1:7" x14ac:dyDescent="0.25">
      <c r="A244" s="23" t="s">
        <v>752</v>
      </c>
      <c r="B244" s="23" t="s">
        <v>722</v>
      </c>
      <c r="C244" s="103">
        <v>3360.55</v>
      </c>
      <c r="D244" s="23" t="s">
        <v>1328</v>
      </c>
      <c r="F244" s="49">
        <f t="shared" si="5"/>
        <v>9.2938648406473659E-2</v>
      </c>
      <c r="G244" s="49" t="str">
        <f t="shared" si="6"/>
        <v/>
      </c>
    </row>
    <row r="245" spans="1:7" x14ac:dyDescent="0.25">
      <c r="A245" s="23" t="s">
        <v>753</v>
      </c>
      <c r="B245" s="23" t="s">
        <v>724</v>
      </c>
      <c r="C245" s="103">
        <v>1722.4</v>
      </c>
      <c r="D245" s="23" t="s">
        <v>1328</v>
      </c>
      <c r="F245" s="49">
        <f t="shared" si="5"/>
        <v>4.7634324147925261E-2</v>
      </c>
      <c r="G245" s="49" t="str">
        <f t="shared" si="6"/>
        <v/>
      </c>
    </row>
    <row r="246" spans="1:7" x14ac:dyDescent="0.25">
      <c r="A246" s="23" t="s">
        <v>754</v>
      </c>
      <c r="B246" s="23" t="s">
        <v>726</v>
      </c>
      <c r="C246" s="103">
        <v>260.38</v>
      </c>
      <c r="D246" s="23" t="s">
        <v>1328</v>
      </c>
      <c r="F246" s="49">
        <f t="shared" si="5"/>
        <v>7.2010133079637596E-3</v>
      </c>
      <c r="G246" s="49" t="str">
        <f t="shared" si="6"/>
        <v/>
      </c>
    </row>
    <row r="247" spans="1:7" x14ac:dyDescent="0.25">
      <c r="A247" s="23" t="s">
        <v>755</v>
      </c>
      <c r="B247" s="23" t="s">
        <v>728</v>
      </c>
      <c r="C247" s="103">
        <v>113.08</v>
      </c>
      <c r="D247" s="23" t="s">
        <v>1328</v>
      </c>
      <c r="F247" s="49">
        <f t="shared" si="5"/>
        <v>3.1273161719968579E-3</v>
      </c>
      <c r="G247" s="49" t="str">
        <f t="shared" si="6"/>
        <v/>
      </c>
    </row>
    <row r="248" spans="1:7" x14ac:dyDescent="0.25">
      <c r="A248" s="23" t="s">
        <v>756</v>
      </c>
      <c r="B248" s="23" t="s">
        <v>730</v>
      </c>
      <c r="C248" s="103">
        <v>387.38</v>
      </c>
      <c r="D248" s="23" t="s">
        <v>1328</v>
      </c>
      <c r="F248" s="49">
        <f t="shared" si="5"/>
        <v>1.0713298007677246E-2</v>
      </c>
      <c r="G248" s="49" t="str">
        <f t="shared" si="6"/>
        <v/>
      </c>
    </row>
    <row r="249" spans="1:7" x14ac:dyDescent="0.25">
      <c r="A249" s="23" t="s">
        <v>757</v>
      </c>
      <c r="B249" s="50" t="s">
        <v>100</v>
      </c>
      <c r="C249" s="103">
        <f>SUM(C241:C248)</f>
        <v>36158.800000000003</v>
      </c>
      <c r="D249" s="23">
        <f>SUM(D241:D248)</f>
        <v>0</v>
      </c>
      <c r="F249" s="60">
        <f>SUM(F241:F248)</f>
        <v>1</v>
      </c>
      <c r="G249" s="60">
        <f>SUM(G241:G248)</f>
        <v>0</v>
      </c>
    </row>
    <row r="250" spans="1:7" outlineLevel="1" x14ac:dyDescent="0.25">
      <c r="A250" s="23" t="s">
        <v>758</v>
      </c>
      <c r="B250" s="52" t="s">
        <v>733</v>
      </c>
      <c r="C250" s="103">
        <v>64.489999999999995</v>
      </c>
      <c r="F250" s="49">
        <f t="shared" ref="F250:F255" si="7">IF($C$249=0,"",IF(C250="[for completion]","",C250/$C$249))</f>
        <v>1.7835215770434856E-3</v>
      </c>
      <c r="G250" s="49" t="str">
        <f t="shared" ref="G250:G255" si="8">IF($D$249=0,"",IF(D250="[for completion]","",D250/$D$249))</f>
        <v/>
      </c>
    </row>
    <row r="251" spans="1:7" outlineLevel="1" x14ac:dyDescent="0.25">
      <c r="A251" s="23" t="s">
        <v>759</v>
      </c>
      <c r="B251" s="52" t="s">
        <v>735</v>
      </c>
      <c r="C251" s="103">
        <v>36.86</v>
      </c>
      <c r="F251" s="49">
        <f t="shared" si="7"/>
        <v>1.0193922364680242E-3</v>
      </c>
      <c r="G251" s="49" t="str">
        <f t="shared" si="8"/>
        <v/>
      </c>
    </row>
    <row r="252" spans="1:7" outlineLevel="1" x14ac:dyDescent="0.25">
      <c r="A252" s="23" t="s">
        <v>760</v>
      </c>
      <c r="B252" s="52" t="s">
        <v>737</v>
      </c>
      <c r="C252" s="103">
        <v>25.23</v>
      </c>
      <c r="F252" s="49">
        <f t="shared" si="7"/>
        <v>6.9775545648638774E-4</v>
      </c>
      <c r="G252" s="49" t="str">
        <f t="shared" si="8"/>
        <v/>
      </c>
    </row>
    <row r="253" spans="1:7" outlineLevel="1" x14ac:dyDescent="0.25">
      <c r="A253" s="23" t="s">
        <v>761</v>
      </c>
      <c r="B253" s="52" t="s">
        <v>739</v>
      </c>
      <c r="C253" s="103">
        <v>21.56</v>
      </c>
      <c r="F253" s="49">
        <f t="shared" si="7"/>
        <v>5.9625872540017917E-4</v>
      </c>
      <c r="G253" s="49" t="str">
        <f t="shared" si="8"/>
        <v/>
      </c>
    </row>
    <row r="254" spans="1:7" outlineLevel="1" x14ac:dyDescent="0.25">
      <c r="A254" s="23" t="s">
        <v>762</v>
      </c>
      <c r="B254" s="52" t="s">
        <v>741</v>
      </c>
      <c r="C254" s="103">
        <v>15.73</v>
      </c>
      <c r="F254" s="49">
        <f t="shared" si="7"/>
        <v>4.3502549863380419E-4</v>
      </c>
      <c r="G254" s="49" t="str">
        <f t="shared" si="8"/>
        <v/>
      </c>
    </row>
    <row r="255" spans="1:7" outlineLevel="1" x14ac:dyDescent="0.25">
      <c r="A255" s="23" t="s">
        <v>763</v>
      </c>
      <c r="B255" s="52" t="s">
        <v>743</v>
      </c>
      <c r="C255" s="103">
        <v>223.51</v>
      </c>
      <c r="F255" s="49">
        <f t="shared" si="7"/>
        <v>6.1813445136453633E-3</v>
      </c>
      <c r="G255" s="49" t="str">
        <f t="shared" si="8"/>
        <v/>
      </c>
    </row>
    <row r="256" spans="1:7" outlineLevel="1" x14ac:dyDescent="0.25">
      <c r="A256" s="23" t="s">
        <v>764</v>
      </c>
      <c r="B256" s="52"/>
      <c r="F256" s="49"/>
      <c r="G256" s="49"/>
    </row>
    <row r="257" spans="1:14" outlineLevel="1" x14ac:dyDescent="0.25">
      <c r="A257" s="23" t="s">
        <v>765</v>
      </c>
      <c r="B257" s="52"/>
      <c r="F257" s="49"/>
      <c r="G257" s="49"/>
    </row>
    <row r="258" spans="1:14" outlineLevel="1" x14ac:dyDescent="0.25">
      <c r="A258" s="23" t="s">
        <v>766</v>
      </c>
      <c r="B258" s="52"/>
      <c r="F258" s="49"/>
      <c r="G258" s="49"/>
    </row>
    <row r="259" spans="1:14" ht="15" customHeight="1" x14ac:dyDescent="0.25">
      <c r="A259" s="42"/>
      <c r="B259" s="43" t="s">
        <v>767</v>
      </c>
      <c r="C259" s="42" t="s">
        <v>508</v>
      </c>
      <c r="D259" s="42"/>
      <c r="E259" s="44"/>
      <c r="F259" s="42"/>
      <c r="G259" s="42"/>
    </row>
    <row r="260" spans="1:14" x14ac:dyDescent="0.25">
      <c r="A260" s="23" t="s">
        <v>768</v>
      </c>
      <c r="B260" s="23" t="s">
        <v>769</v>
      </c>
      <c r="C260" s="99">
        <v>0.189</v>
      </c>
      <c r="E260" s="60"/>
      <c r="F260" s="60"/>
      <c r="G260" s="60"/>
    </row>
    <row r="261" spans="1:14" x14ac:dyDescent="0.25">
      <c r="A261" s="23" t="s">
        <v>770</v>
      </c>
      <c r="B261" s="23" t="s">
        <v>771</v>
      </c>
      <c r="C261" s="99">
        <v>5.0000000000000001E-3</v>
      </c>
      <c r="E261" s="60"/>
      <c r="F261" s="60"/>
    </row>
    <row r="262" spans="1:14" x14ac:dyDescent="0.25">
      <c r="A262" s="23" t="s">
        <v>772</v>
      </c>
      <c r="B262" s="23" t="s">
        <v>773</v>
      </c>
      <c r="C262" s="99">
        <v>0</v>
      </c>
      <c r="E262" s="60"/>
      <c r="F262" s="60"/>
    </row>
    <row r="263" spans="1:14" x14ac:dyDescent="0.25">
      <c r="A263" s="23" t="s">
        <v>774</v>
      </c>
      <c r="B263" s="40" t="s">
        <v>1507</v>
      </c>
      <c r="C263" s="99">
        <v>0</v>
      </c>
      <c r="D263" s="37"/>
      <c r="E263" s="37"/>
      <c r="F263" s="56"/>
      <c r="G263" s="56"/>
      <c r="H263" s="21"/>
      <c r="I263" s="23"/>
      <c r="J263" s="23"/>
      <c r="K263" s="23"/>
      <c r="L263" s="21"/>
      <c r="M263" s="21"/>
      <c r="N263" s="21"/>
    </row>
    <row r="264" spans="1:14" x14ac:dyDescent="0.25">
      <c r="A264" s="23" t="s">
        <v>1514</v>
      </c>
      <c r="B264" s="23" t="s">
        <v>98</v>
      </c>
      <c r="C264" s="99">
        <v>0.80600000000000005</v>
      </c>
      <c r="E264" s="60"/>
      <c r="F264" s="60"/>
    </row>
    <row r="265" spans="1:14" outlineLevel="1" x14ac:dyDescent="0.25">
      <c r="A265" s="23" t="s">
        <v>775</v>
      </c>
      <c r="B265" s="52" t="s">
        <v>1605</v>
      </c>
      <c r="C265" s="132">
        <v>1.4999999999999999E-2</v>
      </c>
      <c r="E265" s="60"/>
      <c r="F265" s="60"/>
    </row>
    <row r="266" spans="1:14" outlineLevel="1" x14ac:dyDescent="0.25">
      <c r="A266" s="23" t="s">
        <v>776</v>
      </c>
      <c r="B266" s="52" t="s">
        <v>1606</v>
      </c>
      <c r="C266" s="132">
        <v>0.70799999999999996</v>
      </c>
      <c r="E266" s="60"/>
      <c r="F266" s="60"/>
    </row>
    <row r="267" spans="1:14" outlineLevel="1" x14ac:dyDescent="0.25">
      <c r="A267" s="23" t="s">
        <v>777</v>
      </c>
      <c r="B267" s="52" t="s">
        <v>1607</v>
      </c>
      <c r="C267" s="132">
        <v>8.3000000000000004E-2</v>
      </c>
      <c r="E267" s="60"/>
      <c r="F267" s="60"/>
    </row>
    <row r="268" spans="1:14" outlineLevel="1" x14ac:dyDescent="0.25">
      <c r="A268" s="23" t="s">
        <v>778</v>
      </c>
      <c r="B268" s="52" t="s">
        <v>1608</v>
      </c>
      <c r="C268" s="132"/>
      <c r="E268" s="60"/>
      <c r="F268" s="60"/>
    </row>
    <row r="269" spans="1:14" outlineLevel="1" x14ac:dyDescent="0.25">
      <c r="A269" s="23" t="s">
        <v>779</v>
      </c>
      <c r="B269" s="52" t="s">
        <v>1609</v>
      </c>
      <c r="C269" s="132"/>
      <c r="E269" s="60"/>
      <c r="F269" s="60"/>
    </row>
    <row r="270" spans="1:14" outlineLevel="1" x14ac:dyDescent="0.25">
      <c r="A270" s="23" t="s">
        <v>780</v>
      </c>
      <c r="B270" s="52"/>
      <c r="C270" s="60"/>
      <c r="E270" s="60"/>
      <c r="F270" s="60"/>
    </row>
    <row r="271" spans="1:14" outlineLevel="1" x14ac:dyDescent="0.25">
      <c r="A271" s="23" t="s">
        <v>781</v>
      </c>
      <c r="B271" s="52"/>
      <c r="C271" s="60"/>
      <c r="E271" s="60"/>
      <c r="F271" s="60"/>
    </row>
    <row r="272" spans="1:14" outlineLevel="1" x14ac:dyDescent="0.25">
      <c r="A272" s="23" t="s">
        <v>782</v>
      </c>
      <c r="B272" s="52"/>
      <c r="C272" s="60"/>
      <c r="E272" s="60"/>
      <c r="F272" s="60"/>
    </row>
    <row r="273" spans="1:7" outlineLevel="1" x14ac:dyDescent="0.25">
      <c r="A273" s="23" t="s">
        <v>783</v>
      </c>
      <c r="B273" s="52"/>
      <c r="C273" s="60"/>
      <c r="E273" s="60"/>
      <c r="F273" s="60"/>
    </row>
    <row r="274" spans="1:7" outlineLevel="1" x14ac:dyDescent="0.25">
      <c r="A274" s="23" t="s">
        <v>784</v>
      </c>
      <c r="B274" s="52"/>
      <c r="C274" s="60"/>
      <c r="E274" s="60"/>
      <c r="F274" s="60"/>
    </row>
    <row r="275" spans="1:7" outlineLevel="1" x14ac:dyDescent="0.25">
      <c r="A275" s="23" t="s">
        <v>785</v>
      </c>
      <c r="B275" s="52"/>
      <c r="C275" s="60"/>
      <c r="E275" s="60"/>
      <c r="F275" s="60"/>
    </row>
    <row r="276" spans="1:7" ht="15" customHeight="1" x14ac:dyDescent="0.25">
      <c r="A276" s="42"/>
      <c r="B276" s="43" t="s">
        <v>786</v>
      </c>
      <c r="C276" s="42" t="s">
        <v>508</v>
      </c>
      <c r="D276" s="42"/>
      <c r="E276" s="44"/>
      <c r="F276" s="42"/>
      <c r="G276" s="45"/>
    </row>
    <row r="277" spans="1:7" x14ac:dyDescent="0.25">
      <c r="A277" s="23" t="s">
        <v>7</v>
      </c>
      <c r="B277" s="23" t="s">
        <v>1508</v>
      </c>
      <c r="C277" s="99">
        <v>0.99199999999999999</v>
      </c>
      <c r="E277" s="21"/>
      <c r="F277" s="21"/>
    </row>
    <row r="278" spans="1:7" x14ac:dyDescent="0.25">
      <c r="A278" s="23" t="s">
        <v>787</v>
      </c>
      <c r="B278" s="23" t="s">
        <v>788</v>
      </c>
      <c r="C278" s="99">
        <v>0</v>
      </c>
      <c r="E278" s="21"/>
      <c r="F278" s="21"/>
    </row>
    <row r="279" spans="1:7" x14ac:dyDescent="0.25">
      <c r="A279" s="23" t="s">
        <v>789</v>
      </c>
      <c r="B279" s="23" t="s">
        <v>98</v>
      </c>
      <c r="C279" s="99">
        <v>8.0000000000000002E-3</v>
      </c>
      <c r="E279" s="21"/>
      <c r="F279" s="21"/>
    </row>
    <row r="280" spans="1:7" outlineLevel="1" x14ac:dyDescent="0.25">
      <c r="A280" s="23" t="s">
        <v>790</v>
      </c>
      <c r="C280" s="99"/>
      <c r="E280" s="21"/>
      <c r="F280" s="21"/>
    </row>
    <row r="281" spans="1:7" outlineLevel="1" x14ac:dyDescent="0.25">
      <c r="A281" s="23" t="s">
        <v>791</v>
      </c>
      <c r="C281" s="99"/>
      <c r="E281" s="21"/>
      <c r="F281" s="21"/>
    </row>
    <row r="282" spans="1:7" outlineLevel="1" x14ac:dyDescent="0.25">
      <c r="A282" s="23" t="s">
        <v>792</v>
      </c>
      <c r="C282" s="99"/>
      <c r="E282" s="21"/>
      <c r="F282" s="21"/>
    </row>
    <row r="283" spans="1:7" outlineLevel="1" x14ac:dyDescent="0.25">
      <c r="A283" s="23" t="s">
        <v>793</v>
      </c>
      <c r="C283" s="99"/>
      <c r="E283" s="21"/>
      <c r="F283" s="21"/>
    </row>
    <row r="284" spans="1:7" outlineLevel="1" x14ac:dyDescent="0.25">
      <c r="A284" s="23" t="s">
        <v>794</v>
      </c>
      <c r="C284" s="99"/>
      <c r="E284" s="21"/>
      <c r="F284" s="21"/>
    </row>
    <row r="285" spans="1:7" outlineLevel="1" x14ac:dyDescent="0.25">
      <c r="A285" s="23" t="s">
        <v>795</v>
      </c>
      <c r="C285" s="99"/>
      <c r="E285" s="21"/>
      <c r="F285" s="21"/>
    </row>
    <row r="286" spans="1:7" ht="18.75" x14ac:dyDescent="0.25">
      <c r="A286" s="95"/>
      <c r="B286" s="96" t="s">
        <v>796</v>
      </c>
      <c r="C286" s="95"/>
      <c r="D286" s="95"/>
      <c r="E286" s="95"/>
      <c r="F286" s="97"/>
      <c r="G286" s="97"/>
    </row>
    <row r="287" spans="1:7" ht="15" customHeight="1" x14ac:dyDescent="0.25">
      <c r="A287" s="42"/>
      <c r="B287" s="43" t="s">
        <v>797</v>
      </c>
      <c r="C287" s="42" t="s">
        <v>680</v>
      </c>
      <c r="D287" s="42" t="s">
        <v>681</v>
      </c>
      <c r="E287" s="42"/>
      <c r="F287" s="42" t="s">
        <v>509</v>
      </c>
      <c r="G287" s="42" t="s">
        <v>682</v>
      </c>
    </row>
    <row r="288" spans="1:7" x14ac:dyDescent="0.25">
      <c r="A288" s="23" t="s">
        <v>798</v>
      </c>
      <c r="B288" s="23" t="s">
        <v>684</v>
      </c>
      <c r="C288" s="23">
        <v>2.71</v>
      </c>
      <c r="D288" s="37"/>
      <c r="E288" s="37"/>
      <c r="F288" s="56"/>
      <c r="G288" s="56"/>
    </row>
    <row r="289" spans="1:7" x14ac:dyDescent="0.25">
      <c r="A289" s="37"/>
      <c r="D289" s="37"/>
      <c r="E289" s="37"/>
      <c r="F289" s="56"/>
      <c r="G289" s="56"/>
    </row>
    <row r="290" spans="1:7" x14ac:dyDescent="0.25">
      <c r="B290" s="23" t="s">
        <v>685</v>
      </c>
      <c r="D290" s="37"/>
      <c r="E290" s="37"/>
      <c r="F290" s="56"/>
      <c r="G290" s="56"/>
    </row>
    <row r="291" spans="1:7" x14ac:dyDescent="0.25">
      <c r="A291" s="23" t="s">
        <v>799</v>
      </c>
      <c r="B291" s="40" t="s">
        <v>1567</v>
      </c>
      <c r="C291" s="103">
        <v>25329.08</v>
      </c>
      <c r="D291" s="103">
        <v>25154</v>
      </c>
      <c r="E291" s="37"/>
      <c r="F291" s="49">
        <f t="shared" ref="F291:F314" si="9">IF($C$315=0,"",IF(C291="[for completion]","",C291/$C$315))</f>
        <v>0.21648012917145357</v>
      </c>
      <c r="G291" s="49">
        <f t="shared" ref="G291:G314" si="10">IF($D$315=0,"",IF(D291="[for completion]","",D291/$D$315))</f>
        <v>0.58353825453533148</v>
      </c>
    </row>
    <row r="292" spans="1:7" x14ac:dyDescent="0.25">
      <c r="A292" s="23" t="s">
        <v>800</v>
      </c>
      <c r="B292" s="40" t="s">
        <v>1568</v>
      </c>
      <c r="C292" s="103">
        <v>37931.14</v>
      </c>
      <c r="D292" s="103">
        <v>12084</v>
      </c>
      <c r="E292" s="37"/>
      <c r="F292" s="49">
        <f t="shared" si="9"/>
        <v>0.32418619574104107</v>
      </c>
      <c r="G292" s="49">
        <f t="shared" si="10"/>
        <v>0.28033220433350348</v>
      </c>
    </row>
    <row r="293" spans="1:7" x14ac:dyDescent="0.25">
      <c r="A293" s="23" t="s">
        <v>801</v>
      </c>
      <c r="B293" s="40" t="s">
        <v>1569</v>
      </c>
      <c r="C293" s="103">
        <v>46547.4</v>
      </c>
      <c r="D293" s="103">
        <v>5639</v>
      </c>
      <c r="E293" s="37"/>
      <c r="F293" s="49">
        <f t="shared" si="9"/>
        <v>0.39782681268310249</v>
      </c>
      <c r="G293" s="49">
        <f t="shared" si="10"/>
        <v>0.13081705563030668</v>
      </c>
    </row>
    <row r="294" spans="1:7" x14ac:dyDescent="0.25">
      <c r="A294" s="23" t="s">
        <v>802</v>
      </c>
      <c r="B294" s="40" t="s">
        <v>1570</v>
      </c>
      <c r="C294" s="103">
        <v>5701.87</v>
      </c>
      <c r="D294" s="103">
        <v>209</v>
      </c>
      <c r="E294" s="37"/>
      <c r="F294" s="49">
        <f t="shared" si="9"/>
        <v>4.8732190593532641E-2</v>
      </c>
      <c r="G294" s="49">
        <f t="shared" si="10"/>
        <v>4.8485129680322925E-3</v>
      </c>
    </row>
    <row r="295" spans="1:7" x14ac:dyDescent="0.25">
      <c r="A295" s="23" t="s">
        <v>803</v>
      </c>
      <c r="B295" s="40" t="s">
        <v>1570</v>
      </c>
      <c r="C295" s="103">
        <v>1221.6099999999999</v>
      </c>
      <c r="D295" s="103">
        <v>18</v>
      </c>
      <c r="E295" s="37"/>
      <c r="F295" s="49">
        <f t="shared" si="9"/>
        <v>1.0440738100125996E-2</v>
      </c>
      <c r="G295" s="49">
        <f t="shared" si="10"/>
        <v>4.1757527954345105E-4</v>
      </c>
    </row>
    <row r="296" spans="1:7" x14ac:dyDescent="0.25">
      <c r="A296" s="23" t="s">
        <v>804</v>
      </c>
      <c r="B296" s="40" t="s">
        <v>1571</v>
      </c>
      <c r="C296" s="103">
        <v>273.08</v>
      </c>
      <c r="D296" s="103">
        <v>2</v>
      </c>
      <c r="E296" s="37"/>
      <c r="F296" s="49">
        <f t="shared" si="9"/>
        <v>2.3339337107443512E-3</v>
      </c>
      <c r="G296" s="49">
        <f t="shared" si="10"/>
        <v>4.6397253282605667E-5</v>
      </c>
    </row>
    <row r="297" spans="1:7" x14ac:dyDescent="0.25">
      <c r="A297" s="23" t="s">
        <v>805</v>
      </c>
      <c r="B297" s="113"/>
      <c r="C297" s="114"/>
      <c r="D297" s="114"/>
      <c r="E297" s="37"/>
      <c r="F297" s="49">
        <f t="shared" si="9"/>
        <v>0</v>
      </c>
      <c r="G297" s="49">
        <f t="shared" si="10"/>
        <v>0</v>
      </c>
    </row>
    <row r="298" spans="1:7" x14ac:dyDescent="0.25">
      <c r="A298" s="23" t="s">
        <v>806</v>
      </c>
      <c r="B298" s="113"/>
      <c r="C298" s="114"/>
      <c r="D298" s="114"/>
      <c r="E298" s="37"/>
      <c r="F298" s="49">
        <f t="shared" si="9"/>
        <v>0</v>
      </c>
      <c r="G298" s="49">
        <f t="shared" si="10"/>
        <v>0</v>
      </c>
    </row>
    <row r="299" spans="1:7" x14ac:dyDescent="0.25">
      <c r="A299" s="23" t="s">
        <v>807</v>
      </c>
      <c r="B299" s="113"/>
      <c r="C299" s="114"/>
      <c r="D299" s="114"/>
      <c r="E299" s="37"/>
      <c r="F299" s="49">
        <f t="shared" si="9"/>
        <v>0</v>
      </c>
      <c r="G299" s="49">
        <f t="shared" si="10"/>
        <v>0</v>
      </c>
    </row>
    <row r="300" spans="1:7" x14ac:dyDescent="0.25">
      <c r="A300" s="23" t="s">
        <v>808</v>
      </c>
      <c r="B300" s="113"/>
      <c r="C300" s="114"/>
      <c r="D300" s="114"/>
      <c r="E300" s="40"/>
      <c r="F300" s="49">
        <f t="shared" si="9"/>
        <v>0</v>
      </c>
      <c r="G300" s="49">
        <f t="shared" si="10"/>
        <v>0</v>
      </c>
    </row>
    <row r="301" spans="1:7" x14ac:dyDescent="0.25">
      <c r="A301" s="23" t="s">
        <v>809</v>
      </c>
      <c r="B301" s="113"/>
      <c r="C301" s="114"/>
      <c r="D301" s="114"/>
      <c r="E301" s="40"/>
      <c r="F301" s="49">
        <f t="shared" si="9"/>
        <v>0</v>
      </c>
      <c r="G301" s="49">
        <f t="shared" si="10"/>
        <v>0</v>
      </c>
    </row>
    <row r="302" spans="1:7" x14ac:dyDescent="0.25">
      <c r="A302" s="23" t="s">
        <v>810</v>
      </c>
      <c r="B302" s="113"/>
      <c r="C302" s="114"/>
      <c r="D302" s="114"/>
      <c r="E302" s="40"/>
      <c r="F302" s="49">
        <f t="shared" si="9"/>
        <v>0</v>
      </c>
      <c r="G302" s="49">
        <f t="shared" si="10"/>
        <v>0</v>
      </c>
    </row>
    <row r="303" spans="1:7" x14ac:dyDescent="0.25">
      <c r="A303" s="23" t="s">
        <v>811</v>
      </c>
      <c r="B303" s="113"/>
      <c r="C303" s="114"/>
      <c r="D303" s="114"/>
      <c r="E303" s="40"/>
      <c r="F303" s="49">
        <f t="shared" si="9"/>
        <v>0</v>
      </c>
      <c r="G303" s="49">
        <f t="shared" si="10"/>
        <v>0</v>
      </c>
    </row>
    <row r="304" spans="1:7" x14ac:dyDescent="0.25">
      <c r="A304" s="23" t="s">
        <v>812</v>
      </c>
      <c r="B304" s="113"/>
      <c r="C304" s="114"/>
      <c r="D304" s="114"/>
      <c r="E304" s="40"/>
      <c r="F304" s="49">
        <f t="shared" si="9"/>
        <v>0</v>
      </c>
      <c r="G304" s="49">
        <f t="shared" si="10"/>
        <v>0</v>
      </c>
    </row>
    <row r="305" spans="1:7" x14ac:dyDescent="0.25">
      <c r="A305" s="23" t="s">
        <v>813</v>
      </c>
      <c r="B305" s="113"/>
      <c r="C305" s="114"/>
      <c r="D305" s="114"/>
      <c r="E305" s="40"/>
      <c r="F305" s="49">
        <f t="shared" si="9"/>
        <v>0</v>
      </c>
      <c r="G305" s="49">
        <f t="shared" si="10"/>
        <v>0</v>
      </c>
    </row>
    <row r="306" spans="1:7" x14ac:dyDescent="0.25">
      <c r="A306" s="23" t="s">
        <v>814</v>
      </c>
      <c r="B306" s="113"/>
      <c r="C306" s="114"/>
      <c r="D306" s="114"/>
      <c r="F306" s="49">
        <f t="shared" si="9"/>
        <v>0</v>
      </c>
      <c r="G306" s="49">
        <f t="shared" si="10"/>
        <v>0</v>
      </c>
    </row>
    <row r="307" spans="1:7" x14ac:dyDescent="0.25">
      <c r="A307" s="23" t="s">
        <v>815</v>
      </c>
      <c r="B307" s="113"/>
      <c r="C307" s="114"/>
      <c r="D307" s="114"/>
      <c r="E307" s="60"/>
      <c r="F307" s="49">
        <f t="shared" si="9"/>
        <v>0</v>
      </c>
      <c r="G307" s="49">
        <f t="shared" si="10"/>
        <v>0</v>
      </c>
    </row>
    <row r="308" spans="1:7" x14ac:dyDescent="0.25">
      <c r="A308" s="23" t="s">
        <v>816</v>
      </c>
      <c r="B308" s="113"/>
      <c r="C308" s="114"/>
      <c r="D308" s="114"/>
      <c r="E308" s="60"/>
      <c r="F308" s="49">
        <f t="shared" si="9"/>
        <v>0</v>
      </c>
      <c r="G308" s="49">
        <f t="shared" si="10"/>
        <v>0</v>
      </c>
    </row>
    <row r="309" spans="1:7" x14ac:dyDescent="0.25">
      <c r="A309" s="23" t="s">
        <v>817</v>
      </c>
      <c r="B309" s="113"/>
      <c r="C309" s="114"/>
      <c r="D309" s="114"/>
      <c r="E309" s="60"/>
      <c r="F309" s="49">
        <f t="shared" si="9"/>
        <v>0</v>
      </c>
      <c r="G309" s="49">
        <f t="shared" si="10"/>
        <v>0</v>
      </c>
    </row>
    <row r="310" spans="1:7" x14ac:dyDescent="0.25">
      <c r="A310" s="23" t="s">
        <v>818</v>
      </c>
      <c r="B310" s="113"/>
      <c r="C310" s="114"/>
      <c r="D310" s="114"/>
      <c r="E310" s="60"/>
      <c r="F310" s="49">
        <f t="shared" si="9"/>
        <v>0</v>
      </c>
      <c r="G310" s="49">
        <f t="shared" si="10"/>
        <v>0</v>
      </c>
    </row>
    <row r="311" spans="1:7" x14ac:dyDescent="0.25">
      <c r="A311" s="23" t="s">
        <v>819</v>
      </c>
      <c r="B311" s="113"/>
      <c r="C311" s="114"/>
      <c r="D311" s="114"/>
      <c r="E311" s="60"/>
      <c r="F311" s="49">
        <f t="shared" si="9"/>
        <v>0</v>
      </c>
      <c r="G311" s="49">
        <f t="shared" si="10"/>
        <v>0</v>
      </c>
    </row>
    <row r="312" spans="1:7" x14ac:dyDescent="0.25">
      <c r="A312" s="23" t="s">
        <v>820</v>
      </c>
      <c r="B312" s="113"/>
      <c r="C312" s="114"/>
      <c r="D312" s="114"/>
      <c r="E312" s="60"/>
      <c r="F312" s="49">
        <f t="shared" si="9"/>
        <v>0</v>
      </c>
      <c r="G312" s="49">
        <f t="shared" si="10"/>
        <v>0</v>
      </c>
    </row>
    <row r="313" spans="1:7" x14ac:dyDescent="0.25">
      <c r="A313" s="23" t="s">
        <v>821</v>
      </c>
      <c r="B313" s="113"/>
      <c r="C313" s="114"/>
      <c r="D313" s="114"/>
      <c r="E313" s="60"/>
      <c r="F313" s="49">
        <f t="shared" si="9"/>
        <v>0</v>
      </c>
      <c r="G313" s="49">
        <f t="shared" si="10"/>
        <v>0</v>
      </c>
    </row>
    <row r="314" spans="1:7" x14ac:dyDescent="0.25">
      <c r="A314" s="23" t="s">
        <v>822</v>
      </c>
      <c r="B314" s="113"/>
      <c r="C314" s="114"/>
      <c r="D314" s="114"/>
      <c r="E314" s="60"/>
      <c r="F314" s="49">
        <f t="shared" si="9"/>
        <v>0</v>
      </c>
      <c r="G314" s="49">
        <f t="shared" si="10"/>
        <v>0</v>
      </c>
    </row>
    <row r="315" spans="1:7" x14ac:dyDescent="0.25">
      <c r="A315" s="23" t="s">
        <v>823</v>
      </c>
      <c r="B315" s="50" t="s">
        <v>100</v>
      </c>
      <c r="C315" s="48">
        <f>SUM(C291:C314)</f>
        <v>117004.18</v>
      </c>
      <c r="D315" s="48">
        <f>SUM(D291:D314)</f>
        <v>43106</v>
      </c>
      <c r="E315" s="60"/>
      <c r="F315" s="51">
        <f>SUM(F291:F314)</f>
        <v>1.0000000000000002</v>
      </c>
      <c r="G315" s="51">
        <f>SUM(G291:G314)</f>
        <v>0.99999999999999989</v>
      </c>
    </row>
    <row r="316" spans="1:7" ht="15" customHeight="1" x14ac:dyDescent="0.25">
      <c r="A316" s="42"/>
      <c r="B316" s="43" t="s">
        <v>824</v>
      </c>
      <c r="C316" s="42" t="s">
        <v>680</v>
      </c>
      <c r="D316" s="42" t="s">
        <v>681</v>
      </c>
      <c r="E316" s="42"/>
      <c r="F316" s="42" t="s">
        <v>509</v>
      </c>
      <c r="G316" s="42" t="s">
        <v>682</v>
      </c>
    </row>
    <row r="317" spans="1:7" x14ac:dyDescent="0.25">
      <c r="A317" s="23" t="s">
        <v>825</v>
      </c>
      <c r="B317" s="23" t="s">
        <v>713</v>
      </c>
      <c r="C317" s="99" t="s">
        <v>1328</v>
      </c>
      <c r="G317" s="23"/>
    </row>
    <row r="318" spans="1:7" x14ac:dyDescent="0.25">
      <c r="G318" s="23"/>
    </row>
    <row r="319" spans="1:7" x14ac:dyDescent="0.25">
      <c r="B319" s="40" t="s">
        <v>714</v>
      </c>
      <c r="G319" s="23"/>
    </row>
    <row r="320" spans="1:7" x14ac:dyDescent="0.25">
      <c r="A320" s="23" t="s">
        <v>826</v>
      </c>
      <c r="B320" s="23" t="s">
        <v>716</v>
      </c>
      <c r="C320" s="128" t="s">
        <v>1328</v>
      </c>
      <c r="D320" s="128" t="s">
        <v>1328</v>
      </c>
      <c r="F320" s="49" t="str">
        <f>IF($C$328=0,"",IF(C320="[for completion]","",C320/$C$328))</f>
        <v/>
      </c>
      <c r="G320" s="49" t="str">
        <f>IF($D$328=0,"",IF(D320="[for completion]","",D320/$D$328))</f>
        <v/>
      </c>
    </row>
    <row r="321" spans="1:7" x14ac:dyDescent="0.25">
      <c r="A321" s="23" t="s">
        <v>827</v>
      </c>
      <c r="B321" s="23" t="s">
        <v>718</v>
      </c>
      <c r="C321" s="128" t="s">
        <v>1328</v>
      </c>
      <c r="D321" s="128" t="s">
        <v>1328</v>
      </c>
      <c r="F321" s="49" t="str">
        <f t="shared" ref="F321:F334" si="11">IF($C$328=0,"",IF(C321="[for completion]","",C321/$C$328))</f>
        <v/>
      </c>
      <c r="G321" s="49" t="str">
        <f t="shared" ref="G321:G334" si="12">IF($D$328=0,"",IF(D321="[for completion]","",D321/$D$328))</f>
        <v/>
      </c>
    </row>
    <row r="322" spans="1:7" x14ac:dyDescent="0.25">
      <c r="A322" s="23" t="s">
        <v>828</v>
      </c>
      <c r="B322" s="23" t="s">
        <v>720</v>
      </c>
      <c r="C322" s="128" t="s">
        <v>1328</v>
      </c>
      <c r="D322" s="128" t="s">
        <v>1328</v>
      </c>
      <c r="F322" s="49" t="str">
        <f t="shared" si="11"/>
        <v/>
      </c>
      <c r="G322" s="49" t="str">
        <f t="shared" si="12"/>
        <v/>
      </c>
    </row>
    <row r="323" spans="1:7" x14ac:dyDescent="0.25">
      <c r="A323" s="23" t="s">
        <v>829</v>
      </c>
      <c r="B323" s="23" t="s">
        <v>722</v>
      </c>
      <c r="C323" s="128" t="s">
        <v>1328</v>
      </c>
      <c r="D323" s="128" t="s">
        <v>1328</v>
      </c>
      <c r="F323" s="49" t="str">
        <f t="shared" si="11"/>
        <v/>
      </c>
      <c r="G323" s="49" t="str">
        <f t="shared" si="12"/>
        <v/>
      </c>
    </row>
    <row r="324" spans="1:7" x14ac:dyDescent="0.25">
      <c r="A324" s="23" t="s">
        <v>830</v>
      </c>
      <c r="B324" s="23" t="s">
        <v>724</v>
      </c>
      <c r="C324" s="128" t="s">
        <v>1328</v>
      </c>
      <c r="D324" s="128" t="s">
        <v>1328</v>
      </c>
      <c r="F324" s="49" t="str">
        <f t="shared" si="11"/>
        <v/>
      </c>
      <c r="G324" s="49" t="str">
        <f t="shared" si="12"/>
        <v/>
      </c>
    </row>
    <row r="325" spans="1:7" x14ac:dyDescent="0.25">
      <c r="A325" s="23" t="s">
        <v>831</v>
      </c>
      <c r="B325" s="23" t="s">
        <v>726</v>
      </c>
      <c r="C325" s="128" t="s">
        <v>1328</v>
      </c>
      <c r="D325" s="128" t="s">
        <v>1328</v>
      </c>
      <c r="F325" s="49" t="str">
        <f t="shared" si="11"/>
        <v/>
      </c>
      <c r="G325" s="49" t="str">
        <f t="shared" si="12"/>
        <v/>
      </c>
    </row>
    <row r="326" spans="1:7" x14ac:dyDescent="0.25">
      <c r="A326" s="23" t="s">
        <v>832</v>
      </c>
      <c r="B326" s="23" t="s">
        <v>728</v>
      </c>
      <c r="C326" s="128" t="s">
        <v>1328</v>
      </c>
      <c r="D326" s="128" t="s">
        <v>1328</v>
      </c>
      <c r="F326" s="49" t="str">
        <f t="shared" si="11"/>
        <v/>
      </c>
      <c r="G326" s="49" t="str">
        <f t="shared" si="12"/>
        <v/>
      </c>
    </row>
    <row r="327" spans="1:7" x14ac:dyDescent="0.25">
      <c r="A327" s="23" t="s">
        <v>833</v>
      </c>
      <c r="B327" s="23" t="s">
        <v>730</v>
      </c>
      <c r="C327" s="128" t="s">
        <v>1328</v>
      </c>
      <c r="D327" s="128" t="s">
        <v>1328</v>
      </c>
      <c r="F327" s="49" t="str">
        <f t="shared" si="11"/>
        <v/>
      </c>
      <c r="G327" s="49" t="str">
        <f t="shared" si="12"/>
        <v/>
      </c>
    </row>
    <row r="328" spans="1:7" x14ac:dyDescent="0.25">
      <c r="A328" s="23" t="s">
        <v>834</v>
      </c>
      <c r="B328" s="50" t="s">
        <v>100</v>
      </c>
      <c r="C328" s="23">
        <f>SUM(C320:C327)</f>
        <v>0</v>
      </c>
      <c r="D328" s="23">
        <f>SUM(D320:D327)</f>
        <v>0</v>
      </c>
      <c r="F328" s="60">
        <f>SUM(F320:F327)</f>
        <v>0</v>
      </c>
      <c r="G328" s="60">
        <f>SUM(G320:G327)</f>
        <v>0</v>
      </c>
    </row>
    <row r="329" spans="1:7" outlineLevel="1" x14ac:dyDescent="0.25">
      <c r="A329" s="23" t="s">
        <v>835</v>
      </c>
      <c r="B329" s="111"/>
      <c r="F329" s="49" t="str">
        <f t="shared" si="11"/>
        <v/>
      </c>
      <c r="G329" s="49" t="str">
        <f t="shared" si="12"/>
        <v/>
      </c>
    </row>
    <row r="330" spans="1:7" outlineLevel="1" x14ac:dyDescent="0.25">
      <c r="A330" s="23" t="s">
        <v>836</v>
      </c>
      <c r="B330" s="111"/>
      <c r="F330" s="49" t="str">
        <f t="shared" si="11"/>
        <v/>
      </c>
      <c r="G330" s="49" t="str">
        <f t="shared" si="12"/>
        <v/>
      </c>
    </row>
    <row r="331" spans="1:7" outlineLevel="1" x14ac:dyDescent="0.25">
      <c r="A331" s="23" t="s">
        <v>837</v>
      </c>
      <c r="B331" s="111"/>
      <c r="F331" s="49" t="str">
        <f t="shared" si="11"/>
        <v/>
      </c>
      <c r="G331" s="49" t="str">
        <f t="shared" si="12"/>
        <v/>
      </c>
    </row>
    <row r="332" spans="1:7" outlineLevel="1" x14ac:dyDescent="0.25">
      <c r="A332" s="23" t="s">
        <v>838</v>
      </c>
      <c r="B332" s="111"/>
      <c r="F332" s="49" t="str">
        <f t="shared" si="11"/>
        <v/>
      </c>
      <c r="G332" s="49" t="str">
        <f t="shared" si="12"/>
        <v/>
      </c>
    </row>
    <row r="333" spans="1:7" outlineLevel="1" x14ac:dyDescent="0.25">
      <c r="A333" s="23" t="s">
        <v>839</v>
      </c>
      <c r="B333" s="111"/>
      <c r="F333" s="49" t="str">
        <f t="shared" si="11"/>
        <v/>
      </c>
      <c r="G333" s="49" t="str">
        <f t="shared" si="12"/>
        <v/>
      </c>
    </row>
    <row r="334" spans="1:7" outlineLevel="1" x14ac:dyDescent="0.25">
      <c r="A334" s="23" t="s">
        <v>840</v>
      </c>
      <c r="B334" s="111"/>
      <c r="F334" s="49" t="str">
        <f t="shared" si="11"/>
        <v/>
      </c>
      <c r="G334" s="49" t="str">
        <f t="shared" si="12"/>
        <v/>
      </c>
    </row>
    <row r="335" spans="1:7" outlineLevel="1" x14ac:dyDescent="0.25">
      <c r="A335" s="23" t="s">
        <v>841</v>
      </c>
      <c r="B335" s="52"/>
      <c r="F335" s="49"/>
      <c r="G335" s="49"/>
    </row>
    <row r="336" spans="1:7" outlineLevel="1" x14ac:dyDescent="0.25">
      <c r="A336" s="23" t="s">
        <v>842</v>
      </c>
      <c r="B336" s="52"/>
      <c r="F336" s="49"/>
      <c r="G336" s="49"/>
    </row>
    <row r="337" spans="1:7" outlineLevel="1" x14ac:dyDescent="0.25">
      <c r="A337" s="23" t="s">
        <v>843</v>
      </c>
      <c r="B337" s="52"/>
      <c r="F337" s="60"/>
      <c r="G337" s="60"/>
    </row>
    <row r="338" spans="1:7" ht="15" customHeight="1" x14ac:dyDescent="0.25">
      <c r="A338" s="42"/>
      <c r="B338" s="43" t="s">
        <v>844</v>
      </c>
      <c r="C338" s="42" t="s">
        <v>680</v>
      </c>
      <c r="D338" s="42" t="s">
        <v>681</v>
      </c>
      <c r="E338" s="42"/>
      <c r="F338" s="42" t="s">
        <v>509</v>
      </c>
      <c r="G338" s="42" t="s">
        <v>682</v>
      </c>
    </row>
    <row r="339" spans="1:7" x14ac:dyDescent="0.25">
      <c r="A339" s="23" t="s">
        <v>845</v>
      </c>
      <c r="B339" s="23" t="s">
        <v>713</v>
      </c>
      <c r="C339" s="99">
        <v>0.53200000000000003</v>
      </c>
      <c r="G339" s="23"/>
    </row>
    <row r="340" spans="1:7" x14ac:dyDescent="0.25">
      <c r="G340" s="23"/>
    </row>
    <row r="341" spans="1:7" x14ac:dyDescent="0.25">
      <c r="B341" s="40" t="s">
        <v>714</v>
      </c>
      <c r="G341" s="23"/>
    </row>
    <row r="342" spans="1:7" x14ac:dyDescent="0.25">
      <c r="A342" s="23" t="s">
        <v>846</v>
      </c>
      <c r="B342" s="23" t="s">
        <v>716</v>
      </c>
      <c r="C342" s="103">
        <v>68932.14</v>
      </c>
      <c r="D342" s="23" t="s">
        <v>1328</v>
      </c>
      <c r="F342" s="49">
        <f>IF($C$350=0,"",IF(C342="[Mark as ND1 if not relevant]","",C342/$C$350))</f>
        <v>0.59012721199873808</v>
      </c>
      <c r="G342" s="49" t="str">
        <f>IF($D$350=0,"",IF(D342="[Mark as ND1 if not relevant]","",D342/$D$350))</f>
        <v/>
      </c>
    </row>
    <row r="343" spans="1:7" x14ac:dyDescent="0.25">
      <c r="A343" s="23" t="s">
        <v>847</v>
      </c>
      <c r="B343" s="23" t="s">
        <v>718</v>
      </c>
      <c r="C343" s="103">
        <v>17263.45</v>
      </c>
      <c r="D343" s="23" t="s">
        <v>1328</v>
      </c>
      <c r="F343" s="49">
        <f t="shared" ref="F343:F349" si="13">IF($C$350=0,"",IF(C343="[Mark as ND1 if not relevant]","",C343/$C$350))</f>
        <v>0.14779218544469411</v>
      </c>
      <c r="G343" s="49" t="str">
        <f t="shared" ref="G343:G349" si="14">IF($D$350=0,"",IF(D343="[Mark as ND1 if not relevant]","",D343/$D$350))</f>
        <v/>
      </c>
    </row>
    <row r="344" spans="1:7" x14ac:dyDescent="0.25">
      <c r="A344" s="23" t="s">
        <v>848</v>
      </c>
      <c r="B344" s="23" t="s">
        <v>720</v>
      </c>
      <c r="C344" s="103">
        <v>15516.3</v>
      </c>
      <c r="D344" s="23" t="s">
        <v>1328</v>
      </c>
      <c r="F344" s="49">
        <f t="shared" si="13"/>
        <v>0.13283485554831201</v>
      </c>
      <c r="G344" s="49" t="str">
        <f t="shared" si="14"/>
        <v/>
      </c>
    </row>
    <row r="345" spans="1:7" x14ac:dyDescent="0.25">
      <c r="A345" s="23" t="s">
        <v>849</v>
      </c>
      <c r="B345" s="23" t="s">
        <v>722</v>
      </c>
      <c r="C345" s="103">
        <v>10241.17</v>
      </c>
      <c r="D345" s="23" t="s">
        <v>1328</v>
      </c>
      <c r="F345" s="49">
        <f t="shared" si="13"/>
        <v>8.7674531788874063E-2</v>
      </c>
      <c r="G345" s="49" t="str">
        <f t="shared" si="14"/>
        <v/>
      </c>
    </row>
    <row r="346" spans="1:7" x14ac:dyDescent="0.25">
      <c r="A346" s="23" t="s">
        <v>850</v>
      </c>
      <c r="B346" s="23" t="s">
        <v>724</v>
      </c>
      <c r="C346" s="103">
        <v>2915.91</v>
      </c>
      <c r="D346" s="23" t="s">
        <v>1328</v>
      </c>
      <c r="F346" s="49">
        <f t="shared" si="13"/>
        <v>2.4963070038725627E-2</v>
      </c>
      <c r="G346" s="49" t="str">
        <f t="shared" si="14"/>
        <v/>
      </c>
    </row>
    <row r="347" spans="1:7" x14ac:dyDescent="0.25">
      <c r="A347" s="23" t="s">
        <v>851</v>
      </c>
      <c r="B347" s="23" t="s">
        <v>726</v>
      </c>
      <c r="C347" s="103">
        <v>1142.93</v>
      </c>
      <c r="D347" s="23" t="s">
        <v>1328</v>
      </c>
      <c r="F347" s="49">
        <f t="shared" si="13"/>
        <v>9.7846098265586684E-3</v>
      </c>
      <c r="G347" s="49" t="str">
        <f t="shared" si="14"/>
        <v/>
      </c>
    </row>
    <row r="348" spans="1:7" x14ac:dyDescent="0.25">
      <c r="A348" s="23" t="s">
        <v>852</v>
      </c>
      <c r="B348" s="23" t="s">
        <v>728</v>
      </c>
      <c r="C348" s="103">
        <v>394.91</v>
      </c>
      <c r="D348" s="23" t="s">
        <v>1328</v>
      </c>
      <c r="F348" s="49">
        <f t="shared" si="13"/>
        <v>3.3808197060242388E-3</v>
      </c>
      <c r="G348" s="49" t="str">
        <f t="shared" si="14"/>
        <v/>
      </c>
    </row>
    <row r="349" spans="1:7" x14ac:dyDescent="0.25">
      <c r="A349" s="23" t="s">
        <v>853</v>
      </c>
      <c r="B349" s="23" t="s">
        <v>730</v>
      </c>
      <c r="C349" s="103">
        <v>402.14</v>
      </c>
      <c r="D349" s="23" t="s">
        <v>1328</v>
      </c>
      <c r="F349" s="49">
        <f t="shared" si="13"/>
        <v>3.4427156480732E-3</v>
      </c>
      <c r="G349" s="49" t="str">
        <f t="shared" si="14"/>
        <v/>
      </c>
    </row>
    <row r="350" spans="1:7" x14ac:dyDescent="0.25">
      <c r="A350" s="23" t="s">
        <v>854</v>
      </c>
      <c r="B350" s="50" t="s">
        <v>100</v>
      </c>
      <c r="C350" s="103">
        <f>SUM(C342:C349)</f>
        <v>116808.95</v>
      </c>
      <c r="D350" s="23">
        <f>SUM(D342:D349)</f>
        <v>0</v>
      </c>
      <c r="F350" s="60">
        <f>SUM(F342:F349)</f>
        <v>1</v>
      </c>
      <c r="G350" s="60">
        <f>SUM(G342:G349)</f>
        <v>0</v>
      </c>
    </row>
    <row r="351" spans="1:7" outlineLevel="1" x14ac:dyDescent="0.25">
      <c r="A351" s="23" t="s">
        <v>855</v>
      </c>
      <c r="B351" s="52" t="s">
        <v>733</v>
      </c>
      <c r="C351" s="103">
        <v>110.31</v>
      </c>
      <c r="F351" s="49">
        <f t="shared" ref="F351:F356" si="15">IF($C$350=0,"",IF(C351="[for completion]","",C351/$C$350))</f>
        <v>9.443625681080089E-4</v>
      </c>
      <c r="G351" s="49" t="str">
        <f t="shared" ref="G351:G356" si="16">IF($D$350=0,"",IF(D351="[for completion]","",D351/$D$350))</f>
        <v/>
      </c>
    </row>
    <row r="352" spans="1:7" outlineLevel="1" x14ac:dyDescent="0.25">
      <c r="A352" s="23" t="s">
        <v>856</v>
      </c>
      <c r="B352" s="52" t="s">
        <v>735</v>
      </c>
      <c r="C352" s="103">
        <v>50.86</v>
      </c>
      <c r="F352" s="49">
        <f t="shared" si="15"/>
        <v>4.3541184130154413E-4</v>
      </c>
      <c r="G352" s="49" t="str">
        <f t="shared" si="16"/>
        <v/>
      </c>
    </row>
    <row r="353" spans="1:7" outlineLevel="1" x14ac:dyDescent="0.25">
      <c r="A353" s="23" t="s">
        <v>857</v>
      </c>
      <c r="B353" s="52" t="s">
        <v>737</v>
      </c>
      <c r="C353" s="103">
        <v>39.22</v>
      </c>
      <c r="F353" s="49">
        <f t="shared" si="15"/>
        <v>3.3576194289906721E-4</v>
      </c>
      <c r="G353" s="49" t="str">
        <f t="shared" si="16"/>
        <v/>
      </c>
    </row>
    <row r="354" spans="1:7" outlineLevel="1" x14ac:dyDescent="0.25">
      <c r="A354" s="23" t="s">
        <v>858</v>
      </c>
      <c r="B354" s="52" t="s">
        <v>739</v>
      </c>
      <c r="C354" s="103">
        <v>27.34</v>
      </c>
      <c r="F354" s="49">
        <f t="shared" si="15"/>
        <v>2.3405740741612693E-4</v>
      </c>
      <c r="G354" s="49" t="str">
        <f t="shared" si="16"/>
        <v/>
      </c>
    </row>
    <row r="355" spans="1:7" outlineLevel="1" x14ac:dyDescent="0.25">
      <c r="A355" s="23" t="s">
        <v>859</v>
      </c>
      <c r="B355" s="52" t="s">
        <v>741</v>
      </c>
      <c r="C355" s="103">
        <v>12.95</v>
      </c>
      <c r="F355" s="49">
        <f t="shared" si="15"/>
        <v>1.1086479246667314E-4</v>
      </c>
      <c r="G355" s="49" t="str">
        <f t="shared" si="16"/>
        <v/>
      </c>
    </row>
    <row r="356" spans="1:7" outlineLevel="1" x14ac:dyDescent="0.25">
      <c r="A356" s="23" t="s">
        <v>860</v>
      </c>
      <c r="B356" s="52" t="s">
        <v>743</v>
      </c>
      <c r="C356" s="103">
        <v>161.46</v>
      </c>
      <c r="F356" s="49">
        <f t="shared" si="15"/>
        <v>1.3822570958817797E-3</v>
      </c>
      <c r="G356" s="49" t="str">
        <f t="shared" si="16"/>
        <v/>
      </c>
    </row>
    <row r="357" spans="1:7" outlineLevel="1" x14ac:dyDescent="0.25">
      <c r="A357" s="23" t="s">
        <v>861</v>
      </c>
      <c r="B357" s="52"/>
      <c r="F357" s="49"/>
      <c r="G357" s="49"/>
    </row>
    <row r="358" spans="1:7" outlineLevel="1" x14ac:dyDescent="0.25">
      <c r="A358" s="23" t="s">
        <v>862</v>
      </c>
      <c r="B358" s="52"/>
      <c r="F358" s="49"/>
      <c r="G358" s="49"/>
    </row>
    <row r="359" spans="1:7" outlineLevel="1" x14ac:dyDescent="0.25">
      <c r="A359" s="23" t="s">
        <v>863</v>
      </c>
      <c r="B359" s="52"/>
      <c r="F359" s="49"/>
      <c r="G359" s="60"/>
    </row>
    <row r="360" spans="1:7" ht="15" customHeight="1" x14ac:dyDescent="0.25">
      <c r="A360" s="42"/>
      <c r="B360" s="43" t="s">
        <v>864</v>
      </c>
      <c r="C360" s="42" t="s">
        <v>865</v>
      </c>
      <c r="D360" s="42"/>
      <c r="E360" s="42"/>
      <c r="F360" s="42"/>
      <c r="G360" s="45"/>
    </row>
    <row r="361" spans="1:7" x14ac:dyDescent="0.25">
      <c r="A361" s="23" t="s">
        <v>866</v>
      </c>
      <c r="B361" s="40" t="s">
        <v>867</v>
      </c>
      <c r="C361" s="99">
        <v>0</v>
      </c>
      <c r="G361" s="23"/>
    </row>
    <row r="362" spans="1:7" x14ac:dyDescent="0.25">
      <c r="A362" s="23" t="s">
        <v>868</v>
      </c>
      <c r="B362" s="40" t="s">
        <v>869</v>
      </c>
      <c r="C362" s="99">
        <v>0</v>
      </c>
      <c r="G362" s="23"/>
    </row>
    <row r="363" spans="1:7" x14ac:dyDescent="0.25">
      <c r="A363" s="23" t="s">
        <v>870</v>
      </c>
      <c r="B363" s="40" t="s">
        <v>871</v>
      </c>
      <c r="C363" s="99">
        <v>0</v>
      </c>
      <c r="G363" s="23"/>
    </row>
    <row r="364" spans="1:7" x14ac:dyDescent="0.25">
      <c r="A364" s="23" t="s">
        <v>872</v>
      </c>
      <c r="B364" s="40" t="s">
        <v>873</v>
      </c>
      <c r="C364" s="99">
        <v>0</v>
      </c>
      <c r="G364" s="23"/>
    </row>
    <row r="365" spans="1:7" x14ac:dyDescent="0.25">
      <c r="A365" s="23" t="s">
        <v>874</v>
      </c>
      <c r="B365" s="40" t="s">
        <v>875</v>
      </c>
      <c r="C365" s="99">
        <v>0</v>
      </c>
      <c r="G365" s="23"/>
    </row>
    <row r="366" spans="1:7" x14ac:dyDescent="0.25">
      <c r="A366" s="23" t="s">
        <v>876</v>
      </c>
      <c r="B366" s="40" t="s">
        <v>877</v>
      </c>
      <c r="C366" s="99">
        <v>0.75600000000000001</v>
      </c>
      <c r="G366" s="23"/>
    </row>
    <row r="367" spans="1:7" x14ac:dyDescent="0.25">
      <c r="A367" s="23" t="s">
        <v>878</v>
      </c>
      <c r="B367" s="40" t="s">
        <v>879</v>
      </c>
      <c r="C367" s="99">
        <v>0</v>
      </c>
      <c r="G367" s="23"/>
    </row>
    <row r="368" spans="1:7" x14ac:dyDescent="0.25">
      <c r="A368" s="23" t="s">
        <v>880</v>
      </c>
      <c r="B368" s="40" t="s">
        <v>881</v>
      </c>
      <c r="C368" s="99">
        <v>0</v>
      </c>
      <c r="G368" s="23"/>
    </row>
    <row r="369" spans="1:7" x14ac:dyDescent="0.25">
      <c r="A369" s="23" t="s">
        <v>882</v>
      </c>
      <c r="B369" s="40" t="s">
        <v>883</v>
      </c>
      <c r="C369" s="99">
        <v>0</v>
      </c>
      <c r="G369" s="23"/>
    </row>
    <row r="370" spans="1:7" x14ac:dyDescent="0.25">
      <c r="A370" s="23" t="s">
        <v>884</v>
      </c>
      <c r="B370" s="40" t="s">
        <v>98</v>
      </c>
      <c r="C370" s="99">
        <v>0.24399999999999999</v>
      </c>
      <c r="G370" s="23"/>
    </row>
    <row r="371" spans="1:7" outlineLevel="1" x14ac:dyDescent="0.25">
      <c r="A371" s="23" t="s">
        <v>885</v>
      </c>
      <c r="B371" s="131" t="s">
        <v>1613</v>
      </c>
      <c r="C371" s="123">
        <v>0</v>
      </c>
      <c r="G371" s="23"/>
    </row>
    <row r="372" spans="1:7" outlineLevel="1" x14ac:dyDescent="0.25">
      <c r="A372" s="23" t="s">
        <v>886</v>
      </c>
      <c r="B372" s="131" t="s">
        <v>1614</v>
      </c>
      <c r="C372" s="123">
        <v>0</v>
      </c>
      <c r="G372" s="23"/>
    </row>
    <row r="373" spans="1:7" outlineLevel="1" x14ac:dyDescent="0.25">
      <c r="A373" s="23" t="s">
        <v>887</v>
      </c>
      <c r="B373" s="131" t="s">
        <v>1615</v>
      </c>
      <c r="C373" s="123">
        <v>0</v>
      </c>
      <c r="G373" s="23"/>
    </row>
    <row r="374" spans="1:7" outlineLevel="1" x14ac:dyDescent="0.25">
      <c r="A374" s="23" t="s">
        <v>888</v>
      </c>
      <c r="B374" s="131" t="s">
        <v>1616</v>
      </c>
      <c r="C374" s="123">
        <v>1.4E-2</v>
      </c>
      <c r="G374" s="23"/>
    </row>
    <row r="375" spans="1:7" outlineLevel="1" x14ac:dyDescent="0.25">
      <c r="A375" s="23" t="s">
        <v>889</v>
      </c>
      <c r="B375" s="131" t="s">
        <v>1617</v>
      </c>
      <c r="C375" s="123">
        <v>0.23</v>
      </c>
      <c r="G375" s="23"/>
    </row>
    <row r="376" spans="1:7" outlineLevel="1" x14ac:dyDescent="0.25">
      <c r="A376" s="23" t="s">
        <v>890</v>
      </c>
      <c r="B376" s="131" t="s">
        <v>1618</v>
      </c>
      <c r="C376" s="123">
        <v>0.75600000000000001</v>
      </c>
      <c r="G376" s="23"/>
    </row>
    <row r="377" spans="1:7" outlineLevel="1" x14ac:dyDescent="0.25">
      <c r="A377" s="23" t="s">
        <v>891</v>
      </c>
      <c r="B377" s="111"/>
      <c r="C377" s="99"/>
      <c r="G377" s="23"/>
    </row>
    <row r="378" spans="1:7" outlineLevel="1" x14ac:dyDescent="0.25">
      <c r="A378" s="23" t="s">
        <v>892</v>
      </c>
      <c r="B378" s="111"/>
      <c r="C378" s="99"/>
      <c r="G378" s="23"/>
    </row>
    <row r="379" spans="1:7" outlineLevel="1" x14ac:dyDescent="0.25">
      <c r="A379" s="23" t="s">
        <v>893</v>
      </c>
      <c r="B379" s="111"/>
      <c r="C379" s="99"/>
      <c r="G379" s="23"/>
    </row>
    <row r="380" spans="1:7" outlineLevel="1" x14ac:dyDescent="0.25">
      <c r="A380" s="23" t="s">
        <v>894</v>
      </c>
      <c r="B380" s="111"/>
      <c r="C380" s="99"/>
      <c r="G380" s="23"/>
    </row>
    <row r="381" spans="1:7" outlineLevel="1" x14ac:dyDescent="0.25">
      <c r="A381" s="23" t="s">
        <v>895</v>
      </c>
      <c r="B381" s="111"/>
      <c r="C381" s="99"/>
      <c r="G381" s="23"/>
    </row>
    <row r="382" spans="1:7" outlineLevel="1" x14ac:dyDescent="0.25">
      <c r="A382" s="23" t="s">
        <v>896</v>
      </c>
      <c r="B382" s="111"/>
      <c r="C382" s="99"/>
    </row>
    <row r="383" spans="1:7" outlineLevel="1" x14ac:dyDescent="0.25">
      <c r="A383" s="23" t="s">
        <v>897</v>
      </c>
      <c r="B383" s="111"/>
      <c r="C383" s="99"/>
    </row>
    <row r="384" spans="1:7" outlineLevel="1" x14ac:dyDescent="0.25">
      <c r="A384" s="23" t="s">
        <v>898</v>
      </c>
      <c r="B384" s="111"/>
      <c r="C384" s="99"/>
    </row>
    <row r="385" spans="1:3" outlineLevel="1" x14ac:dyDescent="0.25">
      <c r="A385" s="23" t="s">
        <v>899</v>
      </c>
      <c r="B385" s="111"/>
      <c r="C385" s="99"/>
    </row>
    <row r="386" spans="1:3" outlineLevel="1" x14ac:dyDescent="0.25">
      <c r="A386" s="23" t="s">
        <v>900</v>
      </c>
      <c r="B386" s="111"/>
      <c r="C386" s="99"/>
    </row>
    <row r="387" spans="1:3" outlineLevel="1" x14ac:dyDescent="0.25">
      <c r="A387" s="23" t="s">
        <v>901</v>
      </c>
      <c r="B387" s="111"/>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107" zoomScaleNormal="8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20" t="s">
        <v>902</v>
      </c>
      <c r="B1" s="20"/>
      <c r="C1" s="21"/>
      <c r="D1" s="21"/>
      <c r="E1" s="21"/>
      <c r="F1" s="108" t="s">
        <v>1550</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174</v>
      </c>
      <c r="D3" s="24"/>
      <c r="E3" s="24"/>
      <c r="F3" s="24"/>
      <c r="G3" s="24"/>
      <c r="H3"/>
      <c r="L3" s="21"/>
      <c r="M3" s="21"/>
    </row>
    <row r="4" spans="1:14" ht="15.75" thickBot="1" x14ac:dyDescent="0.3">
      <c r="H4"/>
      <c r="L4" s="21"/>
      <c r="M4" s="21"/>
    </row>
    <row r="5" spans="1:14" ht="18.75" x14ac:dyDescent="0.25">
      <c r="B5" s="28" t="s">
        <v>903</v>
      </c>
      <c r="C5" s="27"/>
      <c r="E5" s="29"/>
      <c r="F5" s="29"/>
      <c r="H5"/>
      <c r="L5" s="21"/>
      <c r="M5" s="21"/>
    </row>
    <row r="6" spans="1:14" ht="15.75" thickBot="1" x14ac:dyDescent="0.3">
      <c r="B6" s="32" t="s">
        <v>904</v>
      </c>
      <c r="H6"/>
      <c r="L6" s="21"/>
      <c r="M6" s="21"/>
    </row>
    <row r="7" spans="1:14" s="72" customFormat="1" x14ac:dyDescent="0.25">
      <c r="A7" s="23"/>
      <c r="B7" s="47"/>
      <c r="C7" s="23"/>
      <c r="D7" s="23"/>
      <c r="E7" s="23"/>
      <c r="F7" s="23"/>
      <c r="G7" s="21"/>
      <c r="H7"/>
      <c r="I7" s="23"/>
      <c r="J7" s="23"/>
      <c r="K7" s="23"/>
      <c r="L7" s="21"/>
      <c r="M7" s="21"/>
      <c r="N7" s="21"/>
    </row>
    <row r="8" spans="1:14" ht="37.5" x14ac:dyDescent="0.25">
      <c r="A8" s="34" t="s">
        <v>32</v>
      </c>
      <c r="B8" s="34" t="s">
        <v>904</v>
      </c>
      <c r="C8" s="35"/>
      <c r="D8" s="35"/>
      <c r="E8" s="35"/>
      <c r="F8" s="35"/>
      <c r="G8" s="36"/>
      <c r="H8"/>
      <c r="I8" s="40"/>
      <c r="J8" s="29"/>
      <c r="K8" s="29"/>
      <c r="L8" s="29"/>
      <c r="M8" s="29"/>
    </row>
    <row r="9" spans="1:14" ht="15" customHeight="1" x14ac:dyDescent="0.25">
      <c r="A9" s="42"/>
      <c r="B9" s="43" t="s">
        <v>905</v>
      </c>
      <c r="C9" s="42"/>
      <c r="D9" s="42"/>
      <c r="E9" s="42"/>
      <c r="F9" s="45"/>
      <c r="G9" s="45"/>
      <c r="H9"/>
      <c r="I9" s="40"/>
      <c r="J9" s="37"/>
      <c r="K9" s="37"/>
      <c r="L9" s="37"/>
      <c r="M9" s="56"/>
      <c r="N9" s="56"/>
    </row>
    <row r="10" spans="1:14" x14ac:dyDescent="0.25">
      <c r="A10" s="23" t="s">
        <v>906</v>
      </c>
      <c r="B10" s="23" t="s">
        <v>907</v>
      </c>
      <c r="C10" s="103" t="s">
        <v>34</v>
      </c>
      <c r="E10" s="40"/>
      <c r="F10" s="40"/>
      <c r="H10"/>
      <c r="I10" s="40"/>
      <c r="L10" s="40"/>
      <c r="M10" s="40"/>
    </row>
    <row r="11" spans="1:14" outlineLevel="1" x14ac:dyDescent="0.25">
      <c r="A11" s="23" t="s">
        <v>908</v>
      </c>
      <c r="B11" s="52" t="s">
        <v>500</v>
      </c>
      <c r="E11" s="40"/>
      <c r="F11" s="40"/>
      <c r="H11"/>
      <c r="I11" s="40"/>
      <c r="L11" s="40"/>
      <c r="M11" s="40"/>
    </row>
    <row r="12" spans="1:14" outlineLevel="1" x14ac:dyDescent="0.25">
      <c r="A12" s="23" t="s">
        <v>909</v>
      </c>
      <c r="B12" s="52" t="s">
        <v>502</v>
      </c>
      <c r="E12" s="40"/>
      <c r="F12" s="40"/>
      <c r="H12"/>
      <c r="I12" s="40"/>
      <c r="L12" s="40"/>
      <c r="M12" s="40"/>
    </row>
    <row r="13" spans="1:14" outlineLevel="1" x14ac:dyDescent="0.25">
      <c r="A13" s="23" t="s">
        <v>910</v>
      </c>
      <c r="E13" s="40"/>
      <c r="F13" s="40"/>
      <c r="H13"/>
      <c r="I13" s="40"/>
      <c r="L13" s="40"/>
      <c r="M13" s="40"/>
    </row>
    <row r="14" spans="1:14" outlineLevel="1" x14ac:dyDescent="0.25">
      <c r="A14" s="23" t="s">
        <v>911</v>
      </c>
      <c r="E14" s="40"/>
      <c r="F14" s="40"/>
      <c r="H14"/>
      <c r="I14" s="40"/>
      <c r="L14" s="40"/>
      <c r="M14" s="40"/>
    </row>
    <row r="15" spans="1:14" outlineLevel="1" x14ac:dyDescent="0.25">
      <c r="A15" s="23" t="s">
        <v>912</v>
      </c>
      <c r="E15" s="40"/>
      <c r="F15" s="40"/>
      <c r="H15"/>
      <c r="I15" s="40"/>
      <c r="L15" s="40"/>
      <c r="M15" s="40"/>
    </row>
    <row r="16" spans="1:14" outlineLevel="1" x14ac:dyDescent="0.25">
      <c r="A16" s="23" t="s">
        <v>913</v>
      </c>
      <c r="E16" s="40"/>
      <c r="F16" s="40"/>
      <c r="H16"/>
      <c r="I16" s="40"/>
      <c r="L16" s="40"/>
      <c r="M16" s="40"/>
    </row>
    <row r="17" spans="1:14" outlineLevel="1" x14ac:dyDescent="0.25">
      <c r="A17" s="23" t="s">
        <v>914</v>
      </c>
      <c r="E17" s="40"/>
      <c r="F17" s="40"/>
      <c r="H17"/>
      <c r="I17" s="40"/>
      <c r="L17" s="40"/>
      <c r="M17" s="40"/>
    </row>
    <row r="18" spans="1:14" x14ac:dyDescent="0.25">
      <c r="A18" s="42"/>
      <c r="B18" s="42" t="s">
        <v>915</v>
      </c>
      <c r="C18" s="42" t="s">
        <v>680</v>
      </c>
      <c r="D18" s="42" t="s">
        <v>916</v>
      </c>
      <c r="E18" s="42"/>
      <c r="F18" s="42" t="s">
        <v>917</v>
      </c>
      <c r="G18" s="42" t="s">
        <v>918</v>
      </c>
      <c r="H18"/>
      <c r="I18" s="71"/>
      <c r="J18" s="37"/>
      <c r="K18" s="37"/>
      <c r="L18" s="29"/>
      <c r="M18" s="37"/>
      <c r="N18" s="37"/>
    </row>
    <row r="19" spans="1:14" x14ac:dyDescent="0.25">
      <c r="A19" s="23" t="s">
        <v>919</v>
      </c>
      <c r="B19" s="23" t="s">
        <v>920</v>
      </c>
      <c r="C19" s="102" t="s">
        <v>34</v>
      </c>
      <c r="D19" s="37"/>
      <c r="E19" s="37"/>
      <c r="F19" s="56"/>
      <c r="G19" s="56"/>
      <c r="H19"/>
      <c r="I19" s="40"/>
      <c r="L19" s="37"/>
      <c r="M19" s="56"/>
      <c r="N19" s="56"/>
    </row>
    <row r="20" spans="1:14" x14ac:dyDescent="0.25">
      <c r="A20" s="37"/>
      <c r="B20" s="71"/>
      <c r="C20" s="37"/>
      <c r="D20" s="37"/>
      <c r="E20" s="37"/>
      <c r="F20" s="56"/>
      <c r="G20" s="56"/>
      <c r="H20"/>
      <c r="I20" s="71"/>
      <c r="J20" s="37"/>
      <c r="K20" s="37"/>
      <c r="L20" s="37"/>
      <c r="M20" s="56"/>
      <c r="N20" s="56"/>
    </row>
    <row r="21" spans="1:14" x14ac:dyDescent="0.25">
      <c r="B21" s="23" t="s">
        <v>685</v>
      </c>
      <c r="C21" s="37"/>
      <c r="D21" s="37"/>
      <c r="E21" s="37"/>
      <c r="F21" s="56"/>
      <c r="G21" s="56"/>
      <c r="H21"/>
      <c r="I21" s="40"/>
      <c r="J21" s="37"/>
      <c r="K21" s="37"/>
      <c r="L21" s="37"/>
      <c r="M21" s="56"/>
      <c r="N21" s="56"/>
    </row>
    <row r="22" spans="1:14" x14ac:dyDescent="0.25">
      <c r="A22" s="23" t="s">
        <v>921</v>
      </c>
      <c r="B22" s="40" t="s">
        <v>602</v>
      </c>
      <c r="C22" s="102" t="s">
        <v>34</v>
      </c>
      <c r="D22" s="103" t="s">
        <v>34</v>
      </c>
      <c r="E22" s="40"/>
      <c r="F22" s="49" t="str">
        <f>IF($C$37=0,"",IF(C22="[for completion]","",C22/$C$37))</f>
        <v/>
      </c>
      <c r="G22" s="49" t="str">
        <f>IF($D$37=0,"",IF(D22="[for completion]","",D22/$D$37))</f>
        <v/>
      </c>
      <c r="H22"/>
      <c r="I22" s="40"/>
      <c r="L22" s="40"/>
      <c r="M22" s="49"/>
      <c r="N22" s="49"/>
    </row>
    <row r="23" spans="1:14" x14ac:dyDescent="0.25">
      <c r="A23" s="23" t="s">
        <v>922</v>
      </c>
      <c r="B23" s="40" t="s">
        <v>602</v>
      </c>
      <c r="C23" s="102" t="s">
        <v>34</v>
      </c>
      <c r="D23" s="103" t="s">
        <v>34</v>
      </c>
      <c r="E23" s="40"/>
      <c r="F23" s="49" t="str">
        <f t="shared" ref="F23:F36" si="0">IF($C$37=0,"",IF(C23="[for completion]","",C23/$C$37))</f>
        <v/>
      </c>
      <c r="G23" s="49" t="str">
        <f t="shared" ref="G23:G36" si="1">IF($D$37=0,"",IF(D23="[for completion]","",D23/$D$37))</f>
        <v/>
      </c>
      <c r="H23"/>
      <c r="I23" s="40"/>
      <c r="L23" s="40"/>
      <c r="M23" s="49"/>
      <c r="N23" s="49"/>
    </row>
    <row r="24" spans="1:14" x14ac:dyDescent="0.25">
      <c r="A24" s="23" t="s">
        <v>923</v>
      </c>
      <c r="B24" s="40" t="s">
        <v>602</v>
      </c>
      <c r="C24" s="102" t="s">
        <v>34</v>
      </c>
      <c r="D24" s="103" t="s">
        <v>34</v>
      </c>
      <c r="F24" s="49" t="str">
        <f t="shared" si="0"/>
        <v/>
      </c>
      <c r="G24" s="49" t="str">
        <f t="shared" si="1"/>
        <v/>
      </c>
      <c r="H24"/>
      <c r="I24" s="40"/>
      <c r="M24" s="49"/>
      <c r="N24" s="49"/>
    </row>
    <row r="25" spans="1:14" x14ac:dyDescent="0.25">
      <c r="A25" s="23" t="s">
        <v>924</v>
      </c>
      <c r="B25" s="40" t="s">
        <v>602</v>
      </c>
      <c r="C25" s="102" t="s">
        <v>34</v>
      </c>
      <c r="D25" s="103" t="s">
        <v>34</v>
      </c>
      <c r="E25" s="60"/>
      <c r="F25" s="49" t="str">
        <f t="shared" si="0"/>
        <v/>
      </c>
      <c r="G25" s="49" t="str">
        <f t="shared" si="1"/>
        <v/>
      </c>
      <c r="H25"/>
      <c r="I25" s="40"/>
      <c r="L25" s="60"/>
      <c r="M25" s="49"/>
      <c r="N25" s="49"/>
    </row>
    <row r="26" spans="1:14" x14ac:dyDescent="0.25">
      <c r="A26" s="23" t="s">
        <v>925</v>
      </c>
      <c r="B26" s="40" t="s">
        <v>602</v>
      </c>
      <c r="C26" s="102" t="s">
        <v>34</v>
      </c>
      <c r="D26" s="103" t="s">
        <v>34</v>
      </c>
      <c r="E26" s="60"/>
      <c r="F26" s="49" t="str">
        <f t="shared" si="0"/>
        <v/>
      </c>
      <c r="G26" s="49" t="str">
        <f t="shared" si="1"/>
        <v/>
      </c>
      <c r="H26"/>
      <c r="I26" s="40"/>
      <c r="L26" s="60"/>
      <c r="M26" s="49"/>
      <c r="N26" s="49"/>
    </row>
    <row r="27" spans="1:14" x14ac:dyDescent="0.25">
      <c r="A27" s="23" t="s">
        <v>926</v>
      </c>
      <c r="B27" s="40" t="s">
        <v>602</v>
      </c>
      <c r="C27" s="102" t="s">
        <v>34</v>
      </c>
      <c r="D27" s="103" t="s">
        <v>34</v>
      </c>
      <c r="E27" s="60"/>
      <c r="F27" s="49" t="str">
        <f t="shared" si="0"/>
        <v/>
      </c>
      <c r="G27" s="49" t="str">
        <f t="shared" si="1"/>
        <v/>
      </c>
      <c r="H27"/>
      <c r="I27" s="40"/>
      <c r="L27" s="60"/>
      <c r="M27" s="49"/>
      <c r="N27" s="49"/>
    </row>
    <row r="28" spans="1:14" x14ac:dyDescent="0.25">
      <c r="A28" s="23" t="s">
        <v>927</v>
      </c>
      <c r="B28" s="40" t="s">
        <v>602</v>
      </c>
      <c r="C28" s="102" t="s">
        <v>34</v>
      </c>
      <c r="D28" s="103" t="s">
        <v>34</v>
      </c>
      <c r="E28" s="60"/>
      <c r="F28" s="49" t="str">
        <f t="shared" si="0"/>
        <v/>
      </c>
      <c r="G28" s="49" t="str">
        <f t="shared" si="1"/>
        <v/>
      </c>
      <c r="H28"/>
      <c r="I28" s="40"/>
      <c r="L28" s="60"/>
      <c r="M28" s="49"/>
      <c r="N28" s="49"/>
    </row>
    <row r="29" spans="1:14" x14ac:dyDescent="0.25">
      <c r="A29" s="23" t="s">
        <v>928</v>
      </c>
      <c r="B29" s="40" t="s">
        <v>602</v>
      </c>
      <c r="C29" s="102" t="s">
        <v>34</v>
      </c>
      <c r="D29" s="103" t="s">
        <v>34</v>
      </c>
      <c r="E29" s="60"/>
      <c r="F29" s="49" t="str">
        <f t="shared" si="0"/>
        <v/>
      </c>
      <c r="G29" s="49" t="str">
        <f t="shared" si="1"/>
        <v/>
      </c>
      <c r="H29"/>
      <c r="I29" s="40"/>
      <c r="L29" s="60"/>
      <c r="M29" s="49"/>
      <c r="N29" s="49"/>
    </row>
    <row r="30" spans="1:14" x14ac:dyDescent="0.25">
      <c r="A30" s="23" t="s">
        <v>929</v>
      </c>
      <c r="B30" s="40" t="s">
        <v>602</v>
      </c>
      <c r="C30" s="102" t="s">
        <v>34</v>
      </c>
      <c r="D30" s="103" t="s">
        <v>34</v>
      </c>
      <c r="E30" s="60"/>
      <c r="F30" s="49" t="str">
        <f t="shared" si="0"/>
        <v/>
      </c>
      <c r="G30" s="49" t="str">
        <f t="shared" si="1"/>
        <v/>
      </c>
      <c r="H30"/>
      <c r="I30" s="40"/>
      <c r="L30" s="60"/>
      <c r="M30" s="49"/>
      <c r="N30" s="49"/>
    </row>
    <row r="31" spans="1:14" x14ac:dyDescent="0.25">
      <c r="A31" s="23" t="s">
        <v>930</v>
      </c>
      <c r="B31" s="40" t="s">
        <v>602</v>
      </c>
      <c r="C31" s="102" t="s">
        <v>34</v>
      </c>
      <c r="D31" s="103" t="s">
        <v>34</v>
      </c>
      <c r="E31" s="60"/>
      <c r="F31" s="49" t="str">
        <f t="shared" si="0"/>
        <v/>
      </c>
      <c r="G31" s="49" t="str">
        <f t="shared" si="1"/>
        <v/>
      </c>
      <c r="H31"/>
      <c r="I31" s="40"/>
      <c r="L31" s="60"/>
      <c r="M31" s="49"/>
      <c r="N31" s="49"/>
    </row>
    <row r="32" spans="1:14" x14ac:dyDescent="0.25">
      <c r="A32" s="23" t="s">
        <v>931</v>
      </c>
      <c r="B32" s="40" t="s">
        <v>602</v>
      </c>
      <c r="C32" s="102" t="s">
        <v>34</v>
      </c>
      <c r="D32" s="103" t="s">
        <v>34</v>
      </c>
      <c r="E32" s="60"/>
      <c r="F32" s="49" t="str">
        <f t="shared" si="0"/>
        <v/>
      </c>
      <c r="G32" s="49" t="str">
        <f t="shared" si="1"/>
        <v/>
      </c>
      <c r="H32"/>
      <c r="I32" s="40"/>
      <c r="L32" s="60"/>
      <c r="M32" s="49"/>
      <c r="N32" s="49"/>
    </row>
    <row r="33" spans="1:14" x14ac:dyDescent="0.25">
      <c r="A33" s="23" t="s">
        <v>932</v>
      </c>
      <c r="B33" s="40" t="s">
        <v>602</v>
      </c>
      <c r="C33" s="102" t="s">
        <v>34</v>
      </c>
      <c r="D33" s="103" t="s">
        <v>34</v>
      </c>
      <c r="E33" s="60"/>
      <c r="F33" s="49" t="str">
        <f t="shared" si="0"/>
        <v/>
      </c>
      <c r="G33" s="49" t="str">
        <f t="shared" si="1"/>
        <v/>
      </c>
      <c r="H33"/>
      <c r="I33" s="40"/>
      <c r="L33" s="60"/>
      <c r="M33" s="49"/>
      <c r="N33" s="49"/>
    </row>
    <row r="34" spans="1:14" x14ac:dyDescent="0.25">
      <c r="A34" s="23" t="s">
        <v>933</v>
      </c>
      <c r="B34" s="40" t="s">
        <v>602</v>
      </c>
      <c r="C34" s="102" t="s">
        <v>34</v>
      </c>
      <c r="D34" s="103" t="s">
        <v>34</v>
      </c>
      <c r="E34" s="60"/>
      <c r="F34" s="49" t="str">
        <f t="shared" si="0"/>
        <v/>
      </c>
      <c r="G34" s="49" t="str">
        <f t="shared" si="1"/>
        <v/>
      </c>
      <c r="H34"/>
      <c r="I34" s="40"/>
      <c r="L34" s="60"/>
      <c r="M34" s="49"/>
      <c r="N34" s="49"/>
    </row>
    <row r="35" spans="1:14" x14ac:dyDescent="0.25">
      <c r="A35" s="23" t="s">
        <v>934</v>
      </c>
      <c r="B35" s="40" t="s">
        <v>602</v>
      </c>
      <c r="C35" s="102" t="s">
        <v>34</v>
      </c>
      <c r="D35" s="103" t="s">
        <v>34</v>
      </c>
      <c r="E35" s="60"/>
      <c r="F35" s="49" t="str">
        <f t="shared" si="0"/>
        <v/>
      </c>
      <c r="G35" s="49" t="str">
        <f t="shared" si="1"/>
        <v/>
      </c>
      <c r="H35"/>
      <c r="I35" s="40"/>
      <c r="L35" s="60"/>
      <c r="M35" s="49"/>
      <c r="N35" s="49"/>
    </row>
    <row r="36" spans="1:14" x14ac:dyDescent="0.25">
      <c r="A36" s="23" t="s">
        <v>935</v>
      </c>
      <c r="B36" s="40" t="s">
        <v>602</v>
      </c>
      <c r="C36" s="102" t="s">
        <v>34</v>
      </c>
      <c r="D36" s="103" t="s">
        <v>34</v>
      </c>
      <c r="E36" s="60"/>
      <c r="F36" s="49" t="str">
        <f t="shared" si="0"/>
        <v/>
      </c>
      <c r="G36" s="49" t="str">
        <f t="shared" si="1"/>
        <v/>
      </c>
      <c r="H36"/>
      <c r="I36" s="40"/>
      <c r="L36" s="60"/>
      <c r="M36" s="49"/>
      <c r="N36" s="49"/>
    </row>
    <row r="37" spans="1:14" x14ac:dyDescent="0.25">
      <c r="A37" s="23" t="s">
        <v>936</v>
      </c>
      <c r="B37" s="50" t="s">
        <v>100</v>
      </c>
      <c r="C37" s="104">
        <f>SUM(C22:C36)</f>
        <v>0</v>
      </c>
      <c r="D37" s="48">
        <f>SUM(D22:D36)</f>
        <v>0</v>
      </c>
      <c r="E37" s="60"/>
      <c r="F37" s="51">
        <f>SUM(F22:F36)</f>
        <v>0</v>
      </c>
      <c r="G37" s="51">
        <f>SUM(G22:G36)</f>
        <v>0</v>
      </c>
      <c r="H37"/>
      <c r="I37" s="50"/>
      <c r="J37" s="40"/>
      <c r="K37" s="40"/>
      <c r="L37" s="60"/>
      <c r="M37" s="51"/>
      <c r="N37" s="51"/>
    </row>
    <row r="38" spans="1:14" x14ac:dyDescent="0.25">
      <c r="A38" s="42"/>
      <c r="B38" s="43" t="s">
        <v>937</v>
      </c>
      <c r="C38" s="42" t="s">
        <v>64</v>
      </c>
      <c r="D38" s="42"/>
      <c r="E38" s="44"/>
      <c r="F38" s="42" t="s">
        <v>917</v>
      </c>
      <c r="G38" s="42"/>
      <c r="H38"/>
      <c r="I38" s="71"/>
      <c r="J38" s="37"/>
      <c r="K38" s="37"/>
      <c r="L38" s="29"/>
      <c r="M38" s="37"/>
      <c r="N38" s="37"/>
    </row>
    <row r="39" spans="1:14" x14ac:dyDescent="0.25">
      <c r="A39" s="23" t="s">
        <v>938</v>
      </c>
      <c r="B39" s="40" t="s">
        <v>939</v>
      </c>
      <c r="C39" s="102" t="s">
        <v>34</v>
      </c>
      <c r="E39" s="73"/>
      <c r="F39" s="49" t="str">
        <f>IF($C$42=0,"",IF(C39="[for completion]","",C39/$C$42))</f>
        <v/>
      </c>
      <c r="G39" s="48"/>
      <c r="H39"/>
      <c r="I39" s="40"/>
      <c r="L39" s="73"/>
      <c r="M39" s="49"/>
      <c r="N39" s="48"/>
    </row>
    <row r="40" spans="1:14" x14ac:dyDescent="0.25">
      <c r="A40" s="23" t="s">
        <v>940</v>
      </c>
      <c r="B40" s="40" t="s">
        <v>941</v>
      </c>
      <c r="C40" s="102" t="s">
        <v>34</v>
      </c>
      <c r="E40" s="73"/>
      <c r="F40" s="49" t="str">
        <f>IF($C$42=0,"",IF(C40="[for completion]","",C40/$C$42))</f>
        <v/>
      </c>
      <c r="G40" s="48"/>
      <c r="H40"/>
      <c r="I40" s="40"/>
      <c r="L40" s="73"/>
      <c r="M40" s="49"/>
      <c r="N40" s="48"/>
    </row>
    <row r="41" spans="1:14" x14ac:dyDescent="0.25">
      <c r="A41" s="23" t="s">
        <v>942</v>
      </c>
      <c r="B41" s="40" t="s">
        <v>98</v>
      </c>
      <c r="C41" s="102" t="s">
        <v>34</v>
      </c>
      <c r="E41" s="60"/>
      <c r="F41" s="49" t="str">
        <f>IF($C$42=0,"",IF(C41="[for completion]","",C41/$C$42))</f>
        <v/>
      </c>
      <c r="G41" s="48"/>
      <c r="H41"/>
      <c r="I41" s="40"/>
      <c r="L41" s="60"/>
      <c r="M41" s="49"/>
      <c r="N41" s="48"/>
    </row>
    <row r="42" spans="1:14" x14ac:dyDescent="0.25">
      <c r="A42" s="23" t="s">
        <v>943</v>
      </c>
      <c r="B42" s="50" t="s">
        <v>100</v>
      </c>
      <c r="C42" s="104">
        <f>SUM(C39:C41)</f>
        <v>0</v>
      </c>
      <c r="D42" s="40"/>
      <c r="E42" s="60"/>
      <c r="F42" s="51">
        <f>SUM(F39:F41)</f>
        <v>0</v>
      </c>
      <c r="G42" s="48"/>
      <c r="H42"/>
      <c r="I42" s="40"/>
      <c r="L42" s="60"/>
      <c r="M42" s="49"/>
      <c r="N42" s="48"/>
    </row>
    <row r="43" spans="1:14" outlineLevel="1" x14ac:dyDescent="0.25">
      <c r="A43" s="23" t="s">
        <v>944</v>
      </c>
      <c r="B43" s="50"/>
      <c r="C43" s="40"/>
      <c r="D43" s="40"/>
      <c r="E43" s="60"/>
      <c r="F43" s="51"/>
      <c r="G43" s="48"/>
      <c r="H43"/>
      <c r="I43" s="40"/>
      <c r="L43" s="60"/>
      <c r="M43" s="49"/>
      <c r="N43" s="48"/>
    </row>
    <row r="44" spans="1:14" outlineLevel="1" x14ac:dyDescent="0.25">
      <c r="A44" s="23" t="s">
        <v>945</v>
      </c>
      <c r="B44" s="50"/>
      <c r="C44" s="40"/>
      <c r="D44" s="40"/>
      <c r="E44" s="60"/>
      <c r="F44" s="51"/>
      <c r="G44" s="48"/>
      <c r="H44"/>
      <c r="I44" s="40"/>
      <c r="L44" s="60"/>
      <c r="M44" s="49"/>
      <c r="N44" s="48"/>
    </row>
    <row r="45" spans="1:14" outlineLevel="1" x14ac:dyDescent="0.25">
      <c r="A45" s="23" t="s">
        <v>946</v>
      </c>
      <c r="B45" s="40"/>
      <c r="E45" s="60"/>
      <c r="F45" s="49"/>
      <c r="G45" s="48"/>
      <c r="H45"/>
      <c r="I45" s="40"/>
      <c r="L45" s="60"/>
      <c r="M45" s="49"/>
      <c r="N45" s="48"/>
    </row>
    <row r="46" spans="1:14" outlineLevel="1" x14ac:dyDescent="0.25">
      <c r="A46" s="23" t="s">
        <v>947</v>
      </c>
      <c r="B46" s="40"/>
      <c r="E46" s="60"/>
      <c r="F46" s="49"/>
      <c r="G46" s="48"/>
      <c r="H46"/>
      <c r="I46" s="40"/>
      <c r="L46" s="60"/>
      <c r="M46" s="49"/>
      <c r="N46" s="48"/>
    </row>
    <row r="47" spans="1:14" outlineLevel="1" x14ac:dyDescent="0.25">
      <c r="A47" s="23" t="s">
        <v>948</v>
      </c>
      <c r="B47" s="40"/>
      <c r="E47" s="60"/>
      <c r="F47" s="49"/>
      <c r="G47" s="48"/>
      <c r="H47"/>
      <c r="I47" s="40"/>
      <c r="L47" s="60"/>
      <c r="M47" s="49"/>
      <c r="N47" s="48"/>
    </row>
    <row r="48" spans="1:14" ht="15" customHeight="1" x14ac:dyDescent="0.25">
      <c r="A48" s="42"/>
      <c r="B48" s="43" t="s">
        <v>518</v>
      </c>
      <c r="C48" s="42" t="s">
        <v>917</v>
      </c>
      <c r="D48" s="42"/>
      <c r="E48" s="44"/>
      <c r="F48" s="45"/>
      <c r="G48" s="45"/>
      <c r="H48"/>
      <c r="I48" s="71"/>
      <c r="J48" s="37"/>
      <c r="K48" s="37"/>
      <c r="L48" s="29"/>
      <c r="M48" s="56"/>
      <c r="N48" s="56"/>
    </row>
    <row r="49" spans="1:14" x14ac:dyDescent="0.25">
      <c r="A49" s="23" t="s">
        <v>949</v>
      </c>
      <c r="B49" s="70" t="s">
        <v>520</v>
      </c>
      <c r="C49" s="99">
        <f>SUM(C50:C77)</f>
        <v>0</v>
      </c>
      <c r="G49" s="23"/>
      <c r="H49"/>
      <c r="I49" s="29"/>
      <c r="N49" s="23"/>
    </row>
    <row r="50" spans="1:14" x14ac:dyDescent="0.25">
      <c r="A50" s="23" t="s">
        <v>950</v>
      </c>
      <c r="B50" s="23" t="s">
        <v>522</v>
      </c>
      <c r="C50" s="99" t="s">
        <v>34</v>
      </c>
      <c r="G50" s="23"/>
      <c r="H50"/>
      <c r="N50" s="23"/>
    </row>
    <row r="51" spans="1:14" x14ac:dyDescent="0.25">
      <c r="A51" s="23" t="s">
        <v>951</v>
      </c>
      <c r="B51" s="23" t="s">
        <v>524</v>
      </c>
      <c r="C51" s="99" t="s">
        <v>34</v>
      </c>
      <c r="G51" s="23"/>
      <c r="H51"/>
      <c r="N51" s="23"/>
    </row>
    <row r="52" spans="1:14" x14ac:dyDescent="0.25">
      <c r="A52" s="23" t="s">
        <v>952</v>
      </c>
      <c r="B52" s="23" t="s">
        <v>526</v>
      </c>
      <c r="C52" s="99" t="s">
        <v>34</v>
      </c>
      <c r="G52" s="23"/>
      <c r="H52"/>
      <c r="N52" s="23"/>
    </row>
    <row r="53" spans="1:14" x14ac:dyDescent="0.25">
      <c r="A53" s="23" t="s">
        <v>953</v>
      </c>
      <c r="B53" s="23" t="s">
        <v>528</v>
      </c>
      <c r="C53" s="99" t="s">
        <v>34</v>
      </c>
      <c r="G53" s="23"/>
      <c r="H53"/>
      <c r="N53" s="23"/>
    </row>
    <row r="54" spans="1:14" x14ac:dyDescent="0.25">
      <c r="A54" s="23" t="s">
        <v>954</v>
      </c>
      <c r="B54" s="23" t="s">
        <v>530</v>
      </c>
      <c r="C54" s="99" t="s">
        <v>34</v>
      </c>
      <c r="G54" s="23"/>
      <c r="H54"/>
      <c r="N54" s="23"/>
    </row>
    <row r="55" spans="1:14" x14ac:dyDescent="0.25">
      <c r="A55" s="23" t="s">
        <v>955</v>
      </c>
      <c r="B55" s="23" t="s">
        <v>532</v>
      </c>
      <c r="C55" s="99" t="s">
        <v>34</v>
      </c>
      <c r="G55" s="23"/>
      <c r="H55"/>
      <c r="N55" s="23"/>
    </row>
    <row r="56" spans="1:14" x14ac:dyDescent="0.25">
      <c r="A56" s="23" t="s">
        <v>956</v>
      </c>
      <c r="B56" s="23" t="s">
        <v>534</v>
      </c>
      <c r="C56" s="99" t="s">
        <v>34</v>
      </c>
      <c r="G56" s="23"/>
      <c r="H56"/>
      <c r="N56" s="23"/>
    </row>
    <row r="57" spans="1:14" x14ac:dyDescent="0.25">
      <c r="A57" s="23" t="s">
        <v>957</v>
      </c>
      <c r="B57" s="23" t="s">
        <v>536</v>
      </c>
      <c r="C57" s="99" t="s">
        <v>34</v>
      </c>
      <c r="G57" s="23"/>
      <c r="H57"/>
      <c r="N57" s="23"/>
    </row>
    <row r="58" spans="1:14" x14ac:dyDescent="0.25">
      <c r="A58" s="23" t="s">
        <v>958</v>
      </c>
      <c r="B58" s="23" t="s">
        <v>538</v>
      </c>
      <c r="C58" s="99" t="s">
        <v>34</v>
      </c>
      <c r="G58" s="23"/>
      <c r="H58"/>
      <c r="N58" s="23"/>
    </row>
    <row r="59" spans="1:14" x14ac:dyDescent="0.25">
      <c r="A59" s="23" t="s">
        <v>959</v>
      </c>
      <c r="B59" s="23" t="s">
        <v>540</v>
      </c>
      <c r="C59" s="99" t="s">
        <v>34</v>
      </c>
      <c r="G59" s="23"/>
      <c r="H59"/>
      <c r="N59" s="23"/>
    </row>
    <row r="60" spans="1:14" x14ac:dyDescent="0.25">
      <c r="A60" s="23" t="s">
        <v>960</v>
      </c>
      <c r="B60" s="23" t="s">
        <v>542</v>
      </c>
      <c r="C60" s="99" t="s">
        <v>34</v>
      </c>
      <c r="G60" s="23"/>
      <c r="H60"/>
      <c r="N60" s="23"/>
    </row>
    <row r="61" spans="1:14" x14ac:dyDescent="0.25">
      <c r="A61" s="23" t="s">
        <v>961</v>
      </c>
      <c r="B61" s="23" t="s">
        <v>544</v>
      </c>
      <c r="C61" s="99" t="s">
        <v>34</v>
      </c>
      <c r="G61" s="23"/>
      <c r="H61"/>
      <c r="N61" s="23"/>
    </row>
    <row r="62" spans="1:14" x14ac:dyDescent="0.25">
      <c r="A62" s="23" t="s">
        <v>962</v>
      </c>
      <c r="B62" s="23" t="s">
        <v>546</v>
      </c>
      <c r="C62" s="99" t="s">
        <v>34</v>
      </c>
      <c r="G62" s="23"/>
      <c r="H62"/>
      <c r="N62" s="23"/>
    </row>
    <row r="63" spans="1:14" x14ac:dyDescent="0.25">
      <c r="A63" s="23" t="s">
        <v>963</v>
      </c>
      <c r="B63" s="23" t="s">
        <v>548</v>
      </c>
      <c r="C63" s="99" t="s">
        <v>34</v>
      </c>
      <c r="G63" s="23"/>
      <c r="H63"/>
      <c r="N63" s="23"/>
    </row>
    <row r="64" spans="1:14" x14ac:dyDescent="0.25">
      <c r="A64" s="23" t="s">
        <v>964</v>
      </c>
      <c r="B64" s="23" t="s">
        <v>550</v>
      </c>
      <c r="C64" s="99" t="s">
        <v>34</v>
      </c>
      <c r="G64" s="23"/>
      <c r="H64"/>
      <c r="N64" s="23"/>
    </row>
    <row r="65" spans="1:14" x14ac:dyDescent="0.25">
      <c r="A65" s="23" t="s">
        <v>965</v>
      </c>
      <c r="B65" s="23" t="s">
        <v>3</v>
      </c>
      <c r="C65" s="99" t="s">
        <v>34</v>
      </c>
      <c r="G65" s="23"/>
      <c r="H65"/>
      <c r="N65" s="23"/>
    </row>
    <row r="66" spans="1:14" x14ac:dyDescent="0.25">
      <c r="A66" s="23" t="s">
        <v>966</v>
      </c>
      <c r="B66" s="23" t="s">
        <v>553</v>
      </c>
      <c r="C66" s="99" t="s">
        <v>34</v>
      </c>
      <c r="G66" s="23"/>
      <c r="H66"/>
      <c r="N66" s="23"/>
    </row>
    <row r="67" spans="1:14" x14ac:dyDescent="0.25">
      <c r="A67" s="23" t="s">
        <v>967</v>
      </c>
      <c r="B67" s="23" t="s">
        <v>555</v>
      </c>
      <c r="C67" s="99" t="s">
        <v>34</v>
      </c>
      <c r="G67" s="23"/>
      <c r="H67"/>
      <c r="N67" s="23"/>
    </row>
    <row r="68" spans="1:14" x14ac:dyDescent="0.25">
      <c r="A68" s="23" t="s">
        <v>968</v>
      </c>
      <c r="B68" s="23" t="s">
        <v>557</v>
      </c>
      <c r="C68" s="99" t="s">
        <v>34</v>
      </c>
      <c r="G68" s="23"/>
      <c r="H68"/>
      <c r="N68" s="23"/>
    </row>
    <row r="69" spans="1:14" x14ac:dyDescent="0.25">
      <c r="A69" s="23" t="s">
        <v>969</v>
      </c>
      <c r="B69" s="23" t="s">
        <v>559</v>
      </c>
      <c r="C69" s="99" t="s">
        <v>34</v>
      </c>
      <c r="G69" s="23"/>
      <c r="H69"/>
      <c r="N69" s="23"/>
    </row>
    <row r="70" spans="1:14" x14ac:dyDescent="0.25">
      <c r="A70" s="23" t="s">
        <v>970</v>
      </c>
      <c r="B70" s="23" t="s">
        <v>561</v>
      </c>
      <c r="C70" s="99" t="s">
        <v>34</v>
      </c>
      <c r="G70" s="23"/>
      <c r="H70"/>
      <c r="N70" s="23"/>
    </row>
    <row r="71" spans="1:14" x14ac:dyDescent="0.25">
      <c r="A71" s="23" t="s">
        <v>971</v>
      </c>
      <c r="B71" s="23" t="s">
        <v>563</v>
      </c>
      <c r="C71" s="99" t="s">
        <v>34</v>
      </c>
      <c r="G71" s="23"/>
      <c r="H71"/>
      <c r="N71" s="23"/>
    </row>
    <row r="72" spans="1:14" x14ac:dyDescent="0.25">
      <c r="A72" s="23" t="s">
        <v>972</v>
      </c>
      <c r="B72" s="23" t="s">
        <v>565</v>
      </c>
      <c r="C72" s="99" t="s">
        <v>34</v>
      </c>
      <c r="G72" s="23"/>
      <c r="H72"/>
      <c r="N72" s="23"/>
    </row>
    <row r="73" spans="1:14" x14ac:dyDescent="0.25">
      <c r="A73" s="23" t="s">
        <v>973</v>
      </c>
      <c r="B73" s="23" t="s">
        <v>567</v>
      </c>
      <c r="C73" s="99" t="s">
        <v>34</v>
      </c>
      <c r="G73" s="23"/>
      <c r="H73"/>
      <c r="N73" s="23"/>
    </row>
    <row r="74" spans="1:14" x14ac:dyDescent="0.25">
      <c r="A74" s="23" t="s">
        <v>974</v>
      </c>
      <c r="B74" s="23" t="s">
        <v>569</v>
      </c>
      <c r="C74" s="99" t="s">
        <v>34</v>
      </c>
      <c r="G74" s="23"/>
      <c r="H74"/>
      <c r="N74" s="23"/>
    </row>
    <row r="75" spans="1:14" x14ac:dyDescent="0.25">
      <c r="A75" s="23" t="s">
        <v>975</v>
      </c>
      <c r="B75" s="23" t="s">
        <v>571</v>
      </c>
      <c r="C75" s="99" t="s">
        <v>34</v>
      </c>
      <c r="G75" s="23"/>
      <c r="H75"/>
      <c r="N75" s="23"/>
    </row>
    <row r="76" spans="1:14" x14ac:dyDescent="0.25">
      <c r="A76" s="23" t="s">
        <v>976</v>
      </c>
      <c r="B76" s="23" t="s">
        <v>6</v>
      </c>
      <c r="C76" s="99" t="s">
        <v>34</v>
      </c>
      <c r="G76" s="23"/>
      <c r="H76"/>
      <c r="N76" s="23"/>
    </row>
    <row r="77" spans="1:14" x14ac:dyDescent="0.25">
      <c r="A77" s="23" t="s">
        <v>977</v>
      </c>
      <c r="B77" s="23" t="s">
        <v>574</v>
      </c>
      <c r="C77" s="99" t="s">
        <v>34</v>
      </c>
      <c r="G77" s="23"/>
      <c r="H77"/>
      <c r="N77" s="23"/>
    </row>
    <row r="78" spans="1:14" x14ac:dyDescent="0.25">
      <c r="A78" s="23" t="s">
        <v>978</v>
      </c>
      <c r="B78" s="70" t="s">
        <v>262</v>
      </c>
      <c r="C78" s="99">
        <f>SUM(C79:C81)</f>
        <v>0</v>
      </c>
      <c r="G78" s="23"/>
      <c r="H78"/>
      <c r="I78" s="29"/>
      <c r="N78" s="23"/>
    </row>
    <row r="79" spans="1:14" x14ac:dyDescent="0.25">
      <c r="A79" s="23" t="s">
        <v>979</v>
      </c>
      <c r="B79" s="23" t="s">
        <v>577</v>
      </c>
      <c r="C79" s="99" t="s">
        <v>34</v>
      </c>
      <c r="G79" s="23"/>
      <c r="H79"/>
      <c r="N79" s="23"/>
    </row>
    <row r="80" spans="1:14" x14ac:dyDescent="0.25">
      <c r="A80" s="23" t="s">
        <v>980</v>
      </c>
      <c r="B80" s="23" t="s">
        <v>579</v>
      </c>
      <c r="C80" s="99" t="s">
        <v>34</v>
      </c>
      <c r="G80" s="23"/>
      <c r="H80"/>
      <c r="N80" s="23"/>
    </row>
    <row r="81" spans="1:14" x14ac:dyDescent="0.25">
      <c r="A81" s="23" t="s">
        <v>981</v>
      </c>
      <c r="B81" s="23" t="s">
        <v>2</v>
      </c>
      <c r="C81" s="99" t="s">
        <v>34</v>
      </c>
      <c r="G81" s="23"/>
      <c r="H81"/>
      <c r="N81" s="23"/>
    </row>
    <row r="82" spans="1:14" x14ac:dyDescent="0.25">
      <c r="A82" s="23" t="s">
        <v>982</v>
      </c>
      <c r="B82" s="70" t="s">
        <v>98</v>
      </c>
      <c r="C82" s="99">
        <f>SUM(C83:C92)</f>
        <v>0</v>
      </c>
      <c r="G82" s="23"/>
      <c r="H82"/>
      <c r="I82" s="29"/>
      <c r="N82" s="23"/>
    </row>
    <row r="83" spans="1:14" x14ac:dyDescent="0.25">
      <c r="A83" s="23" t="s">
        <v>983</v>
      </c>
      <c r="B83" s="40" t="s">
        <v>264</v>
      </c>
      <c r="C83" s="99" t="s">
        <v>34</v>
      </c>
      <c r="G83" s="23"/>
      <c r="H83"/>
      <c r="I83" s="40"/>
      <c r="N83" s="23"/>
    </row>
    <row r="84" spans="1:14" x14ac:dyDescent="0.25">
      <c r="A84" s="23" t="s">
        <v>984</v>
      </c>
      <c r="B84" s="40" t="s">
        <v>266</v>
      </c>
      <c r="C84" s="99" t="s">
        <v>34</v>
      </c>
      <c r="G84" s="23"/>
      <c r="H84"/>
      <c r="I84" s="40"/>
      <c r="N84" s="23"/>
    </row>
    <row r="85" spans="1:14" x14ac:dyDescent="0.25">
      <c r="A85" s="23" t="s">
        <v>985</v>
      </c>
      <c r="B85" s="40" t="s">
        <v>268</v>
      </c>
      <c r="C85" s="99" t="s">
        <v>34</v>
      </c>
      <c r="G85" s="23"/>
      <c r="H85"/>
      <c r="I85" s="40"/>
      <c r="N85" s="23"/>
    </row>
    <row r="86" spans="1:14" x14ac:dyDescent="0.25">
      <c r="A86" s="23" t="s">
        <v>986</v>
      </c>
      <c r="B86" s="40" t="s">
        <v>12</v>
      </c>
      <c r="C86" s="99" t="s">
        <v>34</v>
      </c>
      <c r="G86" s="23"/>
      <c r="H86"/>
      <c r="I86" s="40"/>
      <c r="N86" s="23"/>
    </row>
    <row r="87" spans="1:14" x14ac:dyDescent="0.25">
      <c r="A87" s="23" t="s">
        <v>987</v>
      </c>
      <c r="B87" s="40" t="s">
        <v>271</v>
      </c>
      <c r="C87" s="99" t="s">
        <v>34</v>
      </c>
      <c r="G87" s="23"/>
      <c r="H87"/>
      <c r="I87" s="40"/>
      <c r="N87" s="23"/>
    </row>
    <row r="88" spans="1:14" x14ac:dyDescent="0.25">
      <c r="A88" s="23" t="s">
        <v>988</v>
      </c>
      <c r="B88" s="40" t="s">
        <v>273</v>
      </c>
      <c r="C88" s="99" t="s">
        <v>34</v>
      </c>
      <c r="G88" s="23"/>
      <c r="H88"/>
      <c r="I88" s="40"/>
      <c r="N88" s="23"/>
    </row>
    <row r="89" spans="1:14" x14ac:dyDescent="0.25">
      <c r="A89" s="23" t="s">
        <v>989</v>
      </c>
      <c r="B89" s="40" t="s">
        <v>275</v>
      </c>
      <c r="C89" s="99" t="s">
        <v>34</v>
      </c>
      <c r="G89" s="23"/>
      <c r="H89"/>
      <c r="I89" s="40"/>
      <c r="N89" s="23"/>
    </row>
    <row r="90" spans="1:14" x14ac:dyDescent="0.25">
      <c r="A90" s="23" t="s">
        <v>990</v>
      </c>
      <c r="B90" s="40" t="s">
        <v>277</v>
      </c>
      <c r="C90" s="99" t="s">
        <v>34</v>
      </c>
      <c r="G90" s="23"/>
      <c r="H90"/>
      <c r="I90" s="40"/>
      <c r="N90" s="23"/>
    </row>
    <row r="91" spans="1:14" x14ac:dyDescent="0.25">
      <c r="A91" s="23" t="s">
        <v>991</v>
      </c>
      <c r="B91" s="40" t="s">
        <v>279</v>
      </c>
      <c r="C91" s="99" t="s">
        <v>34</v>
      </c>
      <c r="G91" s="23"/>
      <c r="H91"/>
      <c r="I91" s="40"/>
      <c r="N91" s="23"/>
    </row>
    <row r="92" spans="1:14" x14ac:dyDescent="0.25">
      <c r="A92" s="23" t="s">
        <v>992</v>
      </c>
      <c r="B92" s="40" t="s">
        <v>98</v>
      </c>
      <c r="C92" s="99" t="s">
        <v>34</v>
      </c>
      <c r="G92" s="23"/>
      <c r="H92"/>
      <c r="I92" s="40"/>
      <c r="N92" s="23"/>
    </row>
    <row r="93" spans="1:14" outlineLevel="1" x14ac:dyDescent="0.25">
      <c r="A93" s="23" t="s">
        <v>993</v>
      </c>
      <c r="B93" s="52" t="s">
        <v>102</v>
      </c>
      <c r="C93" s="99"/>
      <c r="G93" s="23"/>
      <c r="H93"/>
      <c r="I93" s="40"/>
      <c r="N93" s="23"/>
    </row>
    <row r="94" spans="1:14" outlineLevel="1" x14ac:dyDescent="0.25">
      <c r="A94" s="23" t="s">
        <v>994</v>
      </c>
      <c r="B94" s="52" t="s">
        <v>102</v>
      </c>
      <c r="C94" s="99"/>
      <c r="G94" s="23"/>
      <c r="H94"/>
      <c r="I94" s="40"/>
      <c r="N94" s="23"/>
    </row>
    <row r="95" spans="1:14" outlineLevel="1" x14ac:dyDescent="0.25">
      <c r="A95" s="23" t="s">
        <v>995</v>
      </c>
      <c r="B95" s="52" t="s">
        <v>102</v>
      </c>
      <c r="C95" s="99"/>
      <c r="G95" s="23"/>
      <c r="H95"/>
      <c r="I95" s="40"/>
      <c r="N95" s="23"/>
    </row>
    <row r="96" spans="1:14" outlineLevel="1" x14ac:dyDescent="0.25">
      <c r="A96" s="23" t="s">
        <v>996</v>
      </c>
      <c r="B96" s="52" t="s">
        <v>102</v>
      </c>
      <c r="C96" s="99"/>
      <c r="G96" s="23"/>
      <c r="H96"/>
      <c r="I96" s="40"/>
      <c r="N96" s="23"/>
    </row>
    <row r="97" spans="1:14" outlineLevel="1" x14ac:dyDescent="0.25">
      <c r="A97" s="23" t="s">
        <v>997</v>
      </c>
      <c r="B97" s="52" t="s">
        <v>102</v>
      </c>
      <c r="C97" s="99"/>
      <c r="G97" s="23"/>
      <c r="H97"/>
      <c r="I97" s="40"/>
      <c r="N97" s="23"/>
    </row>
    <row r="98" spans="1:14" outlineLevel="1" x14ac:dyDescent="0.25">
      <c r="A98" s="23" t="s">
        <v>998</v>
      </c>
      <c r="B98" s="52" t="s">
        <v>102</v>
      </c>
      <c r="C98" s="99"/>
      <c r="G98" s="23"/>
      <c r="H98"/>
      <c r="I98" s="40"/>
      <c r="N98" s="23"/>
    </row>
    <row r="99" spans="1:14" outlineLevel="1" x14ac:dyDescent="0.25">
      <c r="A99" s="23" t="s">
        <v>999</v>
      </c>
      <c r="B99" s="52" t="s">
        <v>102</v>
      </c>
      <c r="C99" s="99"/>
      <c r="G99" s="23"/>
      <c r="H99"/>
      <c r="I99" s="40"/>
      <c r="N99" s="23"/>
    </row>
    <row r="100" spans="1:14" outlineLevel="1" x14ac:dyDescent="0.25">
      <c r="A100" s="23" t="s">
        <v>1000</v>
      </c>
      <c r="B100" s="52" t="s">
        <v>102</v>
      </c>
      <c r="C100" s="99"/>
      <c r="G100" s="23"/>
      <c r="H100"/>
      <c r="I100" s="40"/>
      <c r="N100" s="23"/>
    </row>
    <row r="101" spans="1:14" outlineLevel="1" x14ac:dyDescent="0.25">
      <c r="A101" s="23" t="s">
        <v>1001</v>
      </c>
      <c r="B101" s="52" t="s">
        <v>102</v>
      </c>
      <c r="C101" s="99"/>
      <c r="G101" s="23"/>
      <c r="H101"/>
      <c r="I101" s="40"/>
      <c r="N101" s="23"/>
    </row>
    <row r="102" spans="1:14" outlineLevel="1" x14ac:dyDescent="0.25">
      <c r="A102" s="23" t="s">
        <v>1002</v>
      </c>
      <c r="B102" s="52" t="s">
        <v>102</v>
      </c>
      <c r="C102" s="99"/>
      <c r="G102" s="23"/>
      <c r="H102"/>
      <c r="I102" s="40"/>
      <c r="N102" s="23"/>
    </row>
    <row r="103" spans="1:14" ht="15" customHeight="1" x14ac:dyDescent="0.25">
      <c r="A103" s="42"/>
      <c r="B103" s="110" t="s">
        <v>1560</v>
      </c>
      <c r="C103" s="101" t="s">
        <v>917</v>
      </c>
      <c r="D103" s="42"/>
      <c r="E103" s="44"/>
      <c r="F103" s="42"/>
      <c r="G103" s="45"/>
      <c r="H103"/>
      <c r="I103" s="71"/>
      <c r="J103" s="37"/>
      <c r="K103" s="37"/>
      <c r="L103" s="29"/>
      <c r="M103" s="37"/>
      <c r="N103" s="56"/>
    </row>
    <row r="104" spans="1:14" x14ac:dyDescent="0.25">
      <c r="A104" s="23" t="s">
        <v>1003</v>
      </c>
      <c r="B104" s="40" t="s">
        <v>602</v>
      </c>
      <c r="C104" s="99" t="s">
        <v>34</v>
      </c>
      <c r="G104" s="23"/>
      <c r="H104"/>
      <c r="I104" s="40"/>
      <c r="N104" s="23"/>
    </row>
    <row r="105" spans="1:14" x14ac:dyDescent="0.25">
      <c r="A105" s="23" t="s">
        <v>1004</v>
      </c>
      <c r="B105" s="40" t="s">
        <v>602</v>
      </c>
      <c r="C105" s="99" t="s">
        <v>34</v>
      </c>
      <c r="G105" s="23"/>
      <c r="H105"/>
      <c r="I105" s="40"/>
      <c r="N105" s="23"/>
    </row>
    <row r="106" spans="1:14" x14ac:dyDescent="0.25">
      <c r="A106" s="23" t="s">
        <v>1005</v>
      </c>
      <c r="B106" s="40" t="s">
        <v>602</v>
      </c>
      <c r="C106" s="99" t="s">
        <v>34</v>
      </c>
      <c r="G106" s="23"/>
      <c r="H106"/>
      <c r="I106" s="40"/>
      <c r="N106" s="23"/>
    </row>
    <row r="107" spans="1:14" x14ac:dyDescent="0.25">
      <c r="A107" s="23" t="s">
        <v>1006</v>
      </c>
      <c r="B107" s="40" t="s">
        <v>602</v>
      </c>
      <c r="C107" s="99" t="s">
        <v>34</v>
      </c>
      <c r="G107" s="23"/>
      <c r="H107"/>
      <c r="I107" s="40"/>
      <c r="N107" s="23"/>
    </row>
    <row r="108" spans="1:14" x14ac:dyDescent="0.25">
      <c r="A108" s="23" t="s">
        <v>1007</v>
      </c>
      <c r="B108" s="40" t="s">
        <v>602</v>
      </c>
      <c r="C108" s="99" t="s">
        <v>34</v>
      </c>
      <c r="G108" s="23"/>
      <c r="H108"/>
      <c r="I108" s="40"/>
      <c r="N108" s="23"/>
    </row>
    <row r="109" spans="1:14" x14ac:dyDescent="0.25">
      <c r="A109" s="23" t="s">
        <v>1008</v>
      </c>
      <c r="B109" s="40" t="s">
        <v>602</v>
      </c>
      <c r="C109" s="99" t="s">
        <v>34</v>
      </c>
      <c r="G109" s="23"/>
      <c r="H109"/>
      <c r="I109" s="40"/>
      <c r="N109" s="23"/>
    </row>
    <row r="110" spans="1:14" x14ac:dyDescent="0.25">
      <c r="A110" s="23" t="s">
        <v>1009</v>
      </c>
      <c r="B110" s="40" t="s">
        <v>602</v>
      </c>
      <c r="C110" s="99" t="s">
        <v>34</v>
      </c>
      <c r="G110" s="23"/>
      <c r="H110"/>
      <c r="I110" s="40"/>
      <c r="N110" s="23"/>
    </row>
    <row r="111" spans="1:14" x14ac:dyDescent="0.25">
      <c r="A111" s="23" t="s">
        <v>1010</v>
      </c>
      <c r="B111" s="40" t="s">
        <v>602</v>
      </c>
      <c r="C111" s="99" t="s">
        <v>34</v>
      </c>
      <c r="G111" s="23"/>
      <c r="H111"/>
      <c r="I111" s="40"/>
      <c r="N111" s="23"/>
    </row>
    <row r="112" spans="1:14" x14ac:dyDescent="0.25">
      <c r="A112" s="23" t="s">
        <v>1011</v>
      </c>
      <c r="B112" s="40" t="s">
        <v>602</v>
      </c>
      <c r="C112" s="99" t="s">
        <v>34</v>
      </c>
      <c r="G112" s="23"/>
      <c r="H112"/>
      <c r="I112" s="40"/>
      <c r="N112" s="23"/>
    </row>
    <row r="113" spans="1:14" x14ac:dyDescent="0.25">
      <c r="A113" s="23" t="s">
        <v>1012</v>
      </c>
      <c r="B113" s="40" t="s">
        <v>602</v>
      </c>
      <c r="C113" s="99" t="s">
        <v>34</v>
      </c>
      <c r="G113" s="23"/>
      <c r="H113"/>
      <c r="I113" s="40"/>
      <c r="N113" s="23"/>
    </row>
    <row r="114" spans="1:14" x14ac:dyDescent="0.25">
      <c r="A114" s="23" t="s">
        <v>1013</v>
      </c>
      <c r="B114" s="40" t="s">
        <v>602</v>
      </c>
      <c r="C114" s="99" t="s">
        <v>34</v>
      </c>
      <c r="G114" s="23"/>
      <c r="H114"/>
      <c r="I114" s="40"/>
      <c r="N114" s="23"/>
    </row>
    <row r="115" spans="1:14" x14ac:dyDescent="0.25">
      <c r="A115" s="23" t="s">
        <v>1014</v>
      </c>
      <c r="B115" s="40" t="s">
        <v>602</v>
      </c>
      <c r="C115" s="99" t="s">
        <v>34</v>
      </c>
      <c r="G115" s="23"/>
      <c r="H115"/>
      <c r="I115" s="40"/>
      <c r="N115" s="23"/>
    </row>
    <row r="116" spans="1:14" x14ac:dyDescent="0.25">
      <c r="A116" s="23" t="s">
        <v>1015</v>
      </c>
      <c r="B116" s="40" t="s">
        <v>602</v>
      </c>
      <c r="C116" s="99" t="s">
        <v>34</v>
      </c>
      <c r="G116" s="23"/>
      <c r="H116"/>
      <c r="I116" s="40"/>
      <c r="N116" s="23"/>
    </row>
    <row r="117" spans="1:14" x14ac:dyDescent="0.25">
      <c r="A117" s="23" t="s">
        <v>1016</v>
      </c>
      <c r="B117" s="40" t="s">
        <v>602</v>
      </c>
      <c r="C117" s="99" t="s">
        <v>34</v>
      </c>
      <c r="G117" s="23"/>
      <c r="H117"/>
      <c r="I117" s="40"/>
      <c r="N117" s="23"/>
    </row>
    <row r="118" spans="1:14" x14ac:dyDescent="0.25">
      <c r="A118" s="23" t="s">
        <v>1017</v>
      </c>
      <c r="B118" s="40" t="s">
        <v>602</v>
      </c>
      <c r="C118" s="99" t="s">
        <v>34</v>
      </c>
      <c r="G118" s="23"/>
      <c r="H118"/>
      <c r="I118" s="40"/>
      <c r="N118" s="23"/>
    </row>
    <row r="119" spans="1:14" x14ac:dyDescent="0.25">
      <c r="A119" s="23" t="s">
        <v>1018</v>
      </c>
      <c r="B119" s="40" t="s">
        <v>602</v>
      </c>
      <c r="C119" s="99" t="s">
        <v>34</v>
      </c>
      <c r="G119" s="23"/>
      <c r="H119"/>
      <c r="I119" s="40"/>
      <c r="N119" s="23"/>
    </row>
    <row r="120" spans="1:14" x14ac:dyDescent="0.25">
      <c r="A120" s="23" t="s">
        <v>1019</v>
      </c>
      <c r="B120" s="40" t="s">
        <v>602</v>
      </c>
      <c r="C120" s="99" t="s">
        <v>34</v>
      </c>
      <c r="G120" s="23"/>
      <c r="H120"/>
      <c r="I120" s="40"/>
      <c r="N120" s="23"/>
    </row>
    <row r="121" spans="1:14" x14ac:dyDescent="0.25">
      <c r="A121" s="23" t="s">
        <v>1020</v>
      </c>
      <c r="B121" s="40" t="s">
        <v>602</v>
      </c>
      <c r="C121" s="99" t="s">
        <v>34</v>
      </c>
      <c r="G121" s="23"/>
      <c r="H121"/>
      <c r="I121" s="40"/>
      <c r="N121" s="23"/>
    </row>
    <row r="122" spans="1:14" x14ac:dyDescent="0.25">
      <c r="A122" s="23" t="s">
        <v>1021</v>
      </c>
      <c r="B122" s="40" t="s">
        <v>602</v>
      </c>
      <c r="C122" s="99" t="s">
        <v>34</v>
      </c>
      <c r="G122" s="23"/>
      <c r="H122"/>
      <c r="I122" s="40"/>
      <c r="N122" s="23"/>
    </row>
    <row r="123" spans="1:14" x14ac:dyDescent="0.25">
      <c r="A123" s="23" t="s">
        <v>1022</v>
      </c>
      <c r="B123" s="40" t="s">
        <v>602</v>
      </c>
      <c r="C123" s="99" t="s">
        <v>34</v>
      </c>
      <c r="G123" s="23"/>
      <c r="H123"/>
      <c r="I123" s="40"/>
      <c r="N123" s="23"/>
    </row>
    <row r="124" spans="1:14" x14ac:dyDescent="0.25">
      <c r="A124" s="23" t="s">
        <v>1023</v>
      </c>
      <c r="B124" s="40" t="s">
        <v>602</v>
      </c>
      <c r="C124" s="99" t="s">
        <v>34</v>
      </c>
      <c r="G124" s="23"/>
      <c r="H124"/>
      <c r="I124" s="40"/>
      <c r="N124" s="23"/>
    </row>
    <row r="125" spans="1:14" x14ac:dyDescent="0.25">
      <c r="A125" s="23" t="s">
        <v>1024</v>
      </c>
      <c r="B125" s="40" t="s">
        <v>602</v>
      </c>
      <c r="C125" s="99" t="s">
        <v>34</v>
      </c>
      <c r="G125" s="23"/>
      <c r="H125"/>
      <c r="I125" s="40"/>
      <c r="N125" s="23"/>
    </row>
    <row r="126" spans="1:14" x14ac:dyDescent="0.25">
      <c r="A126" s="23" t="s">
        <v>1025</v>
      </c>
      <c r="B126" s="40" t="s">
        <v>602</v>
      </c>
      <c r="C126" s="99" t="s">
        <v>34</v>
      </c>
      <c r="G126" s="23"/>
      <c r="H126"/>
      <c r="I126" s="40"/>
      <c r="N126" s="23"/>
    </row>
    <row r="127" spans="1:14" x14ac:dyDescent="0.25">
      <c r="A127" s="23" t="s">
        <v>1026</v>
      </c>
      <c r="B127" s="40" t="s">
        <v>602</v>
      </c>
      <c r="C127" s="99" t="s">
        <v>34</v>
      </c>
      <c r="G127" s="23"/>
      <c r="H127"/>
      <c r="I127" s="40"/>
      <c r="N127" s="23"/>
    </row>
    <row r="128" spans="1:14" x14ac:dyDescent="0.25">
      <c r="A128" s="23" t="s">
        <v>1027</v>
      </c>
      <c r="B128" s="40" t="s">
        <v>602</v>
      </c>
      <c r="C128" s="23" t="s">
        <v>34</v>
      </c>
      <c r="G128" s="23"/>
      <c r="H128"/>
      <c r="I128" s="40"/>
      <c r="N128" s="23"/>
    </row>
    <row r="129" spans="1:14" x14ac:dyDescent="0.25">
      <c r="A129" s="42"/>
      <c r="B129" s="43" t="s">
        <v>633</v>
      </c>
      <c r="C129" s="42" t="s">
        <v>917</v>
      </c>
      <c r="D129" s="42"/>
      <c r="E129" s="42"/>
      <c r="F129" s="45"/>
      <c r="G129" s="45"/>
      <c r="H129"/>
      <c r="I129" s="71"/>
      <c r="J129" s="37"/>
      <c r="K129" s="37"/>
      <c r="L129" s="37"/>
      <c r="M129" s="56"/>
      <c r="N129" s="56"/>
    </row>
    <row r="130" spans="1:14" x14ac:dyDescent="0.25">
      <c r="A130" s="23" t="s">
        <v>1028</v>
      </c>
      <c r="B130" s="23" t="s">
        <v>635</v>
      </c>
      <c r="C130" s="99" t="s">
        <v>34</v>
      </c>
      <c r="D130"/>
      <c r="E130"/>
      <c r="F130"/>
      <c r="G130"/>
      <c r="H130"/>
      <c r="K130"/>
      <c r="L130"/>
      <c r="M130"/>
      <c r="N130"/>
    </row>
    <row r="131" spans="1:14" x14ac:dyDescent="0.25">
      <c r="A131" s="23" t="s">
        <v>1029</v>
      </c>
      <c r="B131" s="23" t="s">
        <v>637</v>
      </c>
      <c r="C131" s="99" t="s">
        <v>34</v>
      </c>
      <c r="D131"/>
      <c r="E131"/>
      <c r="F131"/>
      <c r="G131"/>
      <c r="H131"/>
      <c r="K131"/>
      <c r="L131"/>
      <c r="M131"/>
      <c r="N131"/>
    </row>
    <row r="132" spans="1:14" x14ac:dyDescent="0.25">
      <c r="A132" s="23" t="s">
        <v>1030</v>
      </c>
      <c r="B132" s="23" t="s">
        <v>98</v>
      </c>
      <c r="C132" s="99" t="s">
        <v>34</v>
      </c>
      <c r="D132"/>
      <c r="E132"/>
      <c r="F132"/>
      <c r="G132"/>
      <c r="H132"/>
      <c r="K132"/>
      <c r="L132"/>
      <c r="M132"/>
      <c r="N132"/>
    </row>
    <row r="133" spans="1:14" outlineLevel="1" x14ac:dyDescent="0.25">
      <c r="A133" s="23" t="s">
        <v>1031</v>
      </c>
      <c r="C133" s="99"/>
      <c r="D133"/>
      <c r="E133"/>
      <c r="F133"/>
      <c r="G133"/>
      <c r="H133"/>
      <c r="K133"/>
      <c r="L133"/>
      <c r="M133"/>
      <c r="N133"/>
    </row>
    <row r="134" spans="1:14" outlineLevel="1" x14ac:dyDescent="0.25">
      <c r="A134" s="23" t="s">
        <v>1032</v>
      </c>
      <c r="C134" s="99"/>
      <c r="D134"/>
      <c r="E134"/>
      <c r="F134"/>
      <c r="G134"/>
      <c r="H134"/>
      <c r="K134"/>
      <c r="L134"/>
      <c r="M134"/>
      <c r="N134"/>
    </row>
    <row r="135" spans="1:14" outlineLevel="1" x14ac:dyDescent="0.25">
      <c r="A135" s="23" t="s">
        <v>1033</v>
      </c>
      <c r="C135" s="99"/>
      <c r="D135"/>
      <c r="E135"/>
      <c r="F135"/>
      <c r="G135"/>
      <c r="H135"/>
      <c r="K135"/>
      <c r="L135"/>
      <c r="M135"/>
      <c r="N135"/>
    </row>
    <row r="136" spans="1:14" outlineLevel="1" x14ac:dyDescent="0.25">
      <c r="A136" s="23" t="s">
        <v>1034</v>
      </c>
      <c r="C136" s="99"/>
      <c r="D136"/>
      <c r="E136"/>
      <c r="F136"/>
      <c r="G136"/>
      <c r="H136"/>
      <c r="K136"/>
      <c r="L136"/>
      <c r="M136"/>
      <c r="N136"/>
    </row>
    <row r="137" spans="1:14" x14ac:dyDescent="0.25">
      <c r="A137" s="42"/>
      <c r="B137" s="43" t="s">
        <v>645</v>
      </c>
      <c r="C137" s="42" t="s">
        <v>917</v>
      </c>
      <c r="D137" s="42"/>
      <c r="E137" s="42"/>
      <c r="F137" s="45"/>
      <c r="G137" s="45"/>
      <c r="H137"/>
      <c r="I137" s="71"/>
      <c r="J137" s="37"/>
      <c r="K137" s="37"/>
      <c r="L137" s="37"/>
      <c r="M137" s="56"/>
      <c r="N137" s="56"/>
    </row>
    <row r="138" spans="1:14" x14ac:dyDescent="0.25">
      <c r="A138" s="23" t="s">
        <v>1035</v>
      </c>
      <c r="B138" s="23" t="s">
        <v>647</v>
      </c>
      <c r="C138" s="99" t="s">
        <v>34</v>
      </c>
      <c r="D138" s="73"/>
      <c r="E138" s="73"/>
      <c r="F138" s="60"/>
      <c r="G138" s="48"/>
      <c r="H138"/>
      <c r="K138" s="73"/>
      <c r="L138" s="73"/>
      <c r="M138" s="60"/>
      <c r="N138" s="48"/>
    </row>
    <row r="139" spans="1:14" x14ac:dyDescent="0.25">
      <c r="A139" s="23" t="s">
        <v>1036</v>
      </c>
      <c r="B139" s="23" t="s">
        <v>649</v>
      </c>
      <c r="C139" s="99" t="s">
        <v>34</v>
      </c>
      <c r="D139" s="73"/>
      <c r="E139" s="73"/>
      <c r="F139" s="60"/>
      <c r="G139" s="48"/>
      <c r="H139"/>
      <c r="K139" s="73"/>
      <c r="L139" s="73"/>
      <c r="M139" s="60"/>
      <c r="N139" s="48"/>
    </row>
    <row r="140" spans="1:14" x14ac:dyDescent="0.25">
      <c r="A140" s="23" t="s">
        <v>1037</v>
      </c>
      <c r="B140" s="23" t="s">
        <v>98</v>
      </c>
      <c r="C140" s="99" t="s">
        <v>34</v>
      </c>
      <c r="D140" s="73"/>
      <c r="E140" s="73"/>
      <c r="F140" s="60"/>
      <c r="G140" s="48"/>
      <c r="H140"/>
      <c r="K140" s="73"/>
      <c r="L140" s="73"/>
      <c r="M140" s="60"/>
      <c r="N140" s="48"/>
    </row>
    <row r="141" spans="1:14" outlineLevel="1" x14ac:dyDescent="0.25">
      <c r="A141" s="23" t="s">
        <v>1038</v>
      </c>
      <c r="C141" s="99"/>
      <c r="D141" s="73"/>
      <c r="E141" s="73"/>
      <c r="F141" s="60"/>
      <c r="G141" s="48"/>
      <c r="H141"/>
      <c r="K141" s="73"/>
      <c r="L141" s="73"/>
      <c r="M141" s="60"/>
      <c r="N141" s="48"/>
    </row>
    <row r="142" spans="1:14" outlineLevel="1" x14ac:dyDescent="0.25">
      <c r="A142" s="23" t="s">
        <v>1039</v>
      </c>
      <c r="C142" s="99"/>
      <c r="D142" s="73"/>
      <c r="E142" s="73"/>
      <c r="F142" s="60"/>
      <c r="G142" s="48"/>
      <c r="H142"/>
      <c r="K142" s="73"/>
      <c r="L142" s="73"/>
      <c r="M142" s="60"/>
      <c r="N142" s="48"/>
    </row>
    <row r="143" spans="1:14" outlineLevel="1" x14ac:dyDescent="0.25">
      <c r="A143" s="23" t="s">
        <v>1040</v>
      </c>
      <c r="C143" s="99"/>
      <c r="D143" s="73"/>
      <c r="E143" s="73"/>
      <c r="F143" s="60"/>
      <c r="G143" s="48"/>
      <c r="H143"/>
      <c r="K143" s="73"/>
      <c r="L143" s="73"/>
      <c r="M143" s="60"/>
      <c r="N143" s="48"/>
    </row>
    <row r="144" spans="1:14" outlineLevel="1" x14ac:dyDescent="0.25">
      <c r="A144" s="23" t="s">
        <v>1041</v>
      </c>
      <c r="C144" s="99"/>
      <c r="D144" s="73"/>
      <c r="E144" s="73"/>
      <c r="F144" s="60"/>
      <c r="G144" s="48"/>
      <c r="H144"/>
      <c r="K144" s="73"/>
      <c r="L144" s="73"/>
      <c r="M144" s="60"/>
      <c r="N144" s="48"/>
    </row>
    <row r="145" spans="1:14" outlineLevel="1" x14ac:dyDescent="0.25">
      <c r="A145" s="23" t="s">
        <v>1042</v>
      </c>
      <c r="C145" s="99"/>
      <c r="D145" s="73"/>
      <c r="E145" s="73"/>
      <c r="F145" s="60"/>
      <c r="G145" s="48"/>
      <c r="H145"/>
      <c r="K145" s="73"/>
      <c r="L145" s="73"/>
      <c r="M145" s="60"/>
      <c r="N145" s="48"/>
    </row>
    <row r="146" spans="1:14" outlineLevel="1" x14ac:dyDescent="0.25">
      <c r="A146" s="23" t="s">
        <v>1043</v>
      </c>
      <c r="C146" s="99"/>
      <c r="D146" s="73"/>
      <c r="E146" s="73"/>
      <c r="F146" s="60"/>
      <c r="G146" s="48"/>
      <c r="H146"/>
      <c r="K146" s="73"/>
      <c r="L146" s="73"/>
      <c r="M146" s="60"/>
      <c r="N146" s="48"/>
    </row>
    <row r="147" spans="1:14" x14ac:dyDescent="0.25">
      <c r="A147" s="42"/>
      <c r="B147" s="43" t="s">
        <v>1044</v>
      </c>
      <c r="C147" s="42" t="s">
        <v>64</v>
      </c>
      <c r="D147" s="42"/>
      <c r="E147" s="42"/>
      <c r="F147" s="42" t="s">
        <v>917</v>
      </c>
      <c r="G147" s="45"/>
      <c r="H147"/>
      <c r="I147" s="71"/>
      <c r="J147" s="37"/>
      <c r="K147" s="37"/>
      <c r="L147" s="37"/>
      <c r="M147" s="37"/>
      <c r="N147" s="56"/>
    </row>
    <row r="148" spans="1:14" x14ac:dyDescent="0.25">
      <c r="A148" s="23" t="s">
        <v>1045</v>
      </c>
      <c r="B148" s="40" t="s">
        <v>1046</v>
      </c>
      <c r="C148" s="102" t="s">
        <v>34</v>
      </c>
      <c r="D148" s="73"/>
      <c r="E148" s="73"/>
      <c r="F148" s="49" t="str">
        <f>IF($C$152=0,"",IF(C148="[for completion]","",C148/$C$152))</f>
        <v/>
      </c>
      <c r="G148" s="48"/>
      <c r="H148"/>
      <c r="I148" s="40"/>
      <c r="K148" s="73"/>
      <c r="L148" s="73"/>
      <c r="M148" s="49"/>
      <c r="N148" s="48"/>
    </row>
    <row r="149" spans="1:14" x14ac:dyDescent="0.25">
      <c r="A149" s="23" t="s">
        <v>1047</v>
      </c>
      <c r="B149" s="40" t="s">
        <v>1048</v>
      </c>
      <c r="C149" s="102" t="s">
        <v>34</v>
      </c>
      <c r="D149" s="73"/>
      <c r="E149" s="73"/>
      <c r="F149" s="49" t="str">
        <f>IF($C$152=0,"",IF(C149="[for completion]","",C149/$C$152))</f>
        <v/>
      </c>
      <c r="G149" s="48"/>
      <c r="H149"/>
      <c r="I149" s="40"/>
      <c r="K149" s="73"/>
      <c r="L149" s="73"/>
      <c r="M149" s="49"/>
      <c r="N149" s="48"/>
    </row>
    <row r="150" spans="1:14" x14ac:dyDescent="0.25">
      <c r="A150" s="23" t="s">
        <v>1049</v>
      </c>
      <c r="B150" s="40" t="s">
        <v>1050</v>
      </c>
      <c r="C150" s="102" t="s">
        <v>34</v>
      </c>
      <c r="D150" s="73"/>
      <c r="E150" s="73"/>
      <c r="F150" s="49" t="str">
        <f>IF($C$152=0,"",IF(C150="[for completion]","",C150/$C$152))</f>
        <v/>
      </c>
      <c r="G150" s="48"/>
      <c r="H150"/>
      <c r="I150" s="40"/>
      <c r="K150" s="73"/>
      <c r="L150" s="73"/>
      <c r="M150" s="49"/>
      <c r="N150" s="48"/>
    </row>
    <row r="151" spans="1:14" ht="15" customHeight="1" x14ac:dyDescent="0.25">
      <c r="A151" s="23" t="s">
        <v>1051</v>
      </c>
      <c r="B151" s="40" t="s">
        <v>1052</v>
      </c>
      <c r="C151" s="102" t="s">
        <v>34</v>
      </c>
      <c r="D151" s="73"/>
      <c r="E151" s="73"/>
      <c r="F151" s="49" t="str">
        <f>IF($C$152=0,"",IF(C151="[for completion]","",C151/$C$152))</f>
        <v/>
      </c>
      <c r="G151" s="48"/>
      <c r="H151"/>
      <c r="I151" s="40"/>
      <c r="K151" s="73"/>
      <c r="L151" s="73"/>
      <c r="M151" s="49"/>
      <c r="N151" s="48"/>
    </row>
    <row r="152" spans="1:14" ht="15" customHeight="1" x14ac:dyDescent="0.25">
      <c r="A152" s="23" t="s">
        <v>1053</v>
      </c>
      <c r="B152" s="50" t="s">
        <v>100</v>
      </c>
      <c r="C152" s="104">
        <f>SUM(C148:C151)</f>
        <v>0</v>
      </c>
      <c r="D152" s="73"/>
      <c r="E152" s="73"/>
      <c r="F152" s="60">
        <f>SUM(F148:F151)</f>
        <v>0</v>
      </c>
      <c r="G152" s="48"/>
      <c r="H152"/>
      <c r="I152" s="40"/>
      <c r="K152" s="73"/>
      <c r="L152" s="73"/>
      <c r="M152" s="49"/>
      <c r="N152" s="48"/>
    </row>
    <row r="153" spans="1:14" ht="15" customHeight="1" outlineLevel="1" x14ac:dyDescent="0.25">
      <c r="A153" s="23" t="s">
        <v>1054</v>
      </c>
      <c r="B153" s="52" t="s">
        <v>1055</v>
      </c>
      <c r="D153" s="73"/>
      <c r="E153" s="73"/>
      <c r="F153" s="49" t="str">
        <f>IF($C$152=0,"",IF(C153="[for completion]","",C153/$C$152))</f>
        <v/>
      </c>
      <c r="G153" s="48"/>
      <c r="H153"/>
      <c r="I153" s="40"/>
      <c r="K153" s="73"/>
      <c r="L153" s="73"/>
      <c r="M153" s="49"/>
      <c r="N153" s="48"/>
    </row>
    <row r="154" spans="1:14" ht="15" customHeight="1" outlineLevel="1" x14ac:dyDescent="0.25">
      <c r="A154" s="23" t="s">
        <v>1056</v>
      </c>
      <c r="B154" s="52" t="s">
        <v>1057</v>
      </c>
      <c r="D154" s="73"/>
      <c r="E154" s="73"/>
      <c r="F154" s="49" t="str">
        <f t="shared" ref="F154:F159" si="2">IF($C$152=0,"",IF(C154="[for completion]","",C154/$C$152))</f>
        <v/>
      </c>
      <c r="G154" s="48"/>
      <c r="H154"/>
      <c r="I154" s="40"/>
      <c r="K154" s="73"/>
      <c r="L154" s="73"/>
      <c r="M154" s="49"/>
      <c r="N154" s="48"/>
    </row>
    <row r="155" spans="1:14" ht="15" customHeight="1" outlineLevel="1" x14ac:dyDescent="0.25">
      <c r="A155" s="23" t="s">
        <v>1058</v>
      </c>
      <c r="B155" s="52" t="s">
        <v>1059</v>
      </c>
      <c r="D155" s="73"/>
      <c r="E155" s="73"/>
      <c r="F155" s="49" t="str">
        <f t="shared" si="2"/>
        <v/>
      </c>
      <c r="G155" s="48"/>
      <c r="H155"/>
      <c r="I155" s="40"/>
      <c r="K155" s="73"/>
      <c r="L155" s="73"/>
      <c r="M155" s="49"/>
      <c r="N155" s="48"/>
    </row>
    <row r="156" spans="1:14" ht="15" customHeight="1" outlineLevel="1" x14ac:dyDescent="0.25">
      <c r="A156" s="23" t="s">
        <v>1060</v>
      </c>
      <c r="B156" s="52" t="s">
        <v>1061</v>
      </c>
      <c r="D156" s="73"/>
      <c r="E156" s="73"/>
      <c r="F156" s="49" t="str">
        <f t="shared" si="2"/>
        <v/>
      </c>
      <c r="G156" s="48"/>
      <c r="H156"/>
      <c r="I156" s="40"/>
      <c r="K156" s="73"/>
      <c r="L156" s="73"/>
      <c r="M156" s="49"/>
      <c r="N156" s="48"/>
    </row>
    <row r="157" spans="1:14" ht="15" customHeight="1" outlineLevel="1" x14ac:dyDescent="0.25">
      <c r="A157" s="23" t="s">
        <v>1062</v>
      </c>
      <c r="B157" s="52" t="s">
        <v>1063</v>
      </c>
      <c r="D157" s="73"/>
      <c r="E157" s="73"/>
      <c r="F157" s="49" t="str">
        <f t="shared" si="2"/>
        <v/>
      </c>
      <c r="G157" s="48"/>
      <c r="H157"/>
      <c r="I157" s="40"/>
      <c r="K157" s="73"/>
      <c r="L157" s="73"/>
      <c r="M157" s="49"/>
      <c r="N157" s="48"/>
    </row>
    <row r="158" spans="1:14" ht="15" customHeight="1" outlineLevel="1" x14ac:dyDescent="0.25">
      <c r="A158" s="23" t="s">
        <v>1064</v>
      </c>
      <c r="B158" s="52" t="s">
        <v>1065</v>
      </c>
      <c r="D158" s="73"/>
      <c r="E158" s="73"/>
      <c r="F158" s="49" t="str">
        <f t="shared" si="2"/>
        <v/>
      </c>
      <c r="G158" s="48"/>
      <c r="H158"/>
      <c r="I158" s="40"/>
      <c r="K158" s="73"/>
      <c r="L158" s="73"/>
      <c r="M158" s="49"/>
      <c r="N158" s="48"/>
    </row>
    <row r="159" spans="1:14" ht="15" customHeight="1" outlineLevel="1" x14ac:dyDescent="0.25">
      <c r="A159" s="23" t="s">
        <v>1066</v>
      </c>
      <c r="B159" s="52" t="s">
        <v>1586</v>
      </c>
      <c r="D159" s="73"/>
      <c r="E159" s="73"/>
      <c r="F159" s="49" t="str">
        <f t="shared" si="2"/>
        <v/>
      </c>
      <c r="G159" s="48"/>
      <c r="H159"/>
      <c r="I159" s="40"/>
      <c r="K159" s="73"/>
      <c r="L159" s="73"/>
      <c r="M159" s="49"/>
      <c r="N159" s="48"/>
    </row>
    <row r="160" spans="1:14" ht="15" customHeight="1" outlineLevel="1" x14ac:dyDescent="0.25">
      <c r="A160" s="23" t="s">
        <v>1067</v>
      </c>
      <c r="B160" s="52"/>
      <c r="D160" s="73"/>
      <c r="E160" s="73"/>
      <c r="F160" s="49"/>
      <c r="G160" s="48"/>
      <c r="H160"/>
      <c r="I160" s="40"/>
      <c r="K160" s="73"/>
      <c r="L160" s="73"/>
      <c r="M160" s="49"/>
      <c r="N160" s="48"/>
    </row>
    <row r="161" spans="1:14" ht="15" customHeight="1" outlineLevel="1" x14ac:dyDescent="0.25">
      <c r="A161" s="23" t="s">
        <v>1068</v>
      </c>
      <c r="B161" s="52"/>
      <c r="D161" s="73"/>
      <c r="E161" s="73"/>
      <c r="F161" s="49"/>
      <c r="G161" s="48"/>
      <c r="H161"/>
      <c r="I161" s="40"/>
      <c r="K161" s="73"/>
      <c r="L161" s="73"/>
      <c r="M161" s="49"/>
      <c r="N161" s="48"/>
    </row>
    <row r="162" spans="1:14" ht="15" customHeight="1" outlineLevel="1" x14ac:dyDescent="0.25">
      <c r="A162" s="23" t="s">
        <v>1069</v>
      </c>
      <c r="B162" s="52"/>
      <c r="D162" s="73"/>
      <c r="E162" s="73"/>
      <c r="F162" s="49"/>
      <c r="G162" s="48"/>
      <c r="H162"/>
      <c r="I162" s="40"/>
      <c r="K162" s="73"/>
      <c r="L162" s="73"/>
      <c r="M162" s="49"/>
      <c r="N162" s="48"/>
    </row>
    <row r="163" spans="1:14" ht="15" customHeight="1" outlineLevel="1" x14ac:dyDescent="0.25">
      <c r="A163" s="23" t="s">
        <v>1070</v>
      </c>
      <c r="B163" s="52"/>
      <c r="D163" s="73"/>
      <c r="E163" s="73"/>
      <c r="F163" s="49"/>
      <c r="G163" s="48"/>
      <c r="H163"/>
      <c r="I163" s="40"/>
      <c r="K163" s="73"/>
      <c r="L163" s="73"/>
      <c r="M163" s="49"/>
      <c r="N163" s="48"/>
    </row>
    <row r="164" spans="1:14" ht="15" customHeight="1" outlineLevel="1" x14ac:dyDescent="0.25">
      <c r="A164" s="23" t="s">
        <v>1071</v>
      </c>
      <c r="B164" s="40"/>
      <c r="D164" s="73"/>
      <c r="E164" s="73"/>
      <c r="F164" s="49"/>
      <c r="G164" s="48"/>
      <c r="H164"/>
      <c r="I164" s="40"/>
      <c r="K164" s="73"/>
      <c r="L164" s="73"/>
      <c r="M164" s="49"/>
      <c r="N164" s="48"/>
    </row>
    <row r="165" spans="1:14" outlineLevel="1" x14ac:dyDescent="0.25">
      <c r="A165" s="23" t="s">
        <v>1072</v>
      </c>
      <c r="B165" s="53"/>
      <c r="C165" s="53"/>
      <c r="D165" s="53"/>
      <c r="E165" s="53"/>
      <c r="F165" s="49"/>
      <c r="G165" s="48"/>
      <c r="H165"/>
      <c r="I165" s="50"/>
      <c r="J165" s="40"/>
      <c r="K165" s="73"/>
      <c r="L165" s="73"/>
      <c r="M165" s="60"/>
      <c r="N165" s="48"/>
    </row>
    <row r="166" spans="1:14" ht="15" customHeight="1" x14ac:dyDescent="0.25">
      <c r="A166" s="42"/>
      <c r="B166" s="43" t="s">
        <v>1073</v>
      </c>
      <c r="C166" s="42"/>
      <c r="D166" s="42"/>
      <c r="E166" s="42"/>
      <c r="F166" s="45"/>
      <c r="G166" s="45"/>
      <c r="H166"/>
      <c r="I166" s="71"/>
      <c r="J166" s="37"/>
      <c r="K166" s="37"/>
      <c r="L166" s="37"/>
      <c r="M166" s="56"/>
      <c r="N166" s="56"/>
    </row>
    <row r="167" spans="1:14" x14ac:dyDescent="0.25">
      <c r="A167" s="23" t="s">
        <v>1074</v>
      </c>
      <c r="B167" s="23" t="s">
        <v>674</v>
      </c>
      <c r="C167" s="99" t="s">
        <v>34</v>
      </c>
      <c r="D167"/>
      <c r="E167" s="21"/>
      <c r="F167" s="21"/>
      <c r="G167"/>
      <c r="H167"/>
      <c r="K167"/>
      <c r="L167" s="21"/>
      <c r="M167" s="21"/>
      <c r="N167"/>
    </row>
    <row r="168" spans="1:14" outlineLevel="1" x14ac:dyDescent="0.25">
      <c r="A168" s="23" t="s">
        <v>1075</v>
      </c>
      <c r="D168"/>
      <c r="E168" s="21"/>
      <c r="F168" s="21"/>
      <c r="G168"/>
      <c r="H168"/>
      <c r="K168"/>
      <c r="L168" s="21"/>
      <c r="M168" s="21"/>
      <c r="N168"/>
    </row>
    <row r="169" spans="1:14" outlineLevel="1" x14ac:dyDescent="0.25">
      <c r="A169" s="23" t="s">
        <v>1076</v>
      </c>
      <c r="D169"/>
      <c r="E169" s="21"/>
      <c r="F169" s="21"/>
      <c r="G169"/>
      <c r="H169"/>
      <c r="K169"/>
      <c r="L169" s="21"/>
      <c r="M169" s="21"/>
      <c r="N169"/>
    </row>
    <row r="170" spans="1:14" outlineLevel="1" x14ac:dyDescent="0.25">
      <c r="A170" s="23" t="s">
        <v>1077</v>
      </c>
      <c r="D170"/>
      <c r="E170" s="21"/>
      <c r="F170" s="21"/>
      <c r="G170"/>
      <c r="H170"/>
      <c r="K170"/>
      <c r="L170" s="21"/>
      <c r="M170" s="21"/>
      <c r="N170"/>
    </row>
    <row r="171" spans="1:14" outlineLevel="1" x14ac:dyDescent="0.25">
      <c r="A171" s="23" t="s">
        <v>1078</v>
      </c>
      <c r="D171"/>
      <c r="E171" s="21"/>
      <c r="F171" s="21"/>
      <c r="G171"/>
      <c r="H171"/>
      <c r="K171"/>
      <c r="L171" s="21"/>
      <c r="M171" s="21"/>
      <c r="N171"/>
    </row>
    <row r="172" spans="1:14" x14ac:dyDescent="0.25">
      <c r="A172" s="42"/>
      <c r="B172" s="43" t="s">
        <v>1079</v>
      </c>
      <c r="C172" s="42" t="s">
        <v>917</v>
      </c>
      <c r="D172" s="42"/>
      <c r="E172" s="42"/>
      <c r="F172" s="45"/>
      <c r="G172" s="45"/>
      <c r="H172"/>
      <c r="I172" s="71"/>
      <c r="J172" s="37"/>
      <c r="K172" s="37"/>
      <c r="L172" s="37"/>
      <c r="M172" s="56"/>
      <c r="N172" s="56"/>
    </row>
    <row r="173" spans="1:14" ht="15" customHeight="1" x14ac:dyDescent="0.25">
      <c r="A173" s="23" t="s">
        <v>1080</v>
      </c>
      <c r="B173" s="23" t="s">
        <v>1081</v>
      </c>
      <c r="C173" s="99" t="s">
        <v>34</v>
      </c>
      <c r="D173"/>
      <c r="E173"/>
      <c r="F173"/>
      <c r="G173"/>
      <c r="H173"/>
      <c r="K173"/>
      <c r="L173"/>
      <c r="M173"/>
      <c r="N173"/>
    </row>
    <row r="174" spans="1:14" outlineLevel="1" x14ac:dyDescent="0.25">
      <c r="A174" s="23" t="s">
        <v>1082</v>
      </c>
      <c r="D174"/>
      <c r="E174"/>
      <c r="F174"/>
      <c r="G174"/>
      <c r="H174"/>
      <c r="K174"/>
      <c r="L174"/>
      <c r="M174"/>
      <c r="N174"/>
    </row>
    <row r="175" spans="1:14" outlineLevel="1" x14ac:dyDescent="0.25">
      <c r="A175" s="23" t="s">
        <v>1083</v>
      </c>
      <c r="D175"/>
      <c r="E175"/>
      <c r="F175"/>
      <c r="G175"/>
      <c r="H175"/>
      <c r="K175"/>
      <c r="L175"/>
      <c r="M175"/>
      <c r="N175"/>
    </row>
    <row r="176" spans="1:14" outlineLevel="1" x14ac:dyDescent="0.25">
      <c r="A176" s="23" t="s">
        <v>1084</v>
      </c>
      <c r="D176"/>
      <c r="E176"/>
      <c r="F176"/>
      <c r="G176"/>
      <c r="H176"/>
      <c r="K176"/>
      <c r="L176"/>
      <c r="M176"/>
      <c r="N176"/>
    </row>
    <row r="177" spans="1:14" outlineLevel="1" x14ac:dyDescent="0.25">
      <c r="A177" s="23" t="s">
        <v>1085</v>
      </c>
      <c r="D177"/>
      <c r="E177"/>
      <c r="F177"/>
      <c r="G177"/>
      <c r="H177"/>
      <c r="K177"/>
      <c r="L177"/>
      <c r="M177"/>
      <c r="N177"/>
    </row>
    <row r="178" spans="1:14" outlineLevel="1" x14ac:dyDescent="0.25">
      <c r="A178" s="23" t="s">
        <v>1086</v>
      </c>
    </row>
    <row r="179" spans="1:14" outlineLevel="1" x14ac:dyDescent="0.25">
      <c r="A179" s="23" t="s">
        <v>1087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4" sqref="C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20" t="s">
        <v>1088</v>
      </c>
      <c r="B1" s="20"/>
      <c r="C1" s="21"/>
      <c r="D1" s="21"/>
      <c r="E1" s="21"/>
      <c r="F1" s="108" t="s">
        <v>1550</v>
      </c>
    </row>
    <row r="2" spans="1:7" ht="15.75" thickBot="1" x14ac:dyDescent="0.3">
      <c r="A2" s="21"/>
      <c r="B2" s="21"/>
      <c r="C2" s="21"/>
      <c r="D2" s="21"/>
      <c r="E2" s="21"/>
      <c r="F2" s="21"/>
    </row>
    <row r="3" spans="1:7" ht="19.5" thickBot="1" x14ac:dyDescent="0.3">
      <c r="A3" s="24"/>
      <c r="B3" s="25" t="s">
        <v>23</v>
      </c>
      <c r="C3" s="26" t="s">
        <v>174</v>
      </c>
      <c r="D3" s="24"/>
      <c r="E3" s="24"/>
      <c r="F3" s="24"/>
      <c r="G3" s="24"/>
    </row>
    <row r="4" spans="1:7" ht="15.75" thickBot="1" x14ac:dyDescent="0.3"/>
    <row r="5" spans="1:7" ht="19.5" thickBot="1" x14ac:dyDescent="0.3">
      <c r="A5" s="27"/>
      <c r="B5" s="74" t="s">
        <v>1089</v>
      </c>
      <c r="C5" s="27"/>
      <c r="E5" s="29"/>
      <c r="F5" s="29"/>
    </row>
    <row r="6" spans="1:7" ht="15.75" thickBot="1" x14ac:dyDescent="0.3">
      <c r="B6" s="75" t="s">
        <v>1090</v>
      </c>
    </row>
    <row r="7" spans="1:7" x14ac:dyDescent="0.25">
      <c r="B7" s="33"/>
    </row>
    <row r="8" spans="1:7" ht="37.5" x14ac:dyDescent="0.25">
      <c r="A8" s="34" t="s">
        <v>32</v>
      </c>
      <c r="B8" s="34" t="s">
        <v>1090</v>
      </c>
      <c r="C8" s="35"/>
      <c r="D8" s="35"/>
      <c r="E8" s="35"/>
      <c r="F8" s="35"/>
      <c r="G8" s="36"/>
    </row>
    <row r="9" spans="1:7" ht="15" customHeight="1" x14ac:dyDescent="0.25">
      <c r="A9" s="42"/>
      <c r="B9" s="43" t="s">
        <v>905</v>
      </c>
      <c r="C9" s="42" t="s">
        <v>1091</v>
      </c>
      <c r="D9" s="42"/>
      <c r="E9" s="44"/>
      <c r="F9" s="42"/>
      <c r="G9" s="45"/>
    </row>
    <row r="10" spans="1:7" x14ac:dyDescent="0.25">
      <c r="A10" s="23" t="s">
        <v>1092</v>
      </c>
      <c r="B10" s="23" t="s">
        <v>1093</v>
      </c>
      <c r="C10" s="103" t="s">
        <v>34</v>
      </c>
    </row>
    <row r="11" spans="1:7" outlineLevel="1" x14ac:dyDescent="0.25">
      <c r="A11" s="23" t="s">
        <v>1094</v>
      </c>
      <c r="B11" s="38" t="s">
        <v>500</v>
      </c>
    </row>
    <row r="12" spans="1:7" outlineLevel="1" x14ac:dyDescent="0.25">
      <c r="A12" s="23" t="s">
        <v>1095</v>
      </c>
      <c r="B12" s="38" t="s">
        <v>502</v>
      </c>
    </row>
    <row r="13" spans="1:7" outlineLevel="1" x14ac:dyDescent="0.25">
      <c r="A13" s="23" t="s">
        <v>1096</v>
      </c>
      <c r="B13" s="38"/>
    </row>
    <row r="14" spans="1:7" outlineLevel="1" x14ac:dyDescent="0.25">
      <c r="A14" s="23" t="s">
        <v>1097</v>
      </c>
      <c r="B14" s="38"/>
    </row>
    <row r="15" spans="1:7" outlineLevel="1" x14ac:dyDescent="0.25">
      <c r="A15" s="23" t="s">
        <v>1098</v>
      </c>
      <c r="B15" s="38"/>
    </row>
    <row r="16" spans="1:7" outlineLevel="1" x14ac:dyDescent="0.25">
      <c r="A16" s="23" t="s">
        <v>1099</v>
      </c>
      <c r="B16" s="38"/>
    </row>
    <row r="17" spans="1:7" ht="15" customHeight="1" x14ac:dyDescent="0.25">
      <c r="A17" s="42"/>
      <c r="B17" s="43" t="s">
        <v>1100</v>
      </c>
      <c r="C17" s="42" t="s">
        <v>1101</v>
      </c>
      <c r="D17" s="42"/>
      <c r="E17" s="44"/>
      <c r="F17" s="45"/>
      <c r="G17" s="45"/>
    </row>
    <row r="18" spans="1:7" x14ac:dyDescent="0.25">
      <c r="A18" s="23" t="s">
        <v>1102</v>
      </c>
      <c r="B18" s="23" t="s">
        <v>511</v>
      </c>
      <c r="C18" s="99" t="s">
        <v>34</v>
      </c>
    </row>
    <row r="19" spans="1:7" outlineLevel="1" x14ac:dyDescent="0.25">
      <c r="A19" s="23" t="s">
        <v>1103</v>
      </c>
      <c r="C19" s="99"/>
    </row>
    <row r="20" spans="1:7" outlineLevel="1" x14ac:dyDescent="0.25">
      <c r="A20" s="23" t="s">
        <v>1104</v>
      </c>
      <c r="C20" s="99"/>
    </row>
    <row r="21" spans="1:7" outlineLevel="1" x14ac:dyDescent="0.25">
      <c r="A21" s="23" t="s">
        <v>1105</v>
      </c>
      <c r="C21" s="99"/>
    </row>
    <row r="22" spans="1:7" outlineLevel="1" x14ac:dyDescent="0.25">
      <c r="A22" s="23" t="s">
        <v>1106</v>
      </c>
      <c r="C22" s="99"/>
    </row>
    <row r="23" spans="1:7" outlineLevel="1" x14ac:dyDescent="0.25">
      <c r="A23" s="23" t="s">
        <v>1107</v>
      </c>
      <c r="C23" s="99"/>
    </row>
    <row r="24" spans="1:7" outlineLevel="1" x14ac:dyDescent="0.25">
      <c r="A24" s="23" t="s">
        <v>1108</v>
      </c>
      <c r="C24" s="99"/>
    </row>
    <row r="25" spans="1:7" ht="15" customHeight="1" x14ac:dyDescent="0.25">
      <c r="A25" s="42"/>
      <c r="B25" s="43" t="s">
        <v>1109</v>
      </c>
      <c r="C25" s="42" t="s">
        <v>1101</v>
      </c>
      <c r="D25" s="42"/>
      <c r="E25" s="44"/>
      <c r="F25" s="45"/>
      <c r="G25" s="45"/>
    </row>
    <row r="26" spans="1:7" x14ac:dyDescent="0.25">
      <c r="A26" s="23" t="s">
        <v>1110</v>
      </c>
      <c r="B26" s="70" t="s">
        <v>520</v>
      </c>
      <c r="C26" s="99">
        <f>SUM(C27:C54)</f>
        <v>0</v>
      </c>
      <c r="D26" s="70"/>
      <c r="F26" s="70"/>
      <c r="G26" s="23"/>
    </row>
    <row r="27" spans="1:7" x14ac:dyDescent="0.25">
      <c r="A27" s="23" t="s">
        <v>1111</v>
      </c>
      <c r="B27" s="23" t="s">
        <v>522</v>
      </c>
      <c r="C27" s="99" t="s">
        <v>34</v>
      </c>
      <c r="D27" s="70"/>
      <c r="F27" s="70"/>
      <c r="G27" s="23"/>
    </row>
    <row r="28" spans="1:7" x14ac:dyDescent="0.25">
      <c r="A28" s="23" t="s">
        <v>1112</v>
      </c>
      <c r="B28" s="23" t="s">
        <v>524</v>
      </c>
      <c r="C28" s="99" t="s">
        <v>34</v>
      </c>
      <c r="D28" s="70"/>
      <c r="F28" s="70"/>
      <c r="G28" s="23"/>
    </row>
    <row r="29" spans="1:7" x14ac:dyDescent="0.25">
      <c r="A29" s="23" t="s">
        <v>1113</v>
      </c>
      <c r="B29" s="23" t="s">
        <v>526</v>
      </c>
      <c r="C29" s="99" t="s">
        <v>34</v>
      </c>
      <c r="D29" s="70"/>
      <c r="F29" s="70"/>
      <c r="G29" s="23"/>
    </row>
    <row r="30" spans="1:7" x14ac:dyDescent="0.25">
      <c r="A30" s="23" t="s">
        <v>1114</v>
      </c>
      <c r="B30" s="23" t="s">
        <v>528</v>
      </c>
      <c r="C30" s="99" t="s">
        <v>34</v>
      </c>
      <c r="D30" s="70"/>
      <c r="F30" s="70"/>
      <c r="G30" s="23"/>
    </row>
    <row r="31" spans="1:7" x14ac:dyDescent="0.25">
      <c r="A31" s="23" t="s">
        <v>1115</v>
      </c>
      <c r="B31" s="23" t="s">
        <v>530</v>
      </c>
      <c r="C31" s="99" t="s">
        <v>34</v>
      </c>
      <c r="D31" s="70"/>
      <c r="F31" s="70"/>
      <c r="G31" s="23"/>
    </row>
    <row r="32" spans="1:7" x14ac:dyDescent="0.25">
      <c r="A32" s="23" t="s">
        <v>1116</v>
      </c>
      <c r="B32" s="23" t="s">
        <v>532</v>
      </c>
      <c r="C32" s="99" t="s">
        <v>34</v>
      </c>
      <c r="D32" s="70"/>
      <c r="F32" s="70"/>
      <c r="G32" s="23"/>
    </row>
    <row r="33" spans="1:7" x14ac:dyDescent="0.25">
      <c r="A33" s="23" t="s">
        <v>1117</v>
      </c>
      <c r="B33" s="23" t="s">
        <v>534</v>
      </c>
      <c r="C33" s="99" t="s">
        <v>34</v>
      </c>
      <c r="D33" s="70"/>
      <c r="F33" s="70"/>
      <c r="G33" s="23"/>
    </row>
    <row r="34" spans="1:7" x14ac:dyDescent="0.25">
      <c r="A34" s="23" t="s">
        <v>1118</v>
      </c>
      <c r="B34" s="23" t="s">
        <v>536</v>
      </c>
      <c r="C34" s="99" t="s">
        <v>34</v>
      </c>
      <c r="D34" s="70"/>
      <c r="F34" s="70"/>
      <c r="G34" s="23"/>
    </row>
    <row r="35" spans="1:7" x14ac:dyDescent="0.25">
      <c r="A35" s="23" t="s">
        <v>1119</v>
      </c>
      <c r="B35" s="23" t="s">
        <v>538</v>
      </c>
      <c r="C35" s="99" t="s">
        <v>34</v>
      </c>
      <c r="D35" s="70"/>
      <c r="F35" s="70"/>
      <c r="G35" s="23"/>
    </row>
    <row r="36" spans="1:7" x14ac:dyDescent="0.25">
      <c r="A36" s="23" t="s">
        <v>1120</v>
      </c>
      <c r="B36" s="23" t="s">
        <v>540</v>
      </c>
      <c r="C36" s="99" t="s">
        <v>34</v>
      </c>
      <c r="D36" s="70"/>
      <c r="F36" s="70"/>
      <c r="G36" s="23"/>
    </row>
    <row r="37" spans="1:7" x14ac:dyDescent="0.25">
      <c r="A37" s="23" t="s">
        <v>1121</v>
      </c>
      <c r="B37" s="23" t="s">
        <v>542</v>
      </c>
      <c r="C37" s="99" t="s">
        <v>34</v>
      </c>
      <c r="D37" s="70"/>
      <c r="F37" s="70"/>
      <c r="G37" s="23"/>
    </row>
    <row r="38" spans="1:7" x14ac:dyDescent="0.25">
      <c r="A38" s="23" t="s">
        <v>1122</v>
      </c>
      <c r="B38" s="23" t="s">
        <v>544</v>
      </c>
      <c r="C38" s="99" t="s">
        <v>34</v>
      </c>
      <c r="D38" s="70"/>
      <c r="F38" s="70"/>
      <c r="G38" s="23"/>
    </row>
    <row r="39" spans="1:7" x14ac:dyDescent="0.25">
      <c r="A39" s="23" t="s">
        <v>1123</v>
      </c>
      <c r="B39" s="23" t="s">
        <v>546</v>
      </c>
      <c r="C39" s="99" t="s">
        <v>34</v>
      </c>
      <c r="D39" s="70"/>
      <c r="F39" s="70"/>
      <c r="G39" s="23"/>
    </row>
    <row r="40" spans="1:7" x14ac:dyDescent="0.25">
      <c r="A40" s="23" t="s">
        <v>1124</v>
      </c>
      <c r="B40" s="23" t="s">
        <v>548</v>
      </c>
      <c r="C40" s="99" t="s">
        <v>34</v>
      </c>
      <c r="D40" s="70"/>
      <c r="F40" s="70"/>
      <c r="G40" s="23"/>
    </row>
    <row r="41" spans="1:7" x14ac:dyDescent="0.25">
      <c r="A41" s="23" t="s">
        <v>1125</v>
      </c>
      <c r="B41" s="23" t="s">
        <v>550</v>
      </c>
      <c r="C41" s="99" t="s">
        <v>34</v>
      </c>
      <c r="D41" s="70"/>
      <c r="F41" s="70"/>
      <c r="G41" s="23"/>
    </row>
    <row r="42" spans="1:7" x14ac:dyDescent="0.25">
      <c r="A42" s="23" t="s">
        <v>1126</v>
      </c>
      <c r="B42" s="23" t="s">
        <v>3</v>
      </c>
      <c r="C42" s="99" t="s">
        <v>34</v>
      </c>
      <c r="D42" s="70"/>
      <c r="F42" s="70"/>
      <c r="G42" s="23"/>
    </row>
    <row r="43" spans="1:7" x14ac:dyDescent="0.25">
      <c r="A43" s="23" t="s">
        <v>1127</v>
      </c>
      <c r="B43" s="23" t="s">
        <v>553</v>
      </c>
      <c r="C43" s="99" t="s">
        <v>34</v>
      </c>
      <c r="D43" s="70"/>
      <c r="F43" s="70"/>
      <c r="G43" s="23"/>
    </row>
    <row r="44" spans="1:7" x14ac:dyDescent="0.25">
      <c r="A44" s="23" t="s">
        <v>1128</v>
      </c>
      <c r="B44" s="23" t="s">
        <v>555</v>
      </c>
      <c r="C44" s="99" t="s">
        <v>34</v>
      </c>
      <c r="D44" s="70"/>
      <c r="F44" s="70"/>
      <c r="G44" s="23"/>
    </row>
    <row r="45" spans="1:7" x14ac:dyDescent="0.25">
      <c r="A45" s="23" t="s">
        <v>1129</v>
      </c>
      <c r="B45" s="23" t="s">
        <v>557</v>
      </c>
      <c r="C45" s="99" t="s">
        <v>34</v>
      </c>
      <c r="D45" s="70"/>
      <c r="F45" s="70"/>
      <c r="G45" s="23"/>
    </row>
    <row r="46" spans="1:7" x14ac:dyDescent="0.25">
      <c r="A46" s="23" t="s">
        <v>1130</v>
      </c>
      <c r="B46" s="23" t="s">
        <v>559</v>
      </c>
      <c r="C46" s="99" t="s">
        <v>34</v>
      </c>
      <c r="D46" s="70"/>
      <c r="F46" s="70"/>
      <c r="G46" s="23"/>
    </row>
    <row r="47" spans="1:7" x14ac:dyDescent="0.25">
      <c r="A47" s="23" t="s">
        <v>1131</v>
      </c>
      <c r="B47" s="23" t="s">
        <v>561</v>
      </c>
      <c r="C47" s="99" t="s">
        <v>34</v>
      </c>
      <c r="D47" s="70"/>
      <c r="F47" s="70"/>
      <c r="G47" s="23"/>
    </row>
    <row r="48" spans="1:7" x14ac:dyDescent="0.25">
      <c r="A48" s="23" t="s">
        <v>1132</v>
      </c>
      <c r="B48" s="23" t="s">
        <v>563</v>
      </c>
      <c r="C48" s="99" t="s">
        <v>34</v>
      </c>
      <c r="D48" s="70"/>
      <c r="F48" s="70"/>
      <c r="G48" s="23"/>
    </row>
    <row r="49" spans="1:7" x14ac:dyDescent="0.25">
      <c r="A49" s="23" t="s">
        <v>1133</v>
      </c>
      <c r="B49" s="23" t="s">
        <v>565</v>
      </c>
      <c r="C49" s="99" t="s">
        <v>34</v>
      </c>
      <c r="D49" s="70"/>
      <c r="F49" s="70"/>
      <c r="G49" s="23"/>
    </row>
    <row r="50" spans="1:7" x14ac:dyDescent="0.25">
      <c r="A50" s="23" t="s">
        <v>1134</v>
      </c>
      <c r="B50" s="23" t="s">
        <v>567</v>
      </c>
      <c r="C50" s="99" t="s">
        <v>34</v>
      </c>
      <c r="D50" s="70"/>
      <c r="F50" s="70"/>
      <c r="G50" s="23"/>
    </row>
    <row r="51" spans="1:7" x14ac:dyDescent="0.25">
      <c r="A51" s="23" t="s">
        <v>1135</v>
      </c>
      <c r="B51" s="23" t="s">
        <v>569</v>
      </c>
      <c r="C51" s="99" t="s">
        <v>34</v>
      </c>
      <c r="D51" s="70"/>
      <c r="F51" s="70"/>
      <c r="G51" s="23"/>
    </row>
    <row r="52" spans="1:7" x14ac:dyDescent="0.25">
      <c r="A52" s="23" t="s">
        <v>1136</v>
      </c>
      <c r="B52" s="23" t="s">
        <v>571</v>
      </c>
      <c r="C52" s="99" t="s">
        <v>34</v>
      </c>
      <c r="D52" s="70"/>
      <c r="F52" s="70"/>
      <c r="G52" s="23"/>
    </row>
    <row r="53" spans="1:7" x14ac:dyDescent="0.25">
      <c r="A53" s="23" t="s">
        <v>1137</v>
      </c>
      <c r="B53" s="23" t="s">
        <v>6</v>
      </c>
      <c r="C53" s="99" t="s">
        <v>34</v>
      </c>
      <c r="D53" s="70"/>
      <c r="F53" s="70"/>
      <c r="G53" s="23"/>
    </row>
    <row r="54" spans="1:7" x14ac:dyDescent="0.25">
      <c r="A54" s="23" t="s">
        <v>1138</v>
      </c>
      <c r="B54" s="23" t="s">
        <v>574</v>
      </c>
      <c r="C54" s="99" t="s">
        <v>34</v>
      </c>
      <c r="D54" s="70"/>
      <c r="F54" s="70"/>
      <c r="G54" s="23"/>
    </row>
    <row r="55" spans="1:7" x14ac:dyDescent="0.25">
      <c r="A55" s="23" t="s">
        <v>1139</v>
      </c>
      <c r="B55" s="70" t="s">
        <v>262</v>
      </c>
      <c r="C55" s="98">
        <f>SUM(C56:C58)</f>
        <v>0</v>
      </c>
      <c r="D55" s="70"/>
      <c r="F55" s="70"/>
      <c r="G55" s="23"/>
    </row>
    <row r="56" spans="1:7" x14ac:dyDescent="0.25">
      <c r="A56" s="23" t="s">
        <v>1140</v>
      </c>
      <c r="B56" s="23" t="s">
        <v>577</v>
      </c>
      <c r="C56" s="99" t="s">
        <v>34</v>
      </c>
      <c r="D56" s="70"/>
      <c r="F56" s="70"/>
      <c r="G56" s="23"/>
    </row>
    <row r="57" spans="1:7" x14ac:dyDescent="0.25">
      <c r="A57" s="23" t="s">
        <v>1141</v>
      </c>
      <c r="B57" s="23" t="s">
        <v>579</v>
      </c>
      <c r="C57" s="99" t="s">
        <v>34</v>
      </c>
      <c r="D57" s="70"/>
      <c r="F57" s="70"/>
      <c r="G57" s="23"/>
    </row>
    <row r="58" spans="1:7" x14ac:dyDescent="0.25">
      <c r="A58" s="23" t="s">
        <v>1142</v>
      </c>
      <c r="B58" s="23" t="s">
        <v>2</v>
      </c>
      <c r="C58" s="99" t="s">
        <v>34</v>
      </c>
      <c r="D58" s="70"/>
      <c r="F58" s="70"/>
      <c r="G58" s="23"/>
    </row>
    <row r="59" spans="1:7" x14ac:dyDescent="0.25">
      <c r="A59" s="23" t="s">
        <v>1143</v>
      </c>
      <c r="B59" s="70" t="s">
        <v>98</v>
      </c>
      <c r="C59" s="98">
        <f>SUM(C60:C69)</f>
        <v>0</v>
      </c>
      <c r="D59" s="70"/>
      <c r="F59" s="70"/>
      <c r="G59" s="23"/>
    </row>
    <row r="60" spans="1:7" x14ac:dyDescent="0.25">
      <c r="A60" s="23" t="s">
        <v>1144</v>
      </c>
      <c r="B60" s="40" t="s">
        <v>264</v>
      </c>
      <c r="C60" s="99" t="s">
        <v>34</v>
      </c>
      <c r="D60" s="70"/>
      <c r="F60" s="70"/>
      <c r="G60" s="23"/>
    </row>
    <row r="61" spans="1:7" x14ac:dyDescent="0.25">
      <c r="A61" s="23" t="s">
        <v>1145</v>
      </c>
      <c r="B61" s="40" t="s">
        <v>266</v>
      </c>
      <c r="C61" s="99" t="s">
        <v>34</v>
      </c>
      <c r="D61" s="70"/>
      <c r="F61" s="70"/>
      <c r="G61" s="23"/>
    </row>
    <row r="62" spans="1:7" x14ac:dyDescent="0.25">
      <c r="A62" s="23" t="s">
        <v>1146</v>
      </c>
      <c r="B62" s="40" t="s">
        <v>268</v>
      </c>
      <c r="C62" s="99" t="s">
        <v>34</v>
      </c>
      <c r="D62" s="70"/>
      <c r="F62" s="70"/>
      <c r="G62" s="23"/>
    </row>
    <row r="63" spans="1:7" x14ac:dyDescent="0.25">
      <c r="A63" s="23" t="s">
        <v>1147</v>
      </c>
      <c r="B63" s="40" t="s">
        <v>12</v>
      </c>
      <c r="C63" s="99" t="s">
        <v>34</v>
      </c>
      <c r="D63" s="70"/>
      <c r="F63" s="70"/>
      <c r="G63" s="23"/>
    </row>
    <row r="64" spans="1:7" x14ac:dyDescent="0.25">
      <c r="A64" s="23" t="s">
        <v>1148</v>
      </c>
      <c r="B64" s="40" t="s">
        <v>271</v>
      </c>
      <c r="C64" s="99" t="s">
        <v>34</v>
      </c>
      <c r="D64" s="70"/>
      <c r="F64" s="70"/>
      <c r="G64" s="23"/>
    </row>
    <row r="65" spans="1:7" x14ac:dyDescent="0.25">
      <c r="A65" s="23" t="s">
        <v>1149</v>
      </c>
      <c r="B65" s="40" t="s">
        <v>273</v>
      </c>
      <c r="C65" s="99" t="s">
        <v>34</v>
      </c>
      <c r="D65" s="70"/>
      <c r="F65" s="70"/>
      <c r="G65" s="23"/>
    </row>
    <row r="66" spans="1:7" x14ac:dyDescent="0.25">
      <c r="A66" s="23" t="s">
        <v>1150</v>
      </c>
      <c r="B66" s="40" t="s">
        <v>275</v>
      </c>
      <c r="C66" s="99" t="s">
        <v>34</v>
      </c>
      <c r="D66" s="70"/>
      <c r="F66" s="70"/>
      <c r="G66" s="23"/>
    </row>
    <row r="67" spans="1:7" x14ac:dyDescent="0.25">
      <c r="A67" s="23" t="s">
        <v>1151</v>
      </c>
      <c r="B67" s="40" t="s">
        <v>277</v>
      </c>
      <c r="C67" s="99" t="s">
        <v>34</v>
      </c>
      <c r="D67" s="70"/>
      <c r="F67" s="70"/>
      <c r="G67" s="23"/>
    </row>
    <row r="68" spans="1:7" x14ac:dyDescent="0.25">
      <c r="A68" s="23" t="s">
        <v>1152</v>
      </c>
      <c r="B68" s="40" t="s">
        <v>279</v>
      </c>
      <c r="C68" s="99" t="s">
        <v>34</v>
      </c>
      <c r="D68" s="70"/>
      <c r="F68" s="70"/>
      <c r="G68" s="23"/>
    </row>
    <row r="69" spans="1:7" x14ac:dyDescent="0.25">
      <c r="A69" s="23" t="s">
        <v>1153</v>
      </c>
      <c r="B69" s="40" t="s">
        <v>98</v>
      </c>
      <c r="C69" s="99" t="s">
        <v>34</v>
      </c>
      <c r="D69" s="70"/>
      <c r="F69" s="70"/>
      <c r="G69" s="23"/>
    </row>
    <row r="70" spans="1:7" outlineLevel="1" x14ac:dyDescent="0.25">
      <c r="A70" s="23" t="s">
        <v>1154</v>
      </c>
      <c r="B70" s="52" t="s">
        <v>102</v>
      </c>
      <c r="C70" s="99"/>
      <c r="G70" s="23"/>
    </row>
    <row r="71" spans="1:7" outlineLevel="1" x14ac:dyDescent="0.25">
      <c r="A71" s="23" t="s">
        <v>1155</v>
      </c>
      <c r="B71" s="52" t="s">
        <v>102</v>
      </c>
      <c r="C71" s="99"/>
      <c r="G71" s="23"/>
    </row>
    <row r="72" spans="1:7" outlineLevel="1" x14ac:dyDescent="0.25">
      <c r="A72" s="23" t="s">
        <v>1156</v>
      </c>
      <c r="B72" s="52" t="s">
        <v>102</v>
      </c>
      <c r="C72" s="99"/>
      <c r="G72" s="23"/>
    </row>
    <row r="73" spans="1:7" outlineLevel="1" x14ac:dyDescent="0.25">
      <c r="A73" s="23" t="s">
        <v>1157</v>
      </c>
      <c r="B73" s="52" t="s">
        <v>102</v>
      </c>
      <c r="C73" s="99"/>
      <c r="G73" s="23"/>
    </row>
    <row r="74" spans="1:7" outlineLevel="1" x14ac:dyDescent="0.25">
      <c r="A74" s="23" t="s">
        <v>1158</v>
      </c>
      <c r="B74" s="52" t="s">
        <v>102</v>
      </c>
      <c r="C74" s="99"/>
      <c r="G74" s="23"/>
    </row>
    <row r="75" spans="1:7" outlineLevel="1" x14ac:dyDescent="0.25">
      <c r="A75" s="23" t="s">
        <v>1159</v>
      </c>
      <c r="B75" s="52" t="s">
        <v>102</v>
      </c>
      <c r="C75" s="99"/>
      <c r="G75" s="23"/>
    </row>
    <row r="76" spans="1:7" outlineLevel="1" x14ac:dyDescent="0.25">
      <c r="A76" s="23" t="s">
        <v>1160</v>
      </c>
      <c r="B76" s="52" t="s">
        <v>102</v>
      </c>
      <c r="C76" s="99"/>
      <c r="G76" s="23"/>
    </row>
    <row r="77" spans="1:7" outlineLevel="1" x14ac:dyDescent="0.25">
      <c r="A77" s="23" t="s">
        <v>1161</v>
      </c>
      <c r="B77" s="52" t="s">
        <v>102</v>
      </c>
      <c r="C77" s="99"/>
      <c r="G77" s="23"/>
    </row>
    <row r="78" spans="1:7" outlineLevel="1" x14ac:dyDescent="0.25">
      <c r="A78" s="23" t="s">
        <v>1162</v>
      </c>
      <c r="B78" s="52" t="s">
        <v>102</v>
      </c>
      <c r="C78" s="99"/>
      <c r="G78" s="23"/>
    </row>
    <row r="79" spans="1:7" outlineLevel="1" x14ac:dyDescent="0.25">
      <c r="A79" s="23" t="s">
        <v>1163</v>
      </c>
      <c r="B79" s="52" t="s">
        <v>102</v>
      </c>
      <c r="C79" s="99"/>
      <c r="G79" s="23"/>
    </row>
    <row r="80" spans="1:7" ht="15" customHeight="1" x14ac:dyDescent="0.25">
      <c r="A80" s="42"/>
      <c r="B80" s="43" t="s">
        <v>1164</v>
      </c>
      <c r="C80" s="42" t="s">
        <v>1101</v>
      </c>
      <c r="D80" s="42"/>
      <c r="E80" s="44"/>
      <c r="F80" s="45"/>
      <c r="G80" s="45"/>
    </row>
    <row r="81" spans="1:7" x14ac:dyDescent="0.25">
      <c r="A81" s="23" t="s">
        <v>1165</v>
      </c>
      <c r="B81" s="23" t="s">
        <v>635</v>
      </c>
      <c r="C81" s="99" t="s">
        <v>34</v>
      </c>
      <c r="E81" s="21"/>
    </row>
    <row r="82" spans="1:7" x14ac:dyDescent="0.25">
      <c r="A82" s="23" t="s">
        <v>1166</v>
      </c>
      <c r="B82" s="23" t="s">
        <v>637</v>
      </c>
      <c r="C82" s="99" t="s">
        <v>34</v>
      </c>
      <c r="E82" s="21"/>
    </row>
    <row r="83" spans="1:7" x14ac:dyDescent="0.25">
      <c r="A83" s="23" t="s">
        <v>1167</v>
      </c>
      <c r="B83" s="23" t="s">
        <v>98</v>
      </c>
      <c r="C83" s="99" t="s">
        <v>34</v>
      </c>
      <c r="E83" s="21"/>
    </row>
    <row r="84" spans="1:7" outlineLevel="1" x14ac:dyDescent="0.25">
      <c r="A84" s="23" t="s">
        <v>1168</v>
      </c>
      <c r="C84" s="99"/>
      <c r="E84" s="21"/>
    </row>
    <row r="85" spans="1:7" outlineLevel="1" x14ac:dyDescent="0.25">
      <c r="A85" s="23" t="s">
        <v>1169</v>
      </c>
      <c r="C85" s="99"/>
      <c r="E85" s="21"/>
    </row>
    <row r="86" spans="1:7" outlineLevel="1" x14ac:dyDescent="0.25">
      <c r="A86" s="23" t="s">
        <v>1170</v>
      </c>
      <c r="C86" s="99"/>
      <c r="E86" s="21"/>
    </row>
    <row r="87" spans="1:7" outlineLevel="1" x14ac:dyDescent="0.25">
      <c r="A87" s="23" t="s">
        <v>1171</v>
      </c>
      <c r="C87" s="99"/>
      <c r="E87" s="21"/>
    </row>
    <row r="88" spans="1:7" outlineLevel="1" x14ac:dyDescent="0.25">
      <c r="A88" s="23" t="s">
        <v>1172</v>
      </c>
      <c r="C88" s="99"/>
      <c r="E88" s="21"/>
    </row>
    <row r="89" spans="1:7" outlineLevel="1" x14ac:dyDescent="0.25">
      <c r="A89" s="23" t="s">
        <v>1173</v>
      </c>
      <c r="C89" s="99"/>
      <c r="E89" s="21"/>
    </row>
    <row r="90" spans="1:7" ht="15" customHeight="1" x14ac:dyDescent="0.25">
      <c r="A90" s="42"/>
      <c r="B90" s="43" t="s">
        <v>1174</v>
      </c>
      <c r="C90" s="42" t="s">
        <v>1101</v>
      </c>
      <c r="D90" s="42"/>
      <c r="E90" s="44"/>
      <c r="F90" s="45"/>
      <c r="G90" s="45"/>
    </row>
    <row r="91" spans="1:7" x14ac:dyDescent="0.25">
      <c r="A91" s="23" t="s">
        <v>1175</v>
      </c>
      <c r="B91" s="23" t="s">
        <v>647</v>
      </c>
      <c r="C91" s="99" t="s">
        <v>34</v>
      </c>
      <c r="E91" s="21"/>
    </row>
    <row r="92" spans="1:7" x14ac:dyDescent="0.25">
      <c r="A92" s="23" t="s">
        <v>1176</v>
      </c>
      <c r="B92" s="23" t="s">
        <v>649</v>
      </c>
      <c r="C92" s="99" t="s">
        <v>34</v>
      </c>
      <c r="E92" s="21"/>
    </row>
    <row r="93" spans="1:7" x14ac:dyDescent="0.25">
      <c r="A93" s="23" t="s">
        <v>1177</v>
      </c>
      <c r="B93" s="23" t="s">
        <v>98</v>
      </c>
      <c r="C93" s="99" t="s">
        <v>34</v>
      </c>
      <c r="E93" s="21"/>
    </row>
    <row r="94" spans="1:7" outlineLevel="1" x14ac:dyDescent="0.25">
      <c r="A94" s="23" t="s">
        <v>1178</v>
      </c>
      <c r="C94" s="99"/>
      <c r="E94" s="21"/>
    </row>
    <row r="95" spans="1:7" outlineLevel="1" x14ac:dyDescent="0.25">
      <c r="A95" s="23" t="s">
        <v>1179</v>
      </c>
      <c r="C95" s="99"/>
      <c r="E95" s="21"/>
    </row>
    <row r="96" spans="1:7" outlineLevel="1" x14ac:dyDescent="0.25">
      <c r="A96" s="23" t="s">
        <v>1180</v>
      </c>
      <c r="C96" s="99"/>
      <c r="E96" s="21"/>
    </row>
    <row r="97" spans="1:7" outlineLevel="1" x14ac:dyDescent="0.25">
      <c r="A97" s="23" t="s">
        <v>1181</v>
      </c>
      <c r="C97" s="99"/>
      <c r="E97" s="21"/>
    </row>
    <row r="98" spans="1:7" outlineLevel="1" x14ac:dyDescent="0.25">
      <c r="A98" s="23" t="s">
        <v>1182</v>
      </c>
      <c r="C98" s="99"/>
      <c r="E98" s="21"/>
    </row>
    <row r="99" spans="1:7" outlineLevel="1" x14ac:dyDescent="0.25">
      <c r="A99" s="23" t="s">
        <v>1183</v>
      </c>
      <c r="C99" s="99"/>
      <c r="E99" s="21"/>
    </row>
    <row r="100" spans="1:7" ht="15" customHeight="1" x14ac:dyDescent="0.25">
      <c r="A100" s="42"/>
      <c r="B100" s="43" t="s">
        <v>1184</v>
      </c>
      <c r="C100" s="42" t="s">
        <v>1101</v>
      </c>
      <c r="D100" s="42"/>
      <c r="E100" s="44"/>
      <c r="F100" s="45"/>
      <c r="G100" s="45"/>
    </row>
    <row r="101" spans="1:7" x14ac:dyDescent="0.25">
      <c r="A101" s="23" t="s">
        <v>1185</v>
      </c>
      <c r="B101" s="19" t="s">
        <v>659</v>
      </c>
      <c r="C101" s="99" t="s">
        <v>34</v>
      </c>
      <c r="E101" s="21"/>
    </row>
    <row r="102" spans="1:7" x14ac:dyDescent="0.25">
      <c r="A102" s="23" t="s">
        <v>1186</v>
      </c>
      <c r="B102" s="19" t="s">
        <v>661</v>
      </c>
      <c r="C102" s="99" t="s">
        <v>34</v>
      </c>
      <c r="E102" s="21"/>
    </row>
    <row r="103" spans="1:7" x14ac:dyDescent="0.25">
      <c r="A103" s="23" t="s">
        <v>1187</v>
      </c>
      <c r="B103" s="19" t="s">
        <v>663</v>
      </c>
      <c r="C103" s="99" t="s">
        <v>34</v>
      </c>
    </row>
    <row r="104" spans="1:7" x14ac:dyDescent="0.25">
      <c r="A104" s="23" t="s">
        <v>1188</v>
      </c>
      <c r="B104" s="19" t="s">
        <v>665</v>
      </c>
      <c r="C104" s="99" t="s">
        <v>34</v>
      </c>
    </row>
    <row r="105" spans="1:7" x14ac:dyDescent="0.25">
      <c r="A105" s="23" t="s">
        <v>1189</v>
      </c>
      <c r="B105" s="19" t="s">
        <v>667</v>
      </c>
      <c r="C105" s="99" t="s">
        <v>34</v>
      </c>
    </row>
    <row r="106" spans="1:7" outlineLevel="1" x14ac:dyDescent="0.25">
      <c r="A106" s="23" t="s">
        <v>1190</v>
      </c>
      <c r="B106" s="19"/>
      <c r="C106" s="99"/>
    </row>
    <row r="107" spans="1:7" outlineLevel="1" x14ac:dyDescent="0.25">
      <c r="A107" s="23" t="s">
        <v>1191</v>
      </c>
      <c r="B107" s="19"/>
      <c r="C107" s="99"/>
    </row>
    <row r="108" spans="1:7" outlineLevel="1" x14ac:dyDescent="0.25">
      <c r="A108" s="23" t="s">
        <v>1192</v>
      </c>
      <c r="B108" s="19"/>
      <c r="C108" s="99"/>
    </row>
    <row r="109" spans="1:7" outlineLevel="1" x14ac:dyDescent="0.25">
      <c r="A109" s="23" t="s">
        <v>1193</v>
      </c>
      <c r="B109" s="19"/>
      <c r="C109" s="99"/>
    </row>
    <row r="110" spans="1:7" ht="15" customHeight="1" x14ac:dyDescent="0.25">
      <c r="A110" s="42"/>
      <c r="B110" s="43" t="s">
        <v>1194</v>
      </c>
      <c r="C110" s="42" t="s">
        <v>1101</v>
      </c>
      <c r="D110" s="42"/>
      <c r="E110" s="44"/>
      <c r="F110" s="45"/>
      <c r="G110" s="45"/>
    </row>
    <row r="111" spans="1:7" x14ac:dyDescent="0.25">
      <c r="A111" s="23" t="s">
        <v>1195</v>
      </c>
      <c r="B111" s="23" t="s">
        <v>674</v>
      </c>
      <c r="C111" s="99" t="s">
        <v>34</v>
      </c>
      <c r="E111" s="21"/>
    </row>
    <row r="112" spans="1:7" outlineLevel="1" x14ac:dyDescent="0.25">
      <c r="A112" s="23" t="s">
        <v>1196</v>
      </c>
      <c r="C112" s="99"/>
      <c r="E112" s="21"/>
    </row>
    <row r="113" spans="1:7" outlineLevel="1" x14ac:dyDescent="0.25">
      <c r="A113" s="23" t="s">
        <v>1197</v>
      </c>
      <c r="C113" s="99"/>
      <c r="E113" s="21"/>
    </row>
    <row r="114" spans="1:7" outlineLevel="1" x14ac:dyDescent="0.25">
      <c r="A114" s="23" t="s">
        <v>1198</v>
      </c>
      <c r="C114" s="99"/>
      <c r="E114" s="21"/>
    </row>
    <row r="115" spans="1:7" outlineLevel="1" x14ac:dyDescent="0.25">
      <c r="A115" s="23" t="s">
        <v>1199</v>
      </c>
      <c r="C115" s="99"/>
      <c r="E115" s="21"/>
    </row>
    <row r="116" spans="1:7" ht="15" customHeight="1" x14ac:dyDescent="0.25">
      <c r="A116" s="42"/>
      <c r="B116" s="43" t="s">
        <v>1200</v>
      </c>
      <c r="C116" s="42" t="s">
        <v>680</v>
      </c>
      <c r="D116" s="42" t="s">
        <v>681</v>
      </c>
      <c r="E116" s="44"/>
      <c r="F116" s="42" t="s">
        <v>1101</v>
      </c>
      <c r="G116" s="42" t="s">
        <v>682</v>
      </c>
    </row>
    <row r="117" spans="1:7" x14ac:dyDescent="0.25">
      <c r="A117" s="23" t="s">
        <v>1201</v>
      </c>
      <c r="B117" s="40" t="s">
        <v>684</v>
      </c>
      <c r="C117" s="102" t="s">
        <v>34</v>
      </c>
      <c r="D117" s="37"/>
      <c r="E117" s="37"/>
      <c r="F117" s="56"/>
      <c r="G117" s="56"/>
    </row>
    <row r="118" spans="1:7" x14ac:dyDescent="0.25">
      <c r="A118" s="37"/>
      <c r="B118" s="71"/>
      <c r="C118" s="37"/>
      <c r="D118" s="37"/>
      <c r="E118" s="37"/>
      <c r="F118" s="56"/>
      <c r="G118" s="56"/>
    </row>
    <row r="119" spans="1:7" x14ac:dyDescent="0.25">
      <c r="B119" s="40" t="s">
        <v>685</v>
      </c>
      <c r="C119" s="37"/>
      <c r="D119" s="37"/>
      <c r="E119" s="37"/>
      <c r="F119" s="56"/>
      <c r="G119" s="56"/>
    </row>
    <row r="120" spans="1:7" x14ac:dyDescent="0.25">
      <c r="A120" s="23" t="s">
        <v>1202</v>
      </c>
      <c r="B120" s="40" t="s">
        <v>602</v>
      </c>
      <c r="C120" s="102" t="s">
        <v>34</v>
      </c>
      <c r="D120" s="102" t="s">
        <v>34</v>
      </c>
      <c r="E120" s="37"/>
      <c r="F120" s="49" t="str">
        <f t="shared" ref="F120:F143" si="0">IF($C$144=0,"",IF(C120="[for completion]","",C120/$C$144))</f>
        <v/>
      </c>
      <c r="G120" s="49" t="str">
        <f t="shared" ref="G120:G143" si="1">IF($D$144=0,"",IF(D120="[for completion]","",D120/$D$144))</f>
        <v/>
      </c>
    </row>
    <row r="121" spans="1:7" x14ac:dyDescent="0.25">
      <c r="A121" s="23" t="s">
        <v>1203</v>
      </c>
      <c r="B121" s="40" t="s">
        <v>602</v>
      </c>
      <c r="C121" s="102" t="s">
        <v>34</v>
      </c>
      <c r="D121" s="102" t="s">
        <v>34</v>
      </c>
      <c r="E121" s="37"/>
      <c r="F121" s="49" t="str">
        <f t="shared" si="0"/>
        <v/>
      </c>
      <c r="G121" s="49" t="str">
        <f t="shared" si="1"/>
        <v/>
      </c>
    </row>
    <row r="122" spans="1:7" x14ac:dyDescent="0.25">
      <c r="A122" s="23" t="s">
        <v>1204</v>
      </c>
      <c r="B122" s="40" t="s">
        <v>602</v>
      </c>
      <c r="C122" s="102" t="s">
        <v>34</v>
      </c>
      <c r="D122" s="102" t="s">
        <v>34</v>
      </c>
      <c r="E122" s="37"/>
      <c r="F122" s="49" t="str">
        <f t="shared" si="0"/>
        <v/>
      </c>
      <c r="G122" s="49" t="str">
        <f t="shared" si="1"/>
        <v/>
      </c>
    </row>
    <row r="123" spans="1:7" x14ac:dyDescent="0.25">
      <c r="A123" s="23" t="s">
        <v>1205</v>
      </c>
      <c r="B123" s="40" t="s">
        <v>602</v>
      </c>
      <c r="C123" s="102" t="s">
        <v>34</v>
      </c>
      <c r="D123" s="102" t="s">
        <v>34</v>
      </c>
      <c r="E123" s="37"/>
      <c r="F123" s="49" t="str">
        <f t="shared" si="0"/>
        <v/>
      </c>
      <c r="G123" s="49" t="str">
        <f t="shared" si="1"/>
        <v/>
      </c>
    </row>
    <row r="124" spans="1:7" x14ac:dyDescent="0.25">
      <c r="A124" s="23" t="s">
        <v>1206</v>
      </c>
      <c r="B124" s="40" t="s">
        <v>602</v>
      </c>
      <c r="C124" s="102" t="s">
        <v>34</v>
      </c>
      <c r="D124" s="102" t="s">
        <v>34</v>
      </c>
      <c r="E124" s="37"/>
      <c r="F124" s="49" t="str">
        <f t="shared" si="0"/>
        <v/>
      </c>
      <c r="G124" s="49" t="str">
        <f t="shared" si="1"/>
        <v/>
      </c>
    </row>
    <row r="125" spans="1:7" x14ac:dyDescent="0.25">
      <c r="A125" s="23" t="s">
        <v>1207</v>
      </c>
      <c r="B125" s="40" t="s">
        <v>602</v>
      </c>
      <c r="C125" s="102" t="s">
        <v>34</v>
      </c>
      <c r="D125" s="102" t="s">
        <v>34</v>
      </c>
      <c r="E125" s="37"/>
      <c r="F125" s="49" t="str">
        <f t="shared" si="0"/>
        <v/>
      </c>
      <c r="G125" s="49" t="str">
        <f t="shared" si="1"/>
        <v/>
      </c>
    </row>
    <row r="126" spans="1:7" x14ac:dyDescent="0.25">
      <c r="A126" s="23" t="s">
        <v>1208</v>
      </c>
      <c r="B126" s="40" t="s">
        <v>602</v>
      </c>
      <c r="C126" s="102" t="s">
        <v>34</v>
      </c>
      <c r="D126" s="102" t="s">
        <v>34</v>
      </c>
      <c r="E126" s="37"/>
      <c r="F126" s="49" t="str">
        <f t="shared" si="0"/>
        <v/>
      </c>
      <c r="G126" s="49" t="str">
        <f t="shared" si="1"/>
        <v/>
      </c>
    </row>
    <row r="127" spans="1:7" x14ac:dyDescent="0.25">
      <c r="A127" s="23" t="s">
        <v>1209</v>
      </c>
      <c r="B127" s="40" t="s">
        <v>602</v>
      </c>
      <c r="C127" s="102" t="s">
        <v>34</v>
      </c>
      <c r="D127" s="102" t="s">
        <v>34</v>
      </c>
      <c r="E127" s="37"/>
      <c r="F127" s="49" t="str">
        <f t="shared" si="0"/>
        <v/>
      </c>
      <c r="G127" s="49" t="str">
        <f t="shared" si="1"/>
        <v/>
      </c>
    </row>
    <row r="128" spans="1:7" x14ac:dyDescent="0.25">
      <c r="A128" s="23" t="s">
        <v>1210</v>
      </c>
      <c r="B128" s="40" t="s">
        <v>602</v>
      </c>
      <c r="C128" s="102" t="s">
        <v>34</v>
      </c>
      <c r="D128" s="102" t="s">
        <v>34</v>
      </c>
      <c r="E128" s="37"/>
      <c r="F128" s="49" t="str">
        <f t="shared" si="0"/>
        <v/>
      </c>
      <c r="G128" s="49" t="str">
        <f t="shared" si="1"/>
        <v/>
      </c>
    </row>
    <row r="129" spans="1:7" x14ac:dyDescent="0.25">
      <c r="A129" s="23" t="s">
        <v>1211</v>
      </c>
      <c r="B129" s="40" t="s">
        <v>602</v>
      </c>
      <c r="C129" s="102" t="s">
        <v>34</v>
      </c>
      <c r="D129" s="102" t="s">
        <v>34</v>
      </c>
      <c r="E129" s="40"/>
      <c r="F129" s="49" t="str">
        <f t="shared" si="0"/>
        <v/>
      </c>
      <c r="G129" s="49" t="str">
        <f t="shared" si="1"/>
        <v/>
      </c>
    </row>
    <row r="130" spans="1:7" x14ac:dyDescent="0.25">
      <c r="A130" s="23" t="s">
        <v>1212</v>
      </c>
      <c r="B130" s="40" t="s">
        <v>602</v>
      </c>
      <c r="C130" s="102" t="s">
        <v>34</v>
      </c>
      <c r="D130" s="102" t="s">
        <v>34</v>
      </c>
      <c r="E130" s="40"/>
      <c r="F130" s="49" t="str">
        <f t="shared" si="0"/>
        <v/>
      </c>
      <c r="G130" s="49" t="str">
        <f t="shared" si="1"/>
        <v/>
      </c>
    </row>
    <row r="131" spans="1:7" x14ac:dyDescent="0.25">
      <c r="A131" s="23" t="s">
        <v>1213</v>
      </c>
      <c r="B131" s="40" t="s">
        <v>602</v>
      </c>
      <c r="C131" s="102" t="s">
        <v>34</v>
      </c>
      <c r="D131" s="102" t="s">
        <v>34</v>
      </c>
      <c r="E131" s="40"/>
      <c r="F131" s="49" t="str">
        <f t="shared" si="0"/>
        <v/>
      </c>
      <c r="G131" s="49" t="str">
        <f t="shared" si="1"/>
        <v/>
      </c>
    </row>
    <row r="132" spans="1:7" x14ac:dyDescent="0.25">
      <c r="A132" s="23" t="s">
        <v>1214</v>
      </c>
      <c r="B132" s="40" t="s">
        <v>602</v>
      </c>
      <c r="C132" s="102" t="s">
        <v>34</v>
      </c>
      <c r="D132" s="102" t="s">
        <v>34</v>
      </c>
      <c r="E132" s="40"/>
      <c r="F132" s="49" t="str">
        <f t="shared" si="0"/>
        <v/>
      </c>
      <c r="G132" s="49" t="str">
        <f t="shared" si="1"/>
        <v/>
      </c>
    </row>
    <row r="133" spans="1:7" x14ac:dyDescent="0.25">
      <c r="A133" s="23" t="s">
        <v>1215</v>
      </c>
      <c r="B133" s="40" t="s">
        <v>602</v>
      </c>
      <c r="C133" s="102" t="s">
        <v>34</v>
      </c>
      <c r="D133" s="102" t="s">
        <v>34</v>
      </c>
      <c r="E133" s="40"/>
      <c r="F133" s="49" t="str">
        <f t="shared" si="0"/>
        <v/>
      </c>
      <c r="G133" s="49" t="str">
        <f t="shared" si="1"/>
        <v/>
      </c>
    </row>
    <row r="134" spans="1:7" x14ac:dyDescent="0.25">
      <c r="A134" s="23" t="s">
        <v>1216</v>
      </c>
      <c r="B134" s="40" t="s">
        <v>602</v>
      </c>
      <c r="C134" s="102" t="s">
        <v>34</v>
      </c>
      <c r="D134" s="102" t="s">
        <v>34</v>
      </c>
      <c r="E134" s="40"/>
      <c r="F134" s="49" t="str">
        <f t="shared" si="0"/>
        <v/>
      </c>
      <c r="G134" s="49" t="str">
        <f t="shared" si="1"/>
        <v/>
      </c>
    </row>
    <row r="135" spans="1:7" x14ac:dyDescent="0.25">
      <c r="A135" s="23" t="s">
        <v>1217</v>
      </c>
      <c r="B135" s="40" t="s">
        <v>602</v>
      </c>
      <c r="C135" s="102" t="s">
        <v>34</v>
      </c>
      <c r="D135" s="102" t="s">
        <v>34</v>
      </c>
      <c r="F135" s="49" t="str">
        <f t="shared" si="0"/>
        <v/>
      </c>
      <c r="G135" s="49" t="str">
        <f t="shared" si="1"/>
        <v/>
      </c>
    </row>
    <row r="136" spans="1:7" x14ac:dyDescent="0.25">
      <c r="A136" s="23" t="s">
        <v>1218</v>
      </c>
      <c r="B136" s="40" t="s">
        <v>602</v>
      </c>
      <c r="C136" s="102" t="s">
        <v>34</v>
      </c>
      <c r="D136" s="102" t="s">
        <v>34</v>
      </c>
      <c r="E136" s="60"/>
      <c r="F136" s="49" t="str">
        <f t="shared" si="0"/>
        <v/>
      </c>
      <c r="G136" s="49" t="str">
        <f t="shared" si="1"/>
        <v/>
      </c>
    </row>
    <row r="137" spans="1:7" x14ac:dyDescent="0.25">
      <c r="A137" s="23" t="s">
        <v>1219</v>
      </c>
      <c r="B137" s="40" t="s">
        <v>602</v>
      </c>
      <c r="C137" s="102" t="s">
        <v>34</v>
      </c>
      <c r="D137" s="102" t="s">
        <v>34</v>
      </c>
      <c r="E137" s="60"/>
      <c r="F137" s="49" t="str">
        <f t="shared" si="0"/>
        <v/>
      </c>
      <c r="G137" s="49" t="str">
        <f t="shared" si="1"/>
        <v/>
      </c>
    </row>
    <row r="138" spans="1:7" x14ac:dyDescent="0.25">
      <c r="A138" s="23" t="s">
        <v>1220</v>
      </c>
      <c r="B138" s="40" t="s">
        <v>602</v>
      </c>
      <c r="C138" s="102" t="s">
        <v>34</v>
      </c>
      <c r="D138" s="102" t="s">
        <v>34</v>
      </c>
      <c r="E138" s="60"/>
      <c r="F138" s="49" t="str">
        <f t="shared" si="0"/>
        <v/>
      </c>
      <c r="G138" s="49" t="str">
        <f t="shared" si="1"/>
        <v/>
      </c>
    </row>
    <row r="139" spans="1:7" x14ac:dyDescent="0.25">
      <c r="A139" s="23" t="s">
        <v>1221</v>
      </c>
      <c r="B139" s="40" t="s">
        <v>602</v>
      </c>
      <c r="C139" s="102" t="s">
        <v>34</v>
      </c>
      <c r="D139" s="102" t="s">
        <v>34</v>
      </c>
      <c r="E139" s="60"/>
      <c r="F139" s="49" t="str">
        <f t="shared" si="0"/>
        <v/>
      </c>
      <c r="G139" s="49" t="str">
        <f t="shared" si="1"/>
        <v/>
      </c>
    </row>
    <row r="140" spans="1:7" x14ac:dyDescent="0.25">
      <c r="A140" s="23" t="s">
        <v>1222</v>
      </c>
      <c r="B140" s="40" t="s">
        <v>602</v>
      </c>
      <c r="C140" s="102" t="s">
        <v>34</v>
      </c>
      <c r="D140" s="102" t="s">
        <v>34</v>
      </c>
      <c r="E140" s="60"/>
      <c r="F140" s="49" t="str">
        <f t="shared" si="0"/>
        <v/>
      </c>
      <c r="G140" s="49" t="str">
        <f t="shared" si="1"/>
        <v/>
      </c>
    </row>
    <row r="141" spans="1:7" x14ac:dyDescent="0.25">
      <c r="A141" s="23" t="s">
        <v>1223</v>
      </c>
      <c r="B141" s="40" t="s">
        <v>602</v>
      </c>
      <c r="C141" s="102" t="s">
        <v>34</v>
      </c>
      <c r="D141" s="102" t="s">
        <v>34</v>
      </c>
      <c r="E141" s="60"/>
      <c r="F141" s="49" t="str">
        <f t="shared" si="0"/>
        <v/>
      </c>
      <c r="G141" s="49" t="str">
        <f t="shared" si="1"/>
        <v/>
      </c>
    </row>
    <row r="142" spans="1:7" x14ac:dyDescent="0.25">
      <c r="A142" s="23" t="s">
        <v>1224</v>
      </c>
      <c r="B142" s="40" t="s">
        <v>602</v>
      </c>
      <c r="C142" s="102" t="s">
        <v>34</v>
      </c>
      <c r="D142" s="102" t="s">
        <v>34</v>
      </c>
      <c r="E142" s="60"/>
      <c r="F142" s="49" t="str">
        <f t="shared" si="0"/>
        <v/>
      </c>
      <c r="G142" s="49" t="str">
        <f t="shared" si="1"/>
        <v/>
      </c>
    </row>
    <row r="143" spans="1:7" x14ac:dyDescent="0.25">
      <c r="A143" s="23" t="s">
        <v>1225</v>
      </c>
      <c r="B143" s="40" t="s">
        <v>602</v>
      </c>
      <c r="C143" s="102" t="s">
        <v>34</v>
      </c>
      <c r="D143" s="102" t="s">
        <v>34</v>
      </c>
      <c r="E143" s="60"/>
      <c r="F143" s="49" t="str">
        <f t="shared" si="0"/>
        <v/>
      </c>
      <c r="G143" s="49" t="str">
        <f t="shared" si="1"/>
        <v/>
      </c>
    </row>
    <row r="144" spans="1:7" x14ac:dyDescent="0.25">
      <c r="A144" s="23" t="s">
        <v>1226</v>
      </c>
      <c r="B144" s="50" t="s">
        <v>100</v>
      </c>
      <c r="C144" s="40">
        <f>SUM(C120:C143)</f>
        <v>0</v>
      </c>
      <c r="D144" s="40">
        <f>SUM(D120:D143)</f>
        <v>0</v>
      </c>
      <c r="E144" s="60"/>
      <c r="F144" s="51">
        <f>SUM(F120:F143)</f>
        <v>0</v>
      </c>
      <c r="G144" s="51">
        <f>SUM(G120:G143)</f>
        <v>0</v>
      </c>
    </row>
    <row r="145" spans="1:7" ht="15" customHeight="1" x14ac:dyDescent="0.25">
      <c r="A145" s="42"/>
      <c r="B145" s="43" t="s">
        <v>1227</v>
      </c>
      <c r="C145" s="42" t="s">
        <v>680</v>
      </c>
      <c r="D145" s="42" t="s">
        <v>681</v>
      </c>
      <c r="E145" s="44"/>
      <c r="F145" s="42" t="s">
        <v>1101</v>
      </c>
      <c r="G145" s="42" t="s">
        <v>682</v>
      </c>
    </row>
    <row r="146" spans="1:7" x14ac:dyDescent="0.25">
      <c r="A146" s="23" t="s">
        <v>1228</v>
      </c>
      <c r="B146" s="23" t="s">
        <v>713</v>
      </c>
      <c r="C146" s="99" t="s">
        <v>34</v>
      </c>
      <c r="G146" s="23"/>
    </row>
    <row r="147" spans="1:7" x14ac:dyDescent="0.25">
      <c r="G147" s="23"/>
    </row>
    <row r="148" spans="1:7" x14ac:dyDescent="0.25">
      <c r="B148" s="40" t="s">
        <v>714</v>
      </c>
      <c r="G148" s="23"/>
    </row>
    <row r="149" spans="1:7" x14ac:dyDescent="0.25">
      <c r="A149" s="23" t="s">
        <v>1229</v>
      </c>
      <c r="B149" s="23" t="s">
        <v>716</v>
      </c>
      <c r="C149" s="102" t="s">
        <v>34</v>
      </c>
      <c r="D149" s="102" t="s">
        <v>34</v>
      </c>
      <c r="F149" s="49" t="str">
        <f t="shared" ref="F149:F163" si="2">IF($C$157=0,"",IF(C149="[for completion]","",C149/$C$157))</f>
        <v/>
      </c>
      <c r="G149" s="49" t="str">
        <f t="shared" ref="G149:G163" si="3">IF($D$157=0,"",IF(D149="[for completion]","",D149/$D$157))</f>
        <v/>
      </c>
    </row>
    <row r="150" spans="1:7" x14ac:dyDescent="0.25">
      <c r="A150" s="23" t="s">
        <v>1230</v>
      </c>
      <c r="B150" s="23" t="s">
        <v>718</v>
      </c>
      <c r="C150" s="102" t="s">
        <v>34</v>
      </c>
      <c r="D150" s="102" t="s">
        <v>34</v>
      </c>
      <c r="F150" s="49" t="str">
        <f t="shared" si="2"/>
        <v/>
      </c>
      <c r="G150" s="49" t="str">
        <f t="shared" si="3"/>
        <v/>
      </c>
    </row>
    <row r="151" spans="1:7" x14ac:dyDescent="0.25">
      <c r="A151" s="23" t="s">
        <v>1231</v>
      </c>
      <c r="B151" s="23" t="s">
        <v>720</v>
      </c>
      <c r="C151" s="102" t="s">
        <v>34</v>
      </c>
      <c r="D151" s="102" t="s">
        <v>34</v>
      </c>
      <c r="F151" s="49" t="str">
        <f t="shared" si="2"/>
        <v/>
      </c>
      <c r="G151" s="49" t="str">
        <f t="shared" si="3"/>
        <v/>
      </c>
    </row>
    <row r="152" spans="1:7" x14ac:dyDescent="0.25">
      <c r="A152" s="23" t="s">
        <v>1232</v>
      </c>
      <c r="B152" s="23" t="s">
        <v>722</v>
      </c>
      <c r="C152" s="102" t="s">
        <v>34</v>
      </c>
      <c r="D152" s="102" t="s">
        <v>34</v>
      </c>
      <c r="F152" s="49" t="str">
        <f t="shared" si="2"/>
        <v/>
      </c>
      <c r="G152" s="49" t="str">
        <f t="shared" si="3"/>
        <v/>
      </c>
    </row>
    <row r="153" spans="1:7" x14ac:dyDescent="0.25">
      <c r="A153" s="23" t="s">
        <v>1233</v>
      </c>
      <c r="B153" s="23" t="s">
        <v>724</v>
      </c>
      <c r="C153" s="102" t="s">
        <v>34</v>
      </c>
      <c r="D153" s="102" t="s">
        <v>34</v>
      </c>
      <c r="F153" s="49" t="str">
        <f t="shared" si="2"/>
        <v/>
      </c>
      <c r="G153" s="49" t="str">
        <f t="shared" si="3"/>
        <v/>
      </c>
    </row>
    <row r="154" spans="1:7" x14ac:dyDescent="0.25">
      <c r="A154" s="23" t="s">
        <v>1234</v>
      </c>
      <c r="B154" s="23" t="s">
        <v>726</v>
      </c>
      <c r="C154" s="102" t="s">
        <v>34</v>
      </c>
      <c r="D154" s="102" t="s">
        <v>34</v>
      </c>
      <c r="F154" s="49" t="str">
        <f t="shared" si="2"/>
        <v/>
      </c>
      <c r="G154" s="49" t="str">
        <f t="shared" si="3"/>
        <v/>
      </c>
    </row>
    <row r="155" spans="1:7" x14ac:dyDescent="0.25">
      <c r="A155" s="23" t="s">
        <v>1235</v>
      </c>
      <c r="B155" s="23" t="s">
        <v>728</v>
      </c>
      <c r="C155" s="102" t="s">
        <v>34</v>
      </c>
      <c r="D155" s="102" t="s">
        <v>34</v>
      </c>
      <c r="F155" s="49" t="str">
        <f t="shared" si="2"/>
        <v/>
      </c>
      <c r="G155" s="49" t="str">
        <f t="shared" si="3"/>
        <v/>
      </c>
    </row>
    <row r="156" spans="1:7" x14ac:dyDescent="0.25">
      <c r="A156" s="23" t="s">
        <v>1236</v>
      </c>
      <c r="B156" s="23" t="s">
        <v>730</v>
      </c>
      <c r="C156" s="102" t="s">
        <v>34</v>
      </c>
      <c r="D156" s="102" t="s">
        <v>34</v>
      </c>
      <c r="F156" s="49" t="str">
        <f t="shared" si="2"/>
        <v/>
      </c>
      <c r="G156" s="49" t="str">
        <f t="shared" si="3"/>
        <v/>
      </c>
    </row>
    <row r="157" spans="1:7" x14ac:dyDescent="0.25">
      <c r="A157" s="23" t="s">
        <v>1237</v>
      </c>
      <c r="B157" s="50" t="s">
        <v>100</v>
      </c>
      <c r="C157" s="102">
        <f>SUM(C149:C156)</f>
        <v>0</v>
      </c>
      <c r="D157" s="103">
        <f>SUM(D149:D156)</f>
        <v>0</v>
      </c>
      <c r="F157" s="60">
        <f>SUM(F149:F156)</f>
        <v>0</v>
      </c>
      <c r="G157" s="60">
        <f>SUM(G149:G156)</f>
        <v>0</v>
      </c>
    </row>
    <row r="158" spans="1:7" outlineLevel="1" x14ac:dyDescent="0.25">
      <c r="A158" s="23" t="s">
        <v>1238</v>
      </c>
      <c r="B158" s="52" t="s">
        <v>733</v>
      </c>
      <c r="F158" s="49" t="str">
        <f t="shared" si="2"/>
        <v/>
      </c>
      <c r="G158" s="49" t="str">
        <f t="shared" si="3"/>
        <v/>
      </c>
    </row>
    <row r="159" spans="1:7" outlineLevel="1" x14ac:dyDescent="0.25">
      <c r="A159" s="23" t="s">
        <v>1239</v>
      </c>
      <c r="B159" s="52" t="s">
        <v>735</v>
      </c>
      <c r="F159" s="49" t="str">
        <f t="shared" si="2"/>
        <v/>
      </c>
      <c r="G159" s="49" t="str">
        <f t="shared" si="3"/>
        <v/>
      </c>
    </row>
    <row r="160" spans="1:7" outlineLevel="1" x14ac:dyDescent="0.25">
      <c r="A160" s="23" t="s">
        <v>1240</v>
      </c>
      <c r="B160" s="52" t="s">
        <v>737</v>
      </c>
      <c r="F160" s="49" t="str">
        <f t="shared" si="2"/>
        <v/>
      </c>
      <c r="G160" s="49" t="str">
        <f t="shared" si="3"/>
        <v/>
      </c>
    </row>
    <row r="161" spans="1:7" outlineLevel="1" x14ac:dyDescent="0.25">
      <c r="A161" s="23" t="s">
        <v>1241</v>
      </c>
      <c r="B161" s="52" t="s">
        <v>739</v>
      </c>
      <c r="F161" s="49" t="str">
        <f t="shared" si="2"/>
        <v/>
      </c>
      <c r="G161" s="49" t="str">
        <f t="shared" si="3"/>
        <v/>
      </c>
    </row>
    <row r="162" spans="1:7" outlineLevel="1" x14ac:dyDescent="0.25">
      <c r="A162" s="23" t="s">
        <v>1242</v>
      </c>
      <c r="B162" s="52" t="s">
        <v>741</v>
      </c>
      <c r="F162" s="49" t="str">
        <f t="shared" si="2"/>
        <v/>
      </c>
      <c r="G162" s="49" t="str">
        <f t="shared" si="3"/>
        <v/>
      </c>
    </row>
    <row r="163" spans="1:7" outlineLevel="1" x14ac:dyDescent="0.25">
      <c r="A163" s="23" t="s">
        <v>1243</v>
      </c>
      <c r="B163" s="52" t="s">
        <v>743</v>
      </c>
      <c r="F163" s="49" t="str">
        <f t="shared" si="2"/>
        <v/>
      </c>
      <c r="G163" s="49" t="str">
        <f t="shared" si="3"/>
        <v/>
      </c>
    </row>
    <row r="164" spans="1:7" outlineLevel="1" x14ac:dyDescent="0.25">
      <c r="A164" s="23" t="s">
        <v>1244</v>
      </c>
      <c r="B164" s="52"/>
      <c r="F164" s="49"/>
      <c r="G164" s="49"/>
    </row>
    <row r="165" spans="1:7" outlineLevel="1" x14ac:dyDescent="0.25">
      <c r="A165" s="23" t="s">
        <v>1245</v>
      </c>
      <c r="B165" s="52"/>
      <c r="F165" s="49"/>
      <c r="G165" s="49"/>
    </row>
    <row r="166" spans="1:7" outlineLevel="1" x14ac:dyDescent="0.25">
      <c r="A166" s="23" t="s">
        <v>1246</v>
      </c>
      <c r="B166" s="52"/>
      <c r="F166" s="49"/>
      <c r="G166" s="49"/>
    </row>
    <row r="167" spans="1:7" ht="15" customHeight="1" x14ac:dyDescent="0.25">
      <c r="A167" s="42"/>
      <c r="B167" s="43" t="s">
        <v>1247</v>
      </c>
      <c r="C167" s="42" t="s">
        <v>680</v>
      </c>
      <c r="D167" s="42" t="s">
        <v>681</v>
      </c>
      <c r="E167" s="44"/>
      <c r="F167" s="42" t="s">
        <v>1101</v>
      </c>
      <c r="G167" s="42" t="s">
        <v>682</v>
      </c>
    </row>
    <row r="168" spans="1:7" x14ac:dyDescent="0.25">
      <c r="A168" s="23" t="s">
        <v>1248</v>
      </c>
      <c r="B168" s="23" t="s">
        <v>713</v>
      </c>
      <c r="C168" s="99" t="s">
        <v>69</v>
      </c>
      <c r="G168" s="23"/>
    </row>
    <row r="169" spans="1:7" x14ac:dyDescent="0.25">
      <c r="G169" s="23"/>
    </row>
    <row r="170" spans="1:7" x14ac:dyDescent="0.25">
      <c r="B170" s="40" t="s">
        <v>714</v>
      </c>
      <c r="G170" s="23"/>
    </row>
    <row r="171" spans="1:7" x14ac:dyDescent="0.25">
      <c r="A171" s="23" t="s">
        <v>1249</v>
      </c>
      <c r="B171" s="23" t="s">
        <v>716</v>
      </c>
      <c r="C171" s="102" t="s">
        <v>69</v>
      </c>
      <c r="D171" s="103" t="s">
        <v>69</v>
      </c>
      <c r="F171" s="49" t="str">
        <f>IF($C$179=0,"",IF(C171="[Mark as ND1 if not relevant]","",C171/$C$179))</f>
        <v/>
      </c>
      <c r="G171" s="49" t="str">
        <f>IF($D$179=0,"",IF(D171="[Mark as ND1 if not relevant]","",D171/$D$179))</f>
        <v/>
      </c>
    </row>
    <row r="172" spans="1:7" x14ac:dyDescent="0.25">
      <c r="A172" s="23" t="s">
        <v>1250</v>
      </c>
      <c r="B172" s="23" t="s">
        <v>718</v>
      </c>
      <c r="C172" s="102" t="s">
        <v>69</v>
      </c>
      <c r="D172" s="103" t="s">
        <v>69</v>
      </c>
      <c r="F172" s="49" t="str">
        <f t="shared" ref="F172:F178" si="4">IF($C$179=0,"",IF(C172="[Mark as ND1 if not relevant]","",C172/$C$179))</f>
        <v/>
      </c>
      <c r="G172" s="49" t="str">
        <f t="shared" ref="G172:G178" si="5">IF($D$179=0,"",IF(D172="[Mark as ND1 if not relevant]","",D172/$D$179))</f>
        <v/>
      </c>
    </row>
    <row r="173" spans="1:7" x14ac:dyDescent="0.25">
      <c r="A173" s="23" t="s">
        <v>1251</v>
      </c>
      <c r="B173" s="23" t="s">
        <v>720</v>
      </c>
      <c r="C173" s="102" t="s">
        <v>69</v>
      </c>
      <c r="D173" s="103" t="s">
        <v>69</v>
      </c>
      <c r="F173" s="49" t="str">
        <f t="shared" si="4"/>
        <v/>
      </c>
      <c r="G173" s="49" t="str">
        <f t="shared" si="5"/>
        <v/>
      </c>
    </row>
    <row r="174" spans="1:7" x14ac:dyDescent="0.25">
      <c r="A174" s="23" t="s">
        <v>1252</v>
      </c>
      <c r="B174" s="23" t="s">
        <v>722</v>
      </c>
      <c r="C174" s="102" t="s">
        <v>69</v>
      </c>
      <c r="D174" s="103" t="s">
        <v>69</v>
      </c>
      <c r="F174" s="49" t="str">
        <f t="shared" si="4"/>
        <v/>
      </c>
      <c r="G174" s="49" t="str">
        <f t="shared" si="5"/>
        <v/>
      </c>
    </row>
    <row r="175" spans="1:7" x14ac:dyDescent="0.25">
      <c r="A175" s="23" t="s">
        <v>1253</v>
      </c>
      <c r="B175" s="23" t="s">
        <v>724</v>
      </c>
      <c r="C175" s="102" t="s">
        <v>69</v>
      </c>
      <c r="D175" s="103" t="s">
        <v>69</v>
      </c>
      <c r="F175" s="49" t="str">
        <f t="shared" si="4"/>
        <v/>
      </c>
      <c r="G175" s="49" t="str">
        <f t="shared" si="5"/>
        <v/>
      </c>
    </row>
    <row r="176" spans="1:7" x14ac:dyDescent="0.25">
      <c r="A176" s="23" t="s">
        <v>1254</v>
      </c>
      <c r="B176" s="23" t="s">
        <v>726</v>
      </c>
      <c r="C176" s="102" t="s">
        <v>69</v>
      </c>
      <c r="D176" s="103" t="s">
        <v>69</v>
      </c>
      <c r="F176" s="49" t="str">
        <f t="shared" si="4"/>
        <v/>
      </c>
      <c r="G176" s="49" t="str">
        <f t="shared" si="5"/>
        <v/>
      </c>
    </row>
    <row r="177" spans="1:7" x14ac:dyDescent="0.25">
      <c r="A177" s="23" t="s">
        <v>1255</v>
      </c>
      <c r="B177" s="23" t="s">
        <v>728</v>
      </c>
      <c r="C177" s="102" t="s">
        <v>69</v>
      </c>
      <c r="D177" s="103" t="s">
        <v>69</v>
      </c>
      <c r="F177" s="49" t="str">
        <f t="shared" si="4"/>
        <v/>
      </c>
      <c r="G177" s="49" t="str">
        <f t="shared" si="5"/>
        <v/>
      </c>
    </row>
    <row r="178" spans="1:7" x14ac:dyDescent="0.25">
      <c r="A178" s="23" t="s">
        <v>1256</v>
      </c>
      <c r="B178" s="23" t="s">
        <v>730</v>
      </c>
      <c r="C178" s="102" t="s">
        <v>69</v>
      </c>
      <c r="D178" s="103" t="s">
        <v>69</v>
      </c>
      <c r="F178" s="49" t="str">
        <f t="shared" si="4"/>
        <v/>
      </c>
      <c r="G178" s="49" t="str">
        <f t="shared" si="5"/>
        <v/>
      </c>
    </row>
    <row r="179" spans="1:7" x14ac:dyDescent="0.25">
      <c r="A179" s="23" t="s">
        <v>1257</v>
      </c>
      <c r="B179" s="50" t="s">
        <v>100</v>
      </c>
      <c r="C179" s="102">
        <f>SUM(C171:C178)</f>
        <v>0</v>
      </c>
      <c r="D179" s="103">
        <f>SUM(D171:D178)</f>
        <v>0</v>
      </c>
      <c r="F179" s="60">
        <f>SUM(F171:F178)</f>
        <v>0</v>
      </c>
      <c r="G179" s="60">
        <f>SUM(G171:G178)</f>
        <v>0</v>
      </c>
    </row>
    <row r="180" spans="1:7" outlineLevel="1" x14ac:dyDescent="0.25">
      <c r="A180" s="23" t="s">
        <v>1258</v>
      </c>
      <c r="B180" s="52" t="s">
        <v>733</v>
      </c>
      <c r="F180" s="49" t="str">
        <f t="shared" ref="F180:F185" si="6">IF($C$179=0,"",IF(C180="[for completion]","",C180/$C$179))</f>
        <v/>
      </c>
      <c r="G180" s="49" t="str">
        <f t="shared" ref="G180:G185" si="7">IF($D$179=0,"",IF(D180="[for completion]","",D180/$D$179))</f>
        <v/>
      </c>
    </row>
    <row r="181" spans="1:7" outlineLevel="1" x14ac:dyDescent="0.25">
      <c r="A181" s="23" t="s">
        <v>1259</v>
      </c>
      <c r="B181" s="52" t="s">
        <v>735</v>
      </c>
      <c r="F181" s="49" t="str">
        <f t="shared" si="6"/>
        <v/>
      </c>
      <c r="G181" s="49" t="str">
        <f t="shared" si="7"/>
        <v/>
      </c>
    </row>
    <row r="182" spans="1:7" outlineLevel="1" x14ac:dyDescent="0.25">
      <c r="A182" s="23" t="s">
        <v>1260</v>
      </c>
      <c r="B182" s="52" t="s">
        <v>737</v>
      </c>
      <c r="F182" s="49" t="str">
        <f t="shared" si="6"/>
        <v/>
      </c>
      <c r="G182" s="49" t="str">
        <f t="shared" si="7"/>
        <v/>
      </c>
    </row>
    <row r="183" spans="1:7" outlineLevel="1" x14ac:dyDescent="0.25">
      <c r="A183" s="23" t="s">
        <v>1261</v>
      </c>
      <c r="B183" s="52" t="s">
        <v>739</v>
      </c>
      <c r="F183" s="49" t="str">
        <f t="shared" si="6"/>
        <v/>
      </c>
      <c r="G183" s="49" t="str">
        <f t="shared" si="7"/>
        <v/>
      </c>
    </row>
    <row r="184" spans="1:7" outlineLevel="1" x14ac:dyDescent="0.25">
      <c r="A184" s="23" t="s">
        <v>1262</v>
      </c>
      <c r="B184" s="52" t="s">
        <v>741</v>
      </c>
      <c r="F184" s="49" t="str">
        <f t="shared" si="6"/>
        <v/>
      </c>
      <c r="G184" s="49" t="str">
        <f t="shared" si="7"/>
        <v/>
      </c>
    </row>
    <row r="185" spans="1:7" outlineLevel="1" x14ac:dyDescent="0.25">
      <c r="A185" s="23" t="s">
        <v>1263</v>
      </c>
      <c r="B185" s="52" t="s">
        <v>743</v>
      </c>
      <c r="F185" s="49" t="str">
        <f t="shared" si="6"/>
        <v/>
      </c>
      <c r="G185" s="49" t="str">
        <f t="shared" si="7"/>
        <v/>
      </c>
    </row>
    <row r="186" spans="1:7" outlineLevel="1" x14ac:dyDescent="0.25">
      <c r="A186" s="23" t="s">
        <v>1264</v>
      </c>
      <c r="B186" s="52"/>
      <c r="F186" s="49"/>
      <c r="G186" s="49"/>
    </row>
    <row r="187" spans="1:7" outlineLevel="1" x14ac:dyDescent="0.25">
      <c r="A187" s="23" t="s">
        <v>1265</v>
      </c>
      <c r="B187" s="52"/>
      <c r="F187" s="49"/>
      <c r="G187" s="49"/>
    </row>
    <row r="188" spans="1:7" outlineLevel="1" x14ac:dyDescent="0.25">
      <c r="A188" s="23" t="s">
        <v>1266</v>
      </c>
      <c r="B188" s="52"/>
      <c r="F188" s="49"/>
      <c r="G188" s="49"/>
    </row>
    <row r="189" spans="1:7" ht="15" customHeight="1" x14ac:dyDescent="0.25">
      <c r="A189" s="42"/>
      <c r="B189" s="43" t="s">
        <v>1267</v>
      </c>
      <c r="C189" s="42" t="s">
        <v>1101</v>
      </c>
      <c r="D189" s="42"/>
      <c r="E189" s="44"/>
      <c r="F189" s="42"/>
      <c r="G189" s="42"/>
    </row>
    <row r="190" spans="1:7" x14ac:dyDescent="0.25">
      <c r="A190" s="23" t="s">
        <v>1268</v>
      </c>
      <c r="B190" s="40" t="s">
        <v>602</v>
      </c>
      <c r="C190" s="99" t="s">
        <v>34</v>
      </c>
      <c r="E190" s="60"/>
      <c r="F190" s="60"/>
      <c r="G190" s="60"/>
    </row>
    <row r="191" spans="1:7" x14ac:dyDescent="0.25">
      <c r="A191" s="23" t="s">
        <v>1269</v>
      </c>
      <c r="B191" s="40" t="s">
        <v>602</v>
      </c>
      <c r="C191" s="99" t="s">
        <v>34</v>
      </c>
      <c r="E191" s="60"/>
      <c r="F191" s="60"/>
      <c r="G191" s="60"/>
    </row>
    <row r="192" spans="1:7" x14ac:dyDescent="0.25">
      <c r="A192" s="23" t="s">
        <v>1270</v>
      </c>
      <c r="B192" s="40" t="s">
        <v>602</v>
      </c>
      <c r="C192" s="99" t="s">
        <v>34</v>
      </c>
      <c r="E192" s="60"/>
      <c r="F192" s="60"/>
      <c r="G192" s="60"/>
    </row>
    <row r="193" spans="1:7" x14ac:dyDescent="0.25">
      <c r="A193" s="23" t="s">
        <v>1271</v>
      </c>
      <c r="B193" s="40" t="s">
        <v>602</v>
      </c>
      <c r="C193" s="99" t="s">
        <v>34</v>
      </c>
      <c r="E193" s="60"/>
      <c r="F193" s="60"/>
      <c r="G193" s="60"/>
    </row>
    <row r="194" spans="1:7" x14ac:dyDescent="0.25">
      <c r="A194" s="23" t="s">
        <v>1272</v>
      </c>
      <c r="B194" s="40" t="s">
        <v>602</v>
      </c>
      <c r="C194" s="99" t="s">
        <v>34</v>
      </c>
      <c r="E194" s="60"/>
      <c r="F194" s="60"/>
      <c r="G194" s="60"/>
    </row>
    <row r="195" spans="1:7" x14ac:dyDescent="0.25">
      <c r="A195" s="23" t="s">
        <v>1273</v>
      </c>
      <c r="B195" s="40" t="s">
        <v>602</v>
      </c>
      <c r="C195" s="99" t="s">
        <v>34</v>
      </c>
      <c r="E195" s="60"/>
      <c r="F195" s="60"/>
      <c r="G195" s="60"/>
    </row>
    <row r="196" spans="1:7" x14ac:dyDescent="0.25">
      <c r="A196" s="23" t="s">
        <v>1274</v>
      </c>
      <c r="B196" s="40" t="s">
        <v>602</v>
      </c>
      <c r="C196" s="99" t="s">
        <v>34</v>
      </c>
      <c r="E196" s="60"/>
      <c r="F196" s="60"/>
      <c r="G196" s="60"/>
    </row>
    <row r="197" spans="1:7" x14ac:dyDescent="0.25">
      <c r="A197" s="23" t="s">
        <v>1275</v>
      </c>
      <c r="B197" s="40" t="s">
        <v>602</v>
      </c>
      <c r="C197" s="99" t="s">
        <v>34</v>
      </c>
      <c r="E197" s="60"/>
      <c r="F197" s="60"/>
    </row>
    <row r="198" spans="1:7" x14ac:dyDescent="0.25">
      <c r="A198" s="23" t="s">
        <v>1276</v>
      </c>
      <c r="B198" s="40" t="s">
        <v>602</v>
      </c>
      <c r="C198" s="99" t="s">
        <v>34</v>
      </c>
      <c r="E198" s="60"/>
      <c r="F198" s="60"/>
    </row>
    <row r="199" spans="1:7" x14ac:dyDescent="0.25">
      <c r="A199" s="23" t="s">
        <v>1277</v>
      </c>
      <c r="B199" s="40" t="s">
        <v>602</v>
      </c>
      <c r="C199" s="99" t="s">
        <v>34</v>
      </c>
      <c r="E199" s="60"/>
      <c r="F199" s="60"/>
    </row>
    <row r="200" spans="1:7" x14ac:dyDescent="0.25">
      <c r="A200" s="23" t="s">
        <v>1278</v>
      </c>
      <c r="B200" s="40" t="s">
        <v>602</v>
      </c>
      <c r="C200" s="99" t="s">
        <v>34</v>
      </c>
      <c r="E200" s="60"/>
      <c r="F200" s="60"/>
    </row>
    <row r="201" spans="1:7" x14ac:dyDescent="0.25">
      <c r="A201" s="23" t="s">
        <v>1279</v>
      </c>
      <c r="B201" s="40" t="s">
        <v>602</v>
      </c>
      <c r="C201" s="99" t="s">
        <v>34</v>
      </c>
      <c r="E201" s="60"/>
      <c r="F201" s="60"/>
    </row>
    <row r="202" spans="1:7" x14ac:dyDescent="0.25">
      <c r="A202" s="23" t="s">
        <v>1280</v>
      </c>
      <c r="B202" s="40" t="s">
        <v>602</v>
      </c>
      <c r="C202" s="99" t="s">
        <v>34</v>
      </c>
    </row>
    <row r="203" spans="1:7" x14ac:dyDescent="0.25">
      <c r="A203" s="23" t="s">
        <v>1281</v>
      </c>
      <c r="B203" s="40" t="s">
        <v>602</v>
      </c>
      <c r="C203" s="99" t="s">
        <v>34</v>
      </c>
    </row>
    <row r="204" spans="1:7" x14ac:dyDescent="0.25">
      <c r="A204" s="23" t="s">
        <v>1282</v>
      </c>
      <c r="B204" s="40" t="s">
        <v>602</v>
      </c>
      <c r="C204" s="99" t="s">
        <v>34</v>
      </c>
    </row>
    <row r="205" spans="1:7" x14ac:dyDescent="0.25">
      <c r="A205" s="23" t="s">
        <v>1283</v>
      </c>
      <c r="B205" s="40" t="s">
        <v>602</v>
      </c>
      <c r="C205" s="99" t="s">
        <v>34</v>
      </c>
    </row>
    <row r="206" spans="1:7" x14ac:dyDescent="0.25">
      <c r="A206" s="23" t="s">
        <v>1284</v>
      </c>
      <c r="B206" s="40" t="s">
        <v>602</v>
      </c>
      <c r="C206" s="99" t="s">
        <v>34</v>
      </c>
    </row>
    <row r="207" spans="1:7" outlineLevel="1" x14ac:dyDescent="0.25">
      <c r="A207" s="23" t="s">
        <v>1285</v>
      </c>
    </row>
    <row r="208" spans="1:7" outlineLevel="1" x14ac:dyDescent="0.25">
      <c r="A208" s="23" t="s">
        <v>1286</v>
      </c>
    </row>
    <row r="209" spans="1:1" outlineLevel="1" x14ac:dyDescent="0.25">
      <c r="A209" s="23" t="s">
        <v>1287</v>
      </c>
    </row>
    <row r="210" spans="1:1" outlineLevel="1" x14ac:dyDescent="0.25">
      <c r="A210" s="23" t="s">
        <v>1288</v>
      </c>
    </row>
    <row r="211" spans="1:1" outlineLevel="1" x14ac:dyDescent="0.25">
      <c r="A211" s="23" t="s">
        <v>1289</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selection activeCell="C1" sqref="C1"/>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1290</v>
      </c>
      <c r="B1" s="20"/>
      <c r="C1" s="108" t="s">
        <v>1550</v>
      </c>
    </row>
    <row r="2" spans="1:3" x14ac:dyDescent="0.25">
      <c r="B2" s="21"/>
      <c r="C2" s="21"/>
    </row>
    <row r="3" spans="1:3" x14ac:dyDescent="0.25">
      <c r="A3" s="76" t="s">
        <v>1291</v>
      </c>
      <c r="B3" s="77"/>
      <c r="C3" s="21"/>
    </row>
    <row r="4" spans="1:3" x14ac:dyDescent="0.25">
      <c r="C4" s="21"/>
    </row>
    <row r="5" spans="1:3" ht="37.5" x14ac:dyDescent="0.25">
      <c r="A5" s="34" t="s">
        <v>32</v>
      </c>
      <c r="B5" s="34" t="s">
        <v>1292</v>
      </c>
      <c r="C5" s="78" t="s">
        <v>1564</v>
      </c>
    </row>
    <row r="6" spans="1:3" x14ac:dyDescent="0.25">
      <c r="A6" s="1" t="s">
        <v>1293</v>
      </c>
      <c r="B6" s="37" t="s">
        <v>1294</v>
      </c>
      <c r="C6" s="23" t="s">
        <v>1572</v>
      </c>
    </row>
    <row r="7" spans="1:3" x14ac:dyDescent="0.25">
      <c r="A7" s="1" t="s">
        <v>1295</v>
      </c>
      <c r="B7" s="37" t="s">
        <v>1296</v>
      </c>
      <c r="C7" s="23" t="s">
        <v>1573</v>
      </c>
    </row>
    <row r="8" spans="1:3" x14ac:dyDescent="0.25">
      <c r="A8" s="1" t="s">
        <v>1297</v>
      </c>
      <c r="B8" s="37" t="s">
        <v>1298</v>
      </c>
      <c r="C8" s="23" t="s">
        <v>1331</v>
      </c>
    </row>
    <row r="9" spans="1:3" ht="409.5" customHeight="1" x14ac:dyDescent="0.25">
      <c r="A9" s="1" t="s">
        <v>1299</v>
      </c>
      <c r="B9" s="37" t="s">
        <v>1300</v>
      </c>
      <c r="C9" s="122" t="s">
        <v>1579</v>
      </c>
    </row>
    <row r="10" spans="1:3" ht="44.25" customHeight="1" x14ac:dyDescent="0.25">
      <c r="A10" s="1" t="s">
        <v>1301</v>
      </c>
      <c r="B10" s="37" t="s">
        <v>1519</v>
      </c>
      <c r="C10" s="23" t="s">
        <v>1574</v>
      </c>
    </row>
    <row r="11" spans="1:3" ht="54.75" customHeight="1" x14ac:dyDescent="0.25">
      <c r="A11" s="1" t="s">
        <v>1302</v>
      </c>
      <c r="B11" s="37" t="s">
        <v>1303</v>
      </c>
      <c r="C11" s="23" t="s">
        <v>1574</v>
      </c>
    </row>
    <row r="12" spans="1:3" ht="30" x14ac:dyDescent="0.25">
      <c r="A12" s="1" t="s">
        <v>1304</v>
      </c>
      <c r="B12" s="37" t="s">
        <v>1305</v>
      </c>
      <c r="C12" s="23" t="s">
        <v>1575</v>
      </c>
    </row>
    <row r="13" spans="1:3" x14ac:dyDescent="0.25">
      <c r="A13" s="1" t="s">
        <v>1306</v>
      </c>
      <c r="B13" s="37" t="s">
        <v>1307</v>
      </c>
      <c r="C13" s="23"/>
    </row>
    <row r="14" spans="1:3" ht="30" x14ac:dyDescent="0.25">
      <c r="A14" s="1" t="s">
        <v>1308</v>
      </c>
      <c r="B14" s="37" t="s">
        <v>1309</v>
      </c>
      <c r="C14" s="23"/>
    </row>
    <row r="15" spans="1:3" x14ac:dyDescent="0.25">
      <c r="A15" s="1" t="s">
        <v>1310</v>
      </c>
      <c r="B15" s="37" t="s">
        <v>1311</v>
      </c>
      <c r="C15" s="23" t="s">
        <v>1576</v>
      </c>
    </row>
    <row r="16" spans="1:3" ht="30" x14ac:dyDescent="0.25">
      <c r="A16" s="1" t="s">
        <v>1312</v>
      </c>
      <c r="B16" s="41" t="s">
        <v>1313</v>
      </c>
      <c r="C16" s="23" t="s">
        <v>1577</v>
      </c>
    </row>
    <row r="17" spans="1:3" ht="30" customHeight="1" x14ac:dyDescent="0.25">
      <c r="A17" s="1" t="s">
        <v>1314</v>
      </c>
      <c r="B17" s="41" t="s">
        <v>1315</v>
      </c>
      <c r="C17" s="23" t="s">
        <v>34</v>
      </c>
    </row>
    <row r="18" spans="1:3" x14ac:dyDescent="0.25">
      <c r="A18" s="1" t="s">
        <v>1316</v>
      </c>
      <c r="B18" s="41" t="s">
        <v>1317</v>
      </c>
      <c r="C18" s="23" t="s">
        <v>1578</v>
      </c>
    </row>
    <row r="19" spans="1:3" outlineLevel="1" x14ac:dyDescent="0.25">
      <c r="A19" s="1" t="s">
        <v>1318</v>
      </c>
      <c r="B19" s="38" t="s">
        <v>1319</v>
      </c>
      <c r="C19" s="23" t="s">
        <v>1328</v>
      </c>
    </row>
    <row r="20" spans="1:3" outlineLevel="1" x14ac:dyDescent="0.25">
      <c r="A20" s="1" t="s">
        <v>1320</v>
      </c>
      <c r="B20" s="71"/>
      <c r="C20" s="23"/>
    </row>
    <row r="21" spans="1:3" outlineLevel="1" x14ac:dyDescent="0.25">
      <c r="A21" s="1" t="s">
        <v>1321</v>
      </c>
      <c r="B21" s="71"/>
      <c r="C21" s="23"/>
    </row>
    <row r="22" spans="1:3" outlineLevel="1" x14ac:dyDescent="0.25">
      <c r="A22" s="1" t="s">
        <v>1322</v>
      </c>
      <c r="B22" s="71"/>
      <c r="C22" s="23"/>
    </row>
    <row r="23" spans="1:3" outlineLevel="1" x14ac:dyDescent="0.25">
      <c r="A23" s="1" t="s">
        <v>1323</v>
      </c>
      <c r="B23" s="71"/>
      <c r="C23" s="23"/>
    </row>
    <row r="24" spans="1:3" ht="18.75" x14ac:dyDescent="0.25">
      <c r="A24" s="34"/>
      <c r="B24" s="34" t="s">
        <v>1324</v>
      </c>
      <c r="C24" s="78" t="s">
        <v>1325</v>
      </c>
    </row>
    <row r="25" spans="1:3" x14ac:dyDescent="0.25">
      <c r="A25" s="1" t="s">
        <v>1326</v>
      </c>
      <c r="B25" s="41" t="s">
        <v>1327</v>
      </c>
      <c r="C25" s="23" t="s">
        <v>1328</v>
      </c>
    </row>
    <row r="26" spans="1:3" x14ac:dyDescent="0.25">
      <c r="A26" s="1" t="s">
        <v>1329</v>
      </c>
      <c r="B26" s="41" t="s">
        <v>1330</v>
      </c>
      <c r="C26" s="23" t="s">
        <v>1331</v>
      </c>
    </row>
    <row r="27" spans="1:3" x14ac:dyDescent="0.25">
      <c r="A27" s="1" t="s">
        <v>1332</v>
      </c>
      <c r="B27" s="41" t="s">
        <v>1333</v>
      </c>
      <c r="C27" s="23" t="s">
        <v>1334</v>
      </c>
    </row>
    <row r="28" spans="1:3" outlineLevel="1" x14ac:dyDescent="0.25">
      <c r="A28" s="1" t="s">
        <v>1335</v>
      </c>
      <c r="B28" s="40"/>
      <c r="C28" s="23"/>
    </row>
    <row r="29" spans="1:3" outlineLevel="1" x14ac:dyDescent="0.25">
      <c r="A29" s="1" t="s">
        <v>1336</v>
      </c>
      <c r="B29" s="40"/>
      <c r="C29" s="23"/>
    </row>
    <row r="30" spans="1:3" outlineLevel="1" x14ac:dyDescent="0.25">
      <c r="A30" s="1" t="s">
        <v>1549</v>
      </c>
      <c r="B30" s="41"/>
      <c r="C30" s="23"/>
    </row>
    <row r="31" spans="1:3" ht="18.75" x14ac:dyDescent="0.25">
      <c r="A31" s="34"/>
      <c r="B31" s="34" t="s">
        <v>1337</v>
      </c>
      <c r="C31" s="78" t="s">
        <v>1564</v>
      </c>
    </row>
    <row r="32" spans="1:3" x14ac:dyDescent="0.25">
      <c r="A32" s="1" t="s">
        <v>1338</v>
      </c>
      <c r="B32" s="37" t="s">
        <v>1339</v>
      </c>
      <c r="C32" s="23" t="s">
        <v>34</v>
      </c>
    </row>
    <row r="33" spans="1:2" x14ac:dyDescent="0.25">
      <c r="A33" s="1" t="s">
        <v>1340</v>
      </c>
      <c r="B33" s="40"/>
    </row>
    <row r="34" spans="1:2" x14ac:dyDescent="0.25">
      <c r="A34" s="1" t="s">
        <v>1341</v>
      </c>
      <c r="B34" s="40"/>
    </row>
    <row r="35" spans="1:2" x14ac:dyDescent="0.25">
      <c r="A35" s="1" t="s">
        <v>1342</v>
      </c>
      <c r="B35" s="40"/>
    </row>
    <row r="36" spans="1:2" x14ac:dyDescent="0.25">
      <c r="A36" s="1" t="s">
        <v>1343</v>
      </c>
      <c r="B36" s="40"/>
    </row>
    <row r="37" spans="1:2" x14ac:dyDescent="0.25">
      <c r="A37" s="1" t="s">
        <v>1344</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9"/>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115" zoomScaleNormal="115" zoomScaleSheetLayoutView="90" workbookViewId="0">
      <selection activeCell="C8" sqref="C8"/>
    </sheetView>
  </sheetViews>
  <sheetFormatPr defaultColWidth="15.85546875" defaultRowHeight="15" x14ac:dyDescent="0.25"/>
  <cols>
    <col min="1" max="1" width="3.42578125" style="18" customWidth="1"/>
    <col min="2" max="2" width="18.7109375" style="18" customWidth="1"/>
    <col min="3" max="3" width="95.570312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5"/>
      <c r="C4" s="116"/>
    </row>
    <row r="5" spans="2:4" ht="30" customHeight="1" x14ac:dyDescent="0.25">
      <c r="B5" s="117"/>
      <c r="C5" s="378"/>
      <c r="D5" s="378"/>
    </row>
    <row r="6" spans="2:4" ht="274.5" customHeight="1" x14ac:dyDescent="0.25">
      <c r="B6" s="117"/>
      <c r="C6" s="118"/>
      <c r="D6" s="118"/>
    </row>
    <row r="7" spans="2:4" ht="29.25" customHeight="1" x14ac:dyDescent="0.25">
      <c r="C7" s="119"/>
    </row>
    <row r="8" spans="2:4" ht="27.75" customHeight="1" x14ac:dyDescent="0.25">
      <c r="B8" s="120"/>
      <c r="C8" s="121"/>
    </row>
    <row r="9" spans="2:4" ht="27.75" customHeight="1" x14ac:dyDescent="0.25">
      <c r="C9" s="12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6"/>
  <sheetViews>
    <sheetView zoomScale="85" zoomScaleNormal="85" workbookViewId="0">
      <selection activeCell="B47" sqref="B47"/>
    </sheetView>
  </sheetViews>
  <sheetFormatPr defaultColWidth="15.85546875" defaultRowHeight="15" x14ac:dyDescent="0.25"/>
  <cols>
    <col min="1" max="1" width="3.42578125" style="147" customWidth="1"/>
    <col min="2" max="2" width="79.7109375" style="147" customWidth="1"/>
    <col min="3" max="6" width="15.7109375" style="147" bestFit="1" customWidth="1"/>
    <col min="7" max="7" width="5.140625" style="147" customWidth="1"/>
    <col min="8" max="16384" width="15.85546875" style="147"/>
  </cols>
  <sheetData>
    <row r="1" spans="2:6" ht="12" customHeight="1" x14ac:dyDescent="0.25"/>
    <row r="2" spans="2:6" ht="12" customHeight="1" x14ac:dyDescent="0.25"/>
    <row r="3" spans="2:6" ht="12" customHeight="1" x14ac:dyDescent="0.25"/>
    <row r="4" spans="2:6" ht="36" customHeight="1" x14ac:dyDescent="0.25">
      <c r="B4" s="183" t="s">
        <v>1666</v>
      </c>
      <c r="C4" s="379"/>
      <c r="D4" s="379"/>
    </row>
    <row r="5" spans="2:6" ht="15.75" x14ac:dyDescent="0.25">
      <c r="B5" s="182" t="s">
        <v>1665</v>
      </c>
      <c r="C5" s="181"/>
      <c r="D5" s="181"/>
      <c r="E5" s="181"/>
      <c r="F5" s="181"/>
    </row>
    <row r="6" spans="2:6" s="166" customFormat="1" ht="3.75" customHeight="1" x14ac:dyDescent="0.25">
      <c r="B6" s="169"/>
      <c r="C6" s="180"/>
      <c r="D6" s="180"/>
      <c r="E6" s="180"/>
      <c r="F6" s="180"/>
    </row>
    <row r="7" spans="2:6" s="166" customFormat="1" ht="3" customHeight="1" x14ac:dyDescent="0.25">
      <c r="B7" s="169"/>
    </row>
    <row r="8" spans="2:6" ht="3.75" customHeight="1" x14ac:dyDescent="0.25"/>
    <row r="9" spans="2:6" x14ac:dyDescent="0.25">
      <c r="B9" s="179" t="s">
        <v>1664</v>
      </c>
      <c r="C9" s="178" t="s">
        <v>1663</v>
      </c>
      <c r="D9" s="178" t="s">
        <v>1662</v>
      </c>
      <c r="E9" s="178" t="s">
        <v>1661</v>
      </c>
      <c r="F9" s="178" t="s">
        <v>1660</v>
      </c>
    </row>
    <row r="10" spans="2:6" x14ac:dyDescent="0.25">
      <c r="B10" s="152" t="s">
        <v>1659</v>
      </c>
      <c r="C10" s="171">
        <v>173.44441766750001</v>
      </c>
      <c r="D10" s="171">
        <v>174</v>
      </c>
      <c r="E10" s="171">
        <v>165.7</v>
      </c>
      <c r="F10" s="171">
        <v>163.5</v>
      </c>
    </row>
    <row r="11" spans="2:6" x14ac:dyDescent="0.25">
      <c r="B11" s="152" t="s">
        <v>1658</v>
      </c>
      <c r="C11" s="171">
        <v>156.82110552204</v>
      </c>
      <c r="D11" s="171">
        <v>155.19999999999999</v>
      </c>
      <c r="E11" s="171">
        <v>153.4</v>
      </c>
      <c r="F11" s="171">
        <v>151.5</v>
      </c>
    </row>
    <row r="12" spans="2:6" x14ac:dyDescent="0.25">
      <c r="B12" s="154" t="s">
        <v>1657</v>
      </c>
      <c r="C12" s="170">
        <v>156.82110552204</v>
      </c>
      <c r="D12" s="170">
        <v>155.19999999999999</v>
      </c>
      <c r="E12" s="170">
        <v>153.4</v>
      </c>
      <c r="F12" s="170">
        <v>151.5</v>
      </c>
    </row>
    <row r="13" spans="2:6" x14ac:dyDescent="0.25">
      <c r="B13" s="174" t="s">
        <v>1656</v>
      </c>
      <c r="C13" s="177">
        <v>0.15463364098400201</v>
      </c>
      <c r="D13" s="177">
        <v>0.14799999999999999</v>
      </c>
      <c r="E13" s="177">
        <v>0.157</v>
      </c>
      <c r="F13" s="177">
        <v>0.159</v>
      </c>
    </row>
    <row r="14" spans="2:6" x14ac:dyDescent="0.25">
      <c r="B14" s="152" t="s">
        <v>1655</v>
      </c>
      <c r="C14" s="176">
        <v>0.170529145337177</v>
      </c>
      <c r="D14" s="176">
        <v>0.156</v>
      </c>
      <c r="E14" s="176">
        <v>0.16500000000000001</v>
      </c>
      <c r="F14" s="176">
        <v>0.16700000000000001</v>
      </c>
    </row>
    <row r="15" spans="2:6" x14ac:dyDescent="0.25">
      <c r="B15" s="152" t="s">
        <v>1654</v>
      </c>
      <c r="C15" s="171">
        <v>149.63005543956001</v>
      </c>
      <c r="D15" s="171">
        <v>148</v>
      </c>
      <c r="E15" s="171">
        <v>141.19999999999999</v>
      </c>
      <c r="F15" s="171">
        <v>140.1</v>
      </c>
    </row>
    <row r="16" spans="2:6" x14ac:dyDescent="0.25">
      <c r="B16" s="152" t="s">
        <v>1653</v>
      </c>
      <c r="C16" s="171">
        <v>4</v>
      </c>
      <c r="D16" s="171">
        <v>4</v>
      </c>
      <c r="E16" s="171">
        <v>4</v>
      </c>
      <c r="F16" s="171">
        <v>3</v>
      </c>
    </row>
    <row r="17" spans="2:6" x14ac:dyDescent="0.25">
      <c r="B17" s="175" t="s">
        <v>1652</v>
      </c>
      <c r="C17" s="171">
        <v>4</v>
      </c>
      <c r="D17" s="171">
        <v>6</v>
      </c>
      <c r="E17" s="171">
        <v>5</v>
      </c>
      <c r="F17" s="171">
        <v>5</v>
      </c>
    </row>
    <row r="18" spans="2:6" x14ac:dyDescent="0.25">
      <c r="B18" s="174" t="s">
        <v>1651</v>
      </c>
      <c r="C18" s="173" t="s">
        <v>1650</v>
      </c>
      <c r="D18" s="173" t="s">
        <v>1650</v>
      </c>
      <c r="E18" s="173" t="s">
        <v>1650</v>
      </c>
      <c r="F18" s="173" t="s">
        <v>1650</v>
      </c>
    </row>
    <row r="19" spans="2:6" x14ac:dyDescent="0.25">
      <c r="B19" s="172" t="s">
        <v>1649</v>
      </c>
      <c r="C19" s="171">
        <v>85.8</v>
      </c>
      <c r="D19" s="171">
        <v>32.799999999999997</v>
      </c>
      <c r="E19" s="171">
        <v>16</v>
      </c>
      <c r="F19" s="171">
        <v>-5</v>
      </c>
    </row>
    <row r="20" spans="2:6" x14ac:dyDescent="0.25">
      <c r="B20" s="150" t="s">
        <v>1648</v>
      </c>
      <c r="C20" s="170">
        <v>42</v>
      </c>
      <c r="D20" s="170">
        <v>52</v>
      </c>
      <c r="E20" s="170">
        <v>55</v>
      </c>
      <c r="F20" s="170">
        <v>72</v>
      </c>
    </row>
    <row r="21" spans="2:6" s="166" customFormat="1" ht="9.75" customHeight="1" x14ac:dyDescent="0.25">
      <c r="B21" s="169"/>
      <c r="C21" s="167"/>
      <c r="D21" s="167"/>
      <c r="E21" s="167"/>
      <c r="F21" s="167"/>
    </row>
    <row r="22" spans="2:6" s="166" customFormat="1" ht="15.75" x14ac:dyDescent="0.25">
      <c r="B22" s="168"/>
      <c r="C22" s="167"/>
      <c r="D22" s="167"/>
      <c r="E22" s="167"/>
      <c r="F22" s="167"/>
    </row>
    <row r="23" spans="2:6" x14ac:dyDescent="0.25">
      <c r="B23" s="162" t="s">
        <v>1647</v>
      </c>
      <c r="C23" s="165"/>
      <c r="D23" s="165"/>
      <c r="E23" s="165"/>
      <c r="F23" s="165"/>
    </row>
    <row r="24" spans="2:6" x14ac:dyDescent="0.25">
      <c r="B24" s="164" t="s">
        <v>1646</v>
      </c>
      <c r="C24" s="163">
        <f>SUM(C28:C30)</f>
        <v>154.62612257255</v>
      </c>
      <c r="D24" s="163">
        <f>SUM(D28:D30)</f>
        <v>152.15323214423</v>
      </c>
      <c r="E24" s="163">
        <f>SUM(E28:E30)</f>
        <v>150.01058711466999</v>
      </c>
      <c r="F24" s="163">
        <f>SUM(F28:F30)</f>
        <v>148.25904182005002</v>
      </c>
    </row>
    <row r="25" spans="2:6" x14ac:dyDescent="0.25">
      <c r="B25" s="162" t="s">
        <v>1645</v>
      </c>
      <c r="C25" s="160"/>
      <c r="D25" s="160"/>
      <c r="E25" s="160"/>
      <c r="F25" s="160"/>
    </row>
    <row r="26" spans="2:6" ht="3" customHeight="1" x14ac:dyDescent="0.25">
      <c r="B26" s="161"/>
      <c r="C26" s="160"/>
      <c r="D26" s="160"/>
      <c r="E26" s="160"/>
      <c r="F26" s="160"/>
    </row>
    <row r="27" spans="2:6" x14ac:dyDescent="0.25">
      <c r="B27" s="154" t="s">
        <v>1644</v>
      </c>
      <c r="C27" s="150"/>
      <c r="D27" s="150"/>
      <c r="E27" s="150"/>
      <c r="F27" s="150"/>
    </row>
    <row r="28" spans="2:6" x14ac:dyDescent="0.25">
      <c r="B28" s="156" t="s">
        <v>1643</v>
      </c>
      <c r="C28" s="155">
        <v>8.4266031200000008E-3</v>
      </c>
      <c r="D28" s="155">
        <v>1.2454307959999999E-2</v>
      </c>
      <c r="E28" s="155">
        <v>1.282203182E-2</v>
      </c>
      <c r="F28" s="155">
        <v>1.8709645130000001E-2</v>
      </c>
    </row>
    <row r="29" spans="2:6" x14ac:dyDescent="0.25">
      <c r="B29" s="156" t="s">
        <v>1642</v>
      </c>
      <c r="C29" s="155">
        <v>0.48459621821999999</v>
      </c>
      <c r="D29" s="155">
        <v>0.43062685877000001</v>
      </c>
      <c r="E29" s="155">
        <v>0.39178650324999997</v>
      </c>
      <c r="F29" s="155">
        <v>0.40987241574</v>
      </c>
    </row>
    <row r="30" spans="2:6" x14ac:dyDescent="0.25">
      <c r="B30" s="156" t="s">
        <v>1641</v>
      </c>
      <c r="C30" s="155">
        <v>154.13309975121001</v>
      </c>
      <c r="D30" s="155">
        <v>151.71015097750001</v>
      </c>
      <c r="E30" s="155">
        <v>149.60597857959999</v>
      </c>
      <c r="F30" s="155">
        <v>147.83045975918</v>
      </c>
    </row>
    <row r="31" spans="2:6" x14ac:dyDescent="0.25">
      <c r="B31" s="154" t="s">
        <v>1640</v>
      </c>
      <c r="C31" s="158"/>
      <c r="D31" s="158"/>
      <c r="E31" s="158"/>
      <c r="F31" s="158"/>
    </row>
    <row r="32" spans="2:6" x14ac:dyDescent="0.25">
      <c r="B32" s="156" t="s">
        <v>1639</v>
      </c>
      <c r="C32" s="155">
        <v>152.16904036615</v>
      </c>
      <c r="D32" s="155">
        <v>149.33887555702</v>
      </c>
      <c r="E32" s="155">
        <v>146.96898034615</v>
      </c>
      <c r="F32" s="155">
        <v>145.04221329721</v>
      </c>
    </row>
    <row r="33" spans="2:9" x14ac:dyDescent="0.25">
      <c r="B33" s="156" t="s">
        <v>1638</v>
      </c>
      <c r="C33" s="155">
        <v>2.4570822064</v>
      </c>
      <c r="D33" s="155">
        <v>2.8143565872099998</v>
      </c>
      <c r="E33" s="155">
        <v>3.0416067685199999</v>
      </c>
      <c r="F33" s="155">
        <v>3.2168285228500002</v>
      </c>
    </row>
    <row r="34" spans="2:9" x14ac:dyDescent="0.25">
      <c r="B34" s="156" t="s">
        <v>1637</v>
      </c>
      <c r="C34" s="159">
        <v>0</v>
      </c>
      <c r="D34" s="159">
        <v>0</v>
      </c>
      <c r="E34" s="159">
        <v>0</v>
      </c>
      <c r="F34" s="159">
        <v>0</v>
      </c>
    </row>
    <row r="35" spans="2:9" x14ac:dyDescent="0.25">
      <c r="B35" s="156" t="s">
        <v>1636</v>
      </c>
      <c r="C35" s="159">
        <v>0</v>
      </c>
      <c r="D35" s="159">
        <v>0</v>
      </c>
      <c r="E35" s="159">
        <v>0</v>
      </c>
      <c r="F35" s="159">
        <v>0</v>
      </c>
    </row>
    <row r="36" spans="2:9" x14ac:dyDescent="0.25">
      <c r="B36" s="154" t="s">
        <v>1635</v>
      </c>
      <c r="C36" s="158"/>
      <c r="D36" s="158"/>
      <c r="E36" s="158"/>
      <c r="F36" s="158"/>
    </row>
    <row r="37" spans="2:9" ht="30" x14ac:dyDescent="0.25">
      <c r="B37" s="156" t="s">
        <v>1634</v>
      </c>
      <c r="C37" s="155">
        <v>36.223246130569997</v>
      </c>
      <c r="D37" s="155">
        <v>34.530343691749998</v>
      </c>
      <c r="E37" s="155">
        <v>33.360028906910003</v>
      </c>
      <c r="F37" s="155">
        <v>31.772679905499999</v>
      </c>
    </row>
    <row r="38" spans="2:9" ht="30" x14ac:dyDescent="0.25">
      <c r="B38" s="156" t="s">
        <v>1633</v>
      </c>
      <c r="C38" s="155">
        <v>117.89836482920001</v>
      </c>
      <c r="D38" s="155">
        <v>117.10614088228</v>
      </c>
      <c r="E38" s="155">
        <v>116.13175347072</v>
      </c>
      <c r="F38" s="155">
        <v>115.93126832067</v>
      </c>
      <c r="I38" s="157"/>
    </row>
    <row r="39" spans="2:9" x14ac:dyDescent="0.25">
      <c r="B39" s="156" t="s">
        <v>1632</v>
      </c>
      <c r="C39" s="155">
        <v>0.50451161278000001</v>
      </c>
      <c r="D39" s="155">
        <v>0.51674757019999995</v>
      </c>
      <c r="E39" s="155">
        <v>0.51880473704999996</v>
      </c>
      <c r="F39" s="155">
        <v>0.55509359389000001</v>
      </c>
    </row>
    <row r="40" spans="2:9" x14ac:dyDescent="0.25">
      <c r="B40" s="154" t="s">
        <v>1631</v>
      </c>
      <c r="C40" s="153">
        <f>SUM(C37:C39)</f>
        <v>154.62612257255</v>
      </c>
      <c r="D40" s="153">
        <f>SUM(D37:D39)</f>
        <v>152.15323214423</v>
      </c>
      <c r="E40" s="153">
        <f>SUM(E37:E39)</f>
        <v>150.01058711467999</v>
      </c>
      <c r="F40" s="153">
        <f>SUM(F37:F39)</f>
        <v>148.25904182005999</v>
      </c>
    </row>
    <row r="41" spans="2:9" x14ac:dyDescent="0.25">
      <c r="B41" s="152" t="s">
        <v>1630</v>
      </c>
      <c r="C41" s="151">
        <v>0.68646306433000004</v>
      </c>
      <c r="D41" s="151">
        <v>1.02272431189</v>
      </c>
      <c r="E41" s="151">
        <v>1.50156855514</v>
      </c>
      <c r="F41" s="151">
        <v>1.44914707296</v>
      </c>
    </row>
    <row r="42" spans="2:9" ht="30" x14ac:dyDescent="0.25">
      <c r="B42" s="150" t="s">
        <v>1629</v>
      </c>
      <c r="C42" s="149">
        <v>0.43</v>
      </c>
      <c r="D42" s="149">
        <v>0.49</v>
      </c>
      <c r="E42" s="149">
        <v>0.51200000000000001</v>
      </c>
      <c r="F42" s="149">
        <v>0.5</v>
      </c>
    </row>
    <row r="46" spans="2:9" x14ac:dyDescent="0.25">
      <c r="F46" s="148" t="s">
        <v>1628</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60C2FD68A5914E921B1E50753DAB68" ma:contentTypeVersion="9" ma:contentTypeDescription="Create a new document." ma:contentTypeScope="" ma:versionID="4b6dcc5bb3bde5eee07dad0dbc44649d">
  <xsd:schema xmlns:xsd="http://www.w3.org/2001/XMLSchema" xmlns:xs="http://www.w3.org/2001/XMLSchema" xmlns:p="http://schemas.microsoft.com/office/2006/metadata/properties" xmlns:ns2="24943991-94d7-4778-a9b3-19e5f2086ea5" xmlns:ns3="68180063-3a30-4749-9792-021952909281" xmlns:ns4="85e3b814-509e-47e5-a701-6ece8f90f8f3" targetNamespace="http://schemas.microsoft.com/office/2006/metadata/properties" ma:root="true" ma:fieldsID="1d512a88ef2ecd133dc9f727c84be156" ns2:_="" ns3:_="" ns4:_="">
    <xsd:import namespace="24943991-94d7-4778-a9b3-19e5f2086ea5"/>
    <xsd:import namespace="68180063-3a30-4749-9792-021952909281"/>
    <xsd:import namespace="85e3b814-509e-47e5-a701-6ece8f90f8f3"/>
    <xsd:element name="properties">
      <xsd:complexType>
        <xsd:sequence>
          <xsd:element name="documentManagement">
            <xsd:complexType>
              <xsd:all>
                <xsd:element ref="ns2:_dlc_DocId" minOccurs="0"/>
                <xsd:element ref="ns3:_dlc_DocIdUrl" minOccurs="0"/>
                <xsd:element ref="ns3:_dlc_DocIdPersistId" minOccurs="0"/>
                <xsd:element ref="ns2:ob7afa27584f400f95462db069cc28f2" minOccurs="0"/>
                <xsd:element ref="ns2:fd_documentDate" minOccurs="0"/>
                <xsd:element ref="ns3:TaxCatchAll" minOccurs="0"/>
                <xsd:element ref="ns2:fd_owner"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43991-94d7-4778-a9b3-19e5f2086e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ob7afa27584f400f95462db069cc28f2" ma:index="11" nillable="true" ma:taxonomy="true" ma:internalName="ob7afa27584f400f95462db069cc28f2" ma:taxonomyFieldName="fd_journal" ma:displayName="Journal" ma:readOnly="false" ma:default="" ma:fieldId="{8b7afa27-584f-400f-9546-2db069cc28f2}" ma:taxonomyMulti="true" ma:sspId="6f0cbb39-80df-46cc-b4ae-a450fbe8aaff" ma:termSetId="eff4ded4-4221-4ac8-94b2-15177ff2d36d" ma:anchorId="00000000-0000-0000-0000-000000000000" ma:open="false" ma:isKeyword="false">
      <xsd:complexType>
        <xsd:sequence>
          <xsd:element ref="pc:Terms" minOccurs="0" maxOccurs="1"/>
        </xsd:sequence>
      </xsd:complexType>
    </xsd:element>
    <xsd:element name="fd_documentDate" ma:index="12" nillable="true" ma:displayName="Document Date" ma:format="DateOnly" ma:internalName="fd_documentDate">
      <xsd:simpleType>
        <xsd:restriction base="dms:DateTime"/>
      </xsd:simpleType>
    </xsd:element>
    <xsd:element name="fd_owner" ma:index="15" nillable="true" ma:displayName="Owner" ma:internalName="fd_own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80063-3a30-4749-9792-021952909281"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6b71002f-3fcd-4369-b834-fde41a509a49}" ma:internalName="TaxCatchAll" ma:showField="CatchAllData" ma:web="68180063-3a30-4749-9792-02195290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e3b814-509e-47e5-a701-6ece8f90f8f3"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4943991-94d7-4778-a9b3-19e5f2086ea5">FIDA-465108454-16</_dlc_DocId>
    <_dlc_DocIdUrl xmlns="68180063-3a30-4749-9792-021952909281">
      <Url>https://fida.sharepoint.com/sites/INT-ECBC-EMF/_layouts/15/DocIdRedir.aspx?ID=FIDA-465108454-16</Url>
      <Description>FIDA-465108454-16</Description>
    </_dlc_DocIdUrl>
    <ob7afa27584f400f95462db069cc28f2 xmlns="24943991-94d7-4778-a9b3-19e5f2086ea5">
      <Terms xmlns="http://schemas.microsoft.com/office/infopath/2007/PartnerControls">
        <TermInfo xmlns="http://schemas.microsoft.com/office/infopath/2007/PartnerControls">
          <TermName xmlns="http://schemas.microsoft.com/office/infopath/2007/PartnerControls">152/30. ECBC - Covered Bond Label</TermName>
          <TermId xmlns="http://schemas.microsoft.com/office/infopath/2007/PartnerControls">e4c25bd2-1547-4d25-a2b1-e8254ee5a90f</TermId>
        </TermInfo>
      </Terms>
    </ob7afa27584f400f95462db069cc28f2>
    <TaxCatchAll xmlns="68180063-3a30-4749-9792-021952909281">
      <Value>2</Value>
    </TaxCatchAll>
    <fd_documentDate xmlns="24943991-94d7-4778-a9b3-19e5f2086ea5">2019-03-27T23:00:00+00:00</fd_documentDate>
    <fd_owner xmlns="24943991-94d7-4778-a9b3-19e5f2086ea5">Lars Ravn Knudsen</fd_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F3DF3A-2EEC-45F2-A559-360746A8E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43991-94d7-4778-a9b3-19e5f2086ea5"/>
    <ds:schemaRef ds:uri="68180063-3a30-4749-9792-021952909281"/>
    <ds:schemaRef ds:uri="85e3b814-509e-47e5-a701-6ece8f90f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3BAC87-AAB7-4D4D-AFCF-BC7A4164335A}">
  <ds:schemaRefs>
    <ds:schemaRef ds:uri="http://purl.org/dc/elements/1.1/"/>
    <ds:schemaRef ds:uri="85e3b814-509e-47e5-a701-6ece8f90f8f3"/>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68180063-3a30-4749-9792-021952909281"/>
    <ds:schemaRef ds:uri="24943991-94d7-4778-a9b3-19e5f2086ea5"/>
  </ds:schemaRefs>
</ds:datastoreItem>
</file>

<file path=customXml/itemProps3.xml><?xml version="1.0" encoding="utf-8"?>
<ds:datastoreItem xmlns:ds="http://schemas.openxmlformats.org/officeDocument/2006/customXml" ds:itemID="{780E69A2-F778-4514-B30C-3A3063C7F399}">
  <ds:schemaRefs>
    <ds:schemaRef ds:uri="http://schemas.microsoft.com/sharepoint/v3/contenttype/forms"/>
  </ds:schemaRefs>
</ds:datastoreItem>
</file>

<file path=customXml/itemProps4.xml><?xml version="1.0" encoding="utf-8"?>
<ds:datastoreItem xmlns:ds="http://schemas.openxmlformats.org/officeDocument/2006/customXml" ds:itemID="{9B157A26-2883-40E0-8F90-47E7AE3EBE2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Navngivne områder</vt:lpstr>
      </vt:variant>
      <vt:variant>
        <vt:i4>14</vt:i4>
      </vt:variant>
    </vt:vector>
  </HeadingPairs>
  <TitlesOfParts>
    <vt:vector size="31" baseType="lpstr">
      <vt:lpstr>Disclaimer</vt:lpstr>
      <vt:lpstr>Introduction</vt:lpstr>
      <vt:lpstr>A. HTT General</vt:lpstr>
      <vt:lpstr>B1. HTT Mortgage Assets</vt:lpstr>
      <vt:lpstr>B2. HTT Public Sector Assets</vt:lpstr>
      <vt:lpstr>B3. HTT Shipping Assets</vt:lpstr>
      <vt:lpstr>C. HTT Harmonised Glossary</vt:lpstr>
      <vt:lpstr>D. NTT Frontpage</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'D. NTT Frontpage'!Udskriftsområde</vt:lpstr>
      <vt:lpstr>Disclaimer!Udskriftsområde</vt:lpstr>
      <vt:lpstr>Introduction!Udskriftsområde</vt:lpstr>
      <vt:lpstr>'Table 4 - LTV'!Udskriftsområde</vt:lpstr>
      <vt:lpstr>'Table 6-8 - Lending by loan'!Udskriftsområde</vt:lpstr>
      <vt:lpstr>'Table 9-13 - Lending'!Udskriftsområde</vt:lpstr>
      <vt:lpstr>Disclaimer!Udskriftstitler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 HTT - Final 2019</dc:title>
  <dc:creator>Paolo Colonna</dc:creator>
  <cp:lastModifiedBy>Jakob Kongsgaard Olsson</cp:lastModifiedBy>
  <cp:lastPrinted>2016-05-20T08:25:54Z</cp:lastPrinted>
  <dcterms:created xsi:type="dcterms:W3CDTF">2016-04-21T08:07:20Z</dcterms:created>
  <dcterms:modified xsi:type="dcterms:W3CDTF">2020-02-06T10:41:29Z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0x0101008C60C2FD68A5914E921B1E50753DAB68</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ies>
</file>