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K:\PEL\ECBC Label\Cover pool rapportering 2018_q1\"/>
    </mc:Choice>
  </mc:AlternateContent>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62913"/>
</workbook>
</file>

<file path=xl/calcChain.xml><?xml version="1.0" encoding="utf-8"?>
<calcChain xmlns="http://schemas.openxmlformats.org/spreadsheetml/2006/main">
  <c r="J14" i="7" l="1"/>
  <c r="I14" i="7"/>
  <c r="H14" i="7"/>
  <c r="J13" i="7"/>
  <c r="I13" i="7"/>
  <c r="H13" i="7"/>
  <c r="G45" i="7" l="1"/>
  <c r="F19" i="6"/>
  <c r="E19" i="6"/>
  <c r="D19" i="6"/>
  <c r="C60" i="16" l="1"/>
  <c r="L60" i="16"/>
  <c r="K60" i="16"/>
  <c r="J60" i="16"/>
  <c r="I60" i="16"/>
  <c r="H60" i="16"/>
  <c r="G60" i="16"/>
  <c r="F60" i="16"/>
  <c r="E60" i="16"/>
  <c r="D60" i="16"/>
  <c r="C40" i="16"/>
  <c r="C20" i="16"/>
  <c r="D20" i="16"/>
  <c r="E20" i="16"/>
  <c r="F20" i="16"/>
  <c r="G20" i="16"/>
  <c r="H20" i="16"/>
  <c r="I20" i="16"/>
  <c r="J20" i="16"/>
  <c r="K20" i="16"/>
  <c r="L20" i="16"/>
  <c r="D40" i="6" l="1"/>
  <c r="E40" i="6"/>
  <c r="F40" i="6"/>
  <c r="C40" i="6"/>
  <c r="D24" i="6" l="1"/>
  <c r="E24" i="6"/>
  <c r="F24" i="6"/>
  <c r="C24"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<sst xmlns="http://schemas.openxmlformats.org/spreadsheetml/2006/main" count="794" uniqueCount="436">
  <si>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</si>
  <si>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</si>
  <si>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</si>
  <si>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</si>
  <si>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</si>
  <si>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</si>
  <si>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</si>
  <si>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</si>
  <si>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</si>
  <si>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</si>
  <si>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</si>
  <si>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</si>
  <si>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</si>
  <si>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</si>
  <si>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</si>
  <si>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</si>
  <si>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</si>
  <si>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</si>
  <si>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</si>
  <si>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</si>
  <si>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</si>
  <si>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</si>
  <si>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</si>
  <si>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</si>
  <si>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</si>
  <si>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</si>
  <si>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</si>
  <si>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</si>
  <si>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</si>
  <si>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</si>
  <si>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</si>
  <si>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</si>
  <si>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</si>
  <si>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</si>
  <si>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</si>
  <si>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</si>
  <si>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</si>
  <si>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</si>
  <si>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</si>
  <si>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</si>
  <si>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</si>
  <si>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</si>
  <si>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</si>
  <si>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</si>
  <si>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</si>
  <si>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</si>
  <si>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</si>
  <si>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</si>
  <si>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</si>
  <si>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</si>
  <si>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</si>
  <si>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</si>
  <si>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</si>
  <si>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</si>
  <si>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</si>
  <si>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</si>
  <si>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</si>
  <si>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</si>
  <si>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</si>
  <si>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</si>
  <si>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</si>
  <si>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</si>
  <si>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</si>
  <si>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</si>
  <si>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</si>
  <si>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</si>
  <si>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</si>
  <si>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</si>
  <si>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</si>
  <si>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</si>
  <si>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</si>
  <si>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</si>
  <si>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</si>
  <si>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</si>
  <si>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</si>
  <si>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</si>
  <si>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</si>
  <si>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</si>
  <si>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</si>
  <si>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</si>
  <si>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</si>
  <si>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</si>
  <si>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</si>
  <si>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</si>
  <si>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</si>
  <si>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</si>
  <si>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</si>
  <si>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</si>
  <si>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</si>
  <si>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</si>
  <si>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</si>
  <si>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</si>
  <si>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</si>
  <si>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</si>
  <si>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</si>
  <si>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</si>
  <si>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</si>
  <si>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</si>
  <si>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</si>
  <si>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</si>
  <si>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</si>
  <si>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</si>
  <si>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</si>
  <si>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</si>
  <si>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</si>
  <si>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</si>
  <si>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</si>
  <si>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</si>
  <si>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</si>
  <si>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</si>
  <si>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</si>
  <si>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</si>
  <si>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</si>
  <si>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</si>
  <si>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</si>
  <si>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</si>
  <si>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</si>
  <si>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</si>
  <si>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</si>
  <si>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</si>
  <si>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</si>
  <si>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</si>
  <si>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</si>
  <si>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</si>
  <si>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</si>
  <si>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</si>
  <si>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</si>
  <si>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</si>
  <si>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</si>
  <si>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</si>
  <si>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</si>
  <si>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</si>
  <si>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</si>
  <si>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</si>
  <si>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</si>
  <si>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</si>
  <si>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</si>
  <si>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</si>
  <si>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</si>
  <si>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</si>
  <si>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</si>
  <si>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</si>
  <si>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</si>
  <si>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</si>
  <si>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</si>
  <si>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</si>
  <si>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</si>
  <si>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</si>
  <si>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</si>
  <si>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</si>
  <si>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</si>
  <si>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</si>
  <si>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</si>
  <si>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</si>
  <si>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</si>
  <si>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</si>
  <si>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</si>
  <si>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</si>
  <si>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</si>
  <si>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</si>
  <si>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</si>
  <si>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</si>
  <si>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</si>
  <si>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</si>
  <si>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</si>
  <si>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</si>
  <si>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</si>
  <si>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</si>
  <si>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</si>
  <si>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</si>
  <si>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</si>
  <si>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</si>
  <si>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</si>
  <si>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</si>
  <si>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</si>
  <si>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</si>
  <si>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</si>
  <si>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</si>
  <si>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</si>
  <si>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</si>
  <si>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</si>
  <si>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</si>
  <si>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</si>
  <si>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</si>
  <si>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</si>
  <si>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</si>
  <si>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</si>
  <si>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</si>
  <si>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</si>
  <si>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</si>
  <si>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</si>
  <si>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</si>
  <si>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</si>
  <si>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</si>
  <si>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</si>
  <si>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</si>
  <si>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</si>
  <si>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</si>
  <si>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</si>
  <si>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</si>
  <si>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</si>
  <si>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</si>
  <si>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</si>
  <si>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</si>
  <si>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</si>
  <si>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</si>
  <si>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</si>
  <si>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</si>
  <si>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</si>
  <si>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</si>
  <si>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</si>
  <si>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</si>
  <si>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</si>
  <si>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</si>
  <si>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</si>
  <si>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</si>
  <si>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</si>
  <si>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</si>
  <si>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</si>
  <si>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</si>
  <si>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</si>
  <si>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</si>
  <si>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</si>
  <si>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</si>
  <si>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</si>
  <si>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</si>
  <si>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</si>
  <si>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</si>
  <si>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</si>
  <si>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</si>
  <si>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</si>
  <si>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</si>
  <si>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</si>
  <si>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</si>
  <si>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</si>
  <si>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</si>
  <si>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</si>
  <si>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</si>
  <si>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</si>
  <si>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</si>
  <si>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</si>
  <si>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</si>
  <si>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</si>
  <si>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</si>
  <si>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</si>
  <si>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</si>
  <si>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</si>
  <si>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</si>
  <si>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</si>
  <si>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</si>
  <si>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</si>
  <si>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</si>
  <si>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</si>
  <si>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</si>
  <si>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</si>
  <si>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</si>
  <si>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</si>
  <si>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</si>
  <si>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</si>
  <si>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</si>
  <si>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</si>
  <si>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</si>
  <si>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</si>
  <si>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</si>
  <si>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</si>
  <si>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</si>
  <si>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</si>
  <si>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</si>
  <si>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</si>
  <si>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</si>
  <si>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</si>
  <si>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</si>
  <si>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</si>
  <si>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</si>
  <si>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</si>
  <si>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</si>
  <si>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</si>
  <si>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</si>
  <si>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</si>
  <si>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</si>
  <si>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</si>
  <si>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</si>
  <si>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</si>
  <si>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</si>
  <si>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</si>
  <si>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</si>
  <si>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</si>
  <si>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</si>
  <si>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</si>
  <si>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</si>
  <si>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</si>
  <si>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</si>
  <si>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</si>
  <si>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</si>
  <si>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</si>
  <si>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</si>
  <si>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</si>
  <si>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</si>
  <si>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</si>
  <si>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</si>
  <si>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</si>
  <si>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</si>
  <si>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</si>
  <si>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</si>
  <si>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</si>
  <si>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</si>
  <si>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</si>
  <si>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</si>
  <si>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</si>
  <si>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</si>
  <si>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</si>
  <si>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</si>
  <si>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</si>
  <si>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</si>
  <si>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</si>
  <si>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</si>
  <si>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</si>
  <si>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</si>
  <si>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</si>
  <si>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</si>
  <si>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</si>
  <si>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</si>
  <si>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</si>
  <si>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</si>
  <si>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</si>
  <si>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</si>
  <si>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</si>
  <si>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</si>
  <si>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</si>
  <si>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</si>
  <si>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</si>
  <si>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</si>
  <si>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</si>
  <si>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</si>
  <si>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</si>
  <si>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</si>
  <si>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</si>
  <si>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</si>
  <si>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</si>
  <si>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</si>
  <si>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</si>
  <si>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</si>
  <si>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</si>
  <si>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</si>
  <si>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</si>
  <si>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</si>
  <si>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</si>
  <si>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</si>
  <si>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</si>
  <si>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</si>
  <si>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</si>
  <si>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</si>
  <si>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</si>
  <si>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</si>
  <si>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</si>
  <si>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</si>
  <si>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</si>
  <si>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</si>
  <si>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</si>
  <si>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</si>
  <si>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</si>
  <si>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</si>
  <si>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</si>
  <si>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</si>
  <si>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</si>
  <si>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</si>
  <si>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</si>
  <si>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</si>
  <si>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</si>
  <si>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</si>
  <si>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</si>
  <si>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</si>
  <si>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</si>
  <si>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</si>
  <si>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</si>
  <si>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</si>
  <si>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</si>
  <si>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</si>
  <si>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</si>
  <si>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</si>
  <si>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</si>
  <si>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</si>
  <si>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</si>
  <si>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</si>
  <si>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</si>
  <si>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</si>
  <si>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</si>
  <si>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</si>
  <si>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</si>
  <si>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</si>
  <si>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</si>
  <si>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</si>
  <si>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</si>
  <si>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</si>
  <si>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</si>
  <si>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</si>
  <si>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</si>
  <si>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</si>
  <si>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</si>
  <si>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</si>
  <si>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</si>
  <si>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</si>
  <si>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</si>
  <si>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</si>
  <si>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</si>
  <si>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</si>
  <si>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</si>
  <si>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</si>
  <si>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</si>
  <si>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</si>
  <si>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</si>
  <si>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</si>
  <si>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</si>
  <si>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</si>
  <si>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Q1 2018</t>
  </si>
  <si>
    <t>Q4 2017</t>
  </si>
  <si>
    <t>Q3 2017</t>
  </si>
  <si>
    <t>Q2 2017</t>
  </si>
  <si>
    <t>Total Balance Sheet Assets, DKKbn</t>
  </si>
  <si>
    <t>Total Customer Loans (fair value), DKKbn</t>
  </si>
  <si>
    <t>of which: Used/registered for covered bond collateral pool, DKKbn</t>
  </si>
  <si>
    <t>Core Equity Tier 1 Ratio (%)</t>
  </si>
  <si>
    <t>Capital Ratio (%)</t>
  </si>
  <si>
    <t>Outstanding Covered Bonds (fair value), DKKbn</t>
  </si>
  <si>
    <t>Outstanding Senior Unsecured Liabilities, DKKbn</t>
  </si>
  <si>
    <t>Senior Secured Bonds (Sec. 15 bonds), DKKbn</t>
  </si>
  <si>
    <t>Guarantees (e.g. provided by states, municipals, banks), DKKm</t>
  </si>
  <si>
    <t>ND</t>
  </si>
  <si>
    <t>Net loan losses (Net loan losses and net loan loss provisions, DKKm)</t>
  </si>
  <si>
    <t>Value of acquired properties (temporary possessions, end quarter, DKKm)</t>
  </si>
  <si>
    <t>Loan loss provisions, end of quarter</t>
  </si>
  <si>
    <t>DKK million</t>
  </si>
  <si>
    <t>Total, DKKm</t>
  </si>
  <si>
    <t>DKK 355m</t>
  </si>
  <si>
    <t>Note: 90 days NPL ratio defined as term payments on loans with arrears of 90 days, as percentage of total term payments</t>
  </si>
  <si>
    <t>Note: 90 days NPL ratio defined as outstanding debt on loans with arrears of 90 days, as percentage of total outstanding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</si>
</sst>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307">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5" fontId="9" fillId="3" borderId="1" xfId="0" applyNumberFormat="1" applyFont="1" applyFill="1" applyBorder="1" applyAlignment="1">
      <alignment vertical="center" wrapText="1"/>
    </xf>
    <xf numFmtId="165"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166" fontId="0" fillId="3" borderId="0" xfId="1" applyNumberFormat="1" applyFont="1" applyFill="1" applyAlignment="1">
      <alignment horizontal="center"/>
    </xf>
    <xf numFmtId="166"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164" fontId="2" fillId="3" borderId="2" xfId="1" applyFont="1" applyFill="1" applyBorder="1"/>
    <xf numFmtId="164"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7" fontId="9" fillId="3" borderId="0" xfId="0" applyNumberFormat="1" applyFont="1" applyFill="1" applyBorder="1" applyAlignment="1">
      <alignment vertical="center"/>
    </xf>
    <xf numFmtId="167" fontId="0" fillId="3" borderId="0" xfId="0" applyNumberFormat="1" applyFont="1" applyFill="1" applyBorder="1" applyAlignment="1">
      <alignment vertical="center" wrapText="1"/>
    </xf>
    <xf numFmtId="168" fontId="0" fillId="3" borderId="1" xfId="2" applyNumberFormat="1" applyFont="1" applyFill="1" applyBorder="1" applyAlignment="1">
      <alignment vertical="center"/>
    </xf>
    <xf numFmtId="168" fontId="0" fillId="3" borderId="0" xfId="2" applyNumberFormat="1" applyFont="1" applyFill="1" applyBorder="1" applyAlignment="1">
      <alignment vertical="center"/>
    </xf>
    <xf numFmtId="167" fontId="0" fillId="3" borderId="0" xfId="0" applyNumberFormat="1" applyFont="1" applyFill="1"/>
    <xf numFmtId="167"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6"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9"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6" fontId="0" fillId="3" borderId="1" xfId="1" applyNumberFormat="1" applyFont="1" applyFill="1" applyBorder="1" applyAlignment="1">
      <alignment wrapText="1"/>
    </xf>
    <xf numFmtId="166"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5" fontId="0" fillId="3" borderId="0" xfId="1" applyNumberFormat="1" applyFont="1" applyFill="1" applyBorder="1" applyAlignment="1">
      <alignment horizontal="center" vertical="center"/>
    </xf>
    <xf numFmtId="167"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5"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8" fontId="46" fillId="3" borderId="0" xfId="2" applyNumberFormat="1" applyFont="1" applyFill="1" applyAlignment="1">
      <alignment horizontal="right"/>
    </xf>
    <xf numFmtId="168"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6" fontId="46" fillId="3" borderId="0" xfId="1" applyNumberFormat="1" applyFont="1" applyFill="1" applyAlignment="1">
      <alignment horizontal="right"/>
    </xf>
    <xf numFmtId="166" fontId="49" fillId="3" borderId="2" xfId="1" applyNumberFormat="1" applyFont="1" applyFill="1" applyBorder="1" applyAlignment="1">
      <alignment horizontal="right"/>
    </xf>
    <xf numFmtId="167" fontId="0" fillId="0" borderId="0" xfId="0" applyNumberFormat="1" applyBorder="1" applyAlignment="1">
      <alignment vertical="top" wrapText="1"/>
    </xf>
    <xf numFmtId="168"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6" fontId="28" fillId="0" borderId="0" xfId="1" applyNumberFormat="1" applyFont="1" applyFill="1" applyBorder="1" applyAlignment="1">
      <alignment horizontal="right"/>
    </xf>
    <xf numFmtId="166"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7" fontId="0" fillId="3" borderId="0" xfId="0" applyNumberFormat="1" applyFont="1" applyFill="1" applyAlignment="1">
      <alignment horizontal="right"/>
    </xf>
    <xf numFmtId="167" fontId="0" fillId="3" borderId="0" xfId="0" applyNumberFormat="1" applyFill="1" applyBorder="1" applyAlignment="1">
      <alignment vertical="top" wrapText="1"/>
    </xf>
    <xf numFmtId="167"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0" fontId="0" fillId="3" borderId="0" xfId="0" quotePrefix="1" applyFill="1"/>
    <xf numFmtId="168"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164" fontId="1" fillId="3" borderId="2" xfId="1" applyFont="1" applyFill="1" applyBorder="1" applyAlignment="1">
      <alignment horizontal="right"/>
    </xf>
    <xf numFmtId="0" fontId="0" fillId="3" borderId="1" xfId="0" applyFont="1" applyFill="1" applyBorder="1" applyAlignment="1">
      <alignment horizontal="right"/>
    </xf>
    <xf numFmtId="166" fontId="0" fillId="3" borderId="1" xfId="1" applyNumberFormat="1" applyFont="1" applyFill="1" applyBorder="1"/>
    <xf numFmtId="0" fontId="0" fillId="3" borderId="0" xfId="0" applyFill="1" applyBorder="1" applyAlignment="1">
      <alignment horizontal="right" wrapText="1"/>
    </xf>
    <xf numFmtId="166" fontId="2" fillId="3" borderId="0" xfId="1" applyNumberFormat="1" applyFont="1" applyFill="1" applyBorder="1" applyAlignment="1">
      <alignment horizontal="center"/>
    </xf>
    <xf numFmtId="166" fontId="2" fillId="3" borderId="0" xfId="1" applyNumberFormat="1" applyFont="1" applyFill="1" applyBorder="1" applyAlignment="1">
      <alignment horizontal="right"/>
    </xf>
    <xf numFmtId="167" fontId="0" fillId="0" borderId="0" xfId="0" applyNumberFormat="1" applyFont="1" applyFill="1"/>
    <xf numFmtId="167" fontId="0" fillId="3" borderId="0" xfId="1" applyNumberFormat="1" applyFont="1" applyFill="1" applyAlignment="1">
      <alignment horizontal="right"/>
    </xf>
    <xf numFmtId="164" fontId="2" fillId="0" borderId="2" xfId="1" applyFont="1" applyFill="1" applyBorder="1" applyAlignment="1">
      <alignment horizontal="right"/>
    </xf>
    <xf numFmtId="164"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6" fontId="0" fillId="3" borderId="0" xfId="1" applyNumberFormat="1" applyFont="1" applyFill="1" applyBorder="1" applyAlignment="1">
      <alignment wrapText="1"/>
    </xf>
    <xf numFmtId="164"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164"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164" fontId="46" fillId="3" borderId="1" xfId="1" applyFont="1" applyFill="1" applyBorder="1"/>
    <xf numFmtId="0" fontId="46" fillId="3" borderId="2" xfId="0" applyFont="1" applyFill="1" applyBorder="1"/>
    <xf numFmtId="165"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5"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0" fontId="9" fillId="3" borderId="0" xfId="0" applyFont="1" applyFill="1" applyBorder="1" applyAlignment="1">
      <alignment vertical="center" wrapText="1"/>
    </xf>
    <xf numFmtId="169"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0" fillId="3" borderId="1" xfId="0" applyFont="1" applyFill="1" applyBorder="1" applyAlignment="1">
      <alignment horizontal="center" vertical="center"/>
    </xf>
    <xf numFmtId="0" fontId="15" fillId="3" borderId="0" xfId="0" applyFont="1" applyFill="1" applyBorder="1" applyAlignment="1">
      <alignment horizontal="center" vertical="center" wrapText="1"/>
    </xf>
    <xf numFmtId="0" fontId="3" fillId="3" borderId="1" xfId="0" applyFont="1" applyFill="1" applyBorder="1" applyAlignment="1">
      <alignment horizontal="center"/>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center"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9" fillId="3" borderId="3" xfId="0" applyFont="1" applyFill="1" applyBorder="1" applyAlignment="1">
      <alignment horizontal="justify" vertical="top" wrapText="1"/>
    </xf>
    <xf numFmtId="0" fontId="9" fillId="3"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5" borderId="0" xfId="0" applyFont="1" applyFill="1" applyBorder="1" applyAlignment="1">
      <alignment horizontal="left" vertical="top"/>
    </xf>
    <xf numFmtId="0" fontId="43" fillId="5" borderId="0" xfId="0" applyFont="1" applyFill="1" applyBorder="1" applyAlignment="1">
      <alignment horizontal="left" vertical="top" wrapText="1"/>
    </xf>
    <xf numFmtId="0" fontId="42" fillId="6" borderId="0" xfId="0" applyFont="1" applyFill="1" applyBorder="1" applyAlignment="1">
      <alignment horizontal="left" vertical="center" wrapText="1"/>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wrapText="1"/>
    </xf>
    <xf numFmtId="0" fontId="43" fillId="5" borderId="0" xfId="0" applyFont="1" applyFill="1" applyBorder="1" applyAlignment="1">
      <alignment horizontal="left" vertical="center" wrapText="1"/>
    </xf>
    <xf numFmtId="167" fontId="9" fillId="3" borderId="0" xfId="0" applyNumberFormat="1" applyFont="1" applyFill="1" applyBorder="1" applyAlignment="1">
      <alignment horizontal="right" vertical="center" wrapText="1"/>
    </xf>
    <xf numFmtId="167" fontId="9" fillId="3" borderId="1" xfId="0" applyNumberFormat="1" applyFont="1" applyFill="1" applyBorder="1" applyAlignment="1">
      <alignment horizontal="right" vertical="center" wrapText="1"/>
    </xf>
    <xf numFmtId="168" fontId="9" fillId="3" borderId="3" xfId="2" applyNumberFormat="1" applyFont="1" applyFill="1" applyBorder="1" applyAlignment="1">
      <alignment horizontal="right" vertical="center" wrapText="1"/>
    </xf>
    <xf numFmtId="168" fontId="0" fillId="3" borderId="0" xfId="2" applyNumberFormat="1" applyFont="1" applyFill="1" applyBorder="1" applyAlignment="1">
      <alignment horizontal="right" vertical="top" wrapText="1"/>
    </xf>
    <xf numFmtId="167" fontId="9" fillId="3" borderId="3" xfId="0" applyNumberFormat="1" applyFont="1" applyFill="1" applyBorder="1" applyAlignment="1">
      <alignment horizontal="right" vertical="center" wrapText="1"/>
    </xf>
    <xf numFmtId="165" fontId="9" fillId="3" borderId="0" xfId="1" applyNumberFormat="1" applyFont="1" applyFill="1" applyBorder="1" applyAlignment="1">
      <alignment horizontal="right" vertical="center" wrapText="1"/>
    </xf>
    <xf numFmtId="1" fontId="9" fillId="3" borderId="0" xfId="0" applyNumberFormat="1" applyFont="1" applyFill="1" applyBorder="1" applyAlignment="1">
      <alignment vertical="center" wrapText="1"/>
    </xf>
    <xf numFmtId="1" fontId="9" fillId="3" borderId="0" xfId="0" applyNumberFormat="1" applyFont="1" applyFill="1" applyBorder="1" applyAlignment="1">
      <alignment horizontal="right" vertical="center" wrapText="1"/>
    </xf>
    <xf numFmtId="1" fontId="9" fillId="3" borderId="1" xfId="0" applyNumberFormat="1" applyFont="1" applyFill="1" applyBorder="1" applyAlignment="1">
      <alignment vertical="center" wrapText="1"/>
    </xf>
    <xf numFmtId="1" fontId="9" fillId="3" borderId="1" xfId="0" applyNumberFormat="1" applyFont="1" applyFill="1" applyBorder="1" applyAlignment="1">
      <alignment horizontal="right" vertical="center" wrapText="1"/>
    </xf>
    <xf numFmtId="164" fontId="9" fillId="3" borderId="1" xfId="0" applyNumberFormat="1" applyFont="1" applyFill="1" applyBorder="1" applyAlignment="1">
      <alignment vertical="center" wrapText="1"/>
    </xf>
    <xf numFmtId="164" fontId="9" fillId="3" borderId="1" xfId="0" applyNumberFormat="1" applyFont="1" applyFill="1" applyBorder="1" applyAlignment="1">
      <alignment horizontal="right" wrapText="1"/>
    </xf>
    <xf numFmtId="10" fontId="0" fillId="3" borderId="0" xfId="2" applyNumberFormat="1" applyFont="1" applyFill="1" applyBorder="1" applyAlignment="1">
      <alignment horizontal="right" vertical="center"/>
    </xf>
    <xf numFmtId="168" fontId="0" fillId="3" borderId="0" xfId="1" applyNumberFormat="1" applyFont="1" applyFill="1" applyBorder="1" applyAlignment="1">
      <alignment horizontal="right" vertical="center"/>
    </xf>
    <xf numFmtId="164" fontId="46" fillId="3" borderId="1" xfId="1" applyNumberFormat="1" applyFont="1" applyFill="1" applyBorder="1" applyAlignment="1">
      <alignment horizontal="right"/>
    </xf>
    <xf numFmtId="2" fontId="0" fillId="3" borderId="0" xfId="0" applyNumberFormat="1" applyFont="1" applyFill="1"/>
    <xf numFmtId="2" fontId="0" fillId="0" borderId="0" xfId="0" applyNumberFormat="1" applyFont="1" applyFill="1"/>
    <xf numFmtId="2" fontId="0" fillId="3" borderId="0" xfId="1" applyNumberFormat="1" applyFont="1" applyFill="1" applyBorder="1" applyAlignment="1">
      <alignment horizontal="right"/>
    </xf>
    <xf numFmtId="2" fontId="0" fillId="3" borderId="0" xfId="1" applyNumberFormat="1" applyFont="1" applyFill="1" applyBorder="1"/>
    <xf numFmtId="2" fontId="46" fillId="3" borderId="0" xfId="0" applyNumberFormat="1" applyFont="1" applyFill="1" applyBorder="1" applyAlignment="1">
      <alignment horizontal="right" vertical="center"/>
    </xf>
    <xf numFmtId="166" fontId="0" fillId="3" borderId="0" xfId="1" applyNumberFormat="1" applyFont="1" applyFill="1" applyBorder="1" applyAlignment="1">
      <alignment vertical="center"/>
    </xf>
    <xf numFmtId="166" fontId="0" fillId="3" borderId="2" xfId="1" applyNumberFormat="1" applyFont="1" applyFill="1" applyBorder="1" applyAlignment="1">
      <alignment vertical="center"/>
    </xf>
    <xf numFmtId="164" fontId="0" fillId="3" borderId="0" xfId="1" applyNumberFormat="1" applyFont="1" applyFill="1" applyBorder="1" applyAlignment="1">
      <alignment vertical="center"/>
    </xf>
    <xf numFmtId="2" fontId="0" fillId="3" borderId="0" xfId="1" applyNumberFormat="1" applyFont="1" applyFill="1" applyBorder="1" applyAlignment="1">
      <alignment horizontal="right" vertical="center"/>
    </xf>
    <xf numFmtId="165" fontId="0" fillId="3" borderId="1" xfId="1" applyNumberFormat="1" applyFont="1" applyFill="1" applyBorder="1" applyAlignment="1">
      <alignment vertical="center"/>
    </xf>
    <xf numFmtId="164" fontId="0" fillId="3" borderId="1" xfId="1" applyNumberFormat="1" applyFont="1" applyFill="1" applyBorder="1" applyAlignment="1">
      <alignment vertical="center"/>
    </xf>
    <xf numFmtId="0" fontId="49" fillId="2" borderId="0" xfId="0" applyFont="1" applyFill="1" applyBorder="1" applyAlignment="1">
      <alignment horizontal="justify" vertical="center" wrapText="1"/>
    </xf>
    <xf numFmtId="165" fontId="0" fillId="3" borderId="0" xfId="1" applyNumberFormat="1" applyFont="1" applyFill="1" applyBorder="1"/>
    <xf numFmtId="165" fontId="0" fillId="3" borderId="1" xfId="1" applyNumberFormat="1" applyFont="1" applyFill="1" applyBorder="1"/>
    <xf numFmtId="1" fontId="0" fillId="3" borderId="0" xfId="0" applyNumberFormat="1" applyFill="1" applyBorder="1"/>
    <xf numFmtId="1" fontId="0" fillId="3" borderId="0" xfId="1" applyNumberFormat="1" applyFont="1" applyFill="1" applyBorder="1" applyAlignment="1">
      <alignment vertical="center"/>
    </xf>
    <xf numFmtId="1" fontId="0" fillId="3" borderId="0" xfId="1" applyNumberFormat="1" applyFont="1" applyFill="1" applyBorder="1"/>
    <xf numFmtId="1" fontId="0" fillId="3" borderId="1" xfId="1" applyNumberFormat="1" applyFont="1" applyFill="1" applyBorder="1" applyAlignment="1">
      <alignment vertical="center"/>
    </xf>
    <xf numFmtId="1" fontId="0" fillId="3" borderId="1" xfId="1" applyNumberFormat="1" applyFont="1" applyFill="1" applyBorder="1"/>
    <xf numFmtId="166" fontId="0" fillId="3" borderId="1" xfId="1" applyNumberFormat="1" applyFont="1" applyFill="1" applyBorder="1" applyAlignment="1">
      <alignment vertical="center"/>
    </xf>
    <xf numFmtId="166" fontId="0" fillId="3" borderId="1" xfId="0" applyNumberFormat="1" applyFill="1" applyBorder="1"/>
    <xf numFmtId="167" fontId="0" fillId="3" borderId="1" xfId="0" applyNumberFormat="1" applyFill="1" applyBorder="1"/>
    <xf numFmtId="1" fontId="0" fillId="3" borderId="1" xfId="0" applyNumberFormat="1" applyFill="1" applyBorder="1"/>
    <xf numFmtId="165" fontId="0" fillId="3" borderId="2" xfId="1" applyNumberFormat="1" applyFont="1" applyFill="1" applyBorder="1"/>
    <xf numFmtId="166" fontId="1" fillId="3" borderId="2" xfId="1" applyNumberFormat="1" applyFont="1" applyFill="1" applyBorder="1" applyAlignment="1">
      <alignment horizontal="right"/>
    </xf>
    <xf numFmtId="10" fontId="1" fillId="3" borderId="2" xfId="2" applyNumberFormat="1" applyFont="1" applyFill="1" applyBorder="1" applyAlignment="1">
      <alignment horizontal="right"/>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09-05-2018 </a:t>
          </a:r>
          <a:r>
            <a:rPr lang="da-DK" sz="1100" b="1">
              <a:latin typeface="Arial"/>
              <a:cs typeface="Arial"/>
            </a:rPr>
            <a:t>●</a:t>
          </a:r>
          <a:r>
            <a:rPr lang="da-DK" sz="1600" b="1">
              <a:latin typeface="Arial"/>
              <a:cs typeface="Arial"/>
            </a:rPr>
            <a:t>  Data per 31-03-2018</a:t>
          </a:r>
          <a:endParaRPr lang="da-DK" sz="1600" b="1">
            <a:latin typeface="Arial" pitchFamily="34" charset="0"/>
            <a:cs typeface="Arial" pitchFamily="34" charset="0"/>
          </a:endParaRPr>
        </a:p>
      </xdr:txBody>
    </xdr:sp>
    <xdr:clientData/>
  </xdr:twoCellAnchor>
  <xdr:twoCellAnchor>
    <xdr:from>
      <xdr:col>1</xdr:col>
      <xdr:colOff>1019176</xdr:colOff>
      <xdr:row>4</xdr:row>
      <xdr:rowOff>828675</xdr:rowOff>
    </xdr:from>
    <xdr:to>
      <xdr:col>2</xdr:col>
      <xdr:colOff>5810251</xdr:colOff>
      <xdr:row>5</xdr:row>
      <xdr:rowOff>971551</xdr:rowOff>
    </xdr:to>
    <xdr:sp macro="" textlink="">
      <xdr:nvSpPr>
        <xdr:cNvPr id="4" name="TextBox 33"/>
        <xdr:cNvSpPr txBox="1"/>
      </xdr:nvSpPr>
      <xdr:spPr>
        <a:xfrm>
          <a:off x="1247776" y="1485900"/>
          <a:ext cx="6038850" cy="2571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a:t>
          </a:r>
          <a:r>
            <a:rPr lang="da-DK" sz="3600" b="1" baseline="0">
              <a:latin typeface="Arial" pitchFamily="34" charset="0"/>
              <a:cs typeface="Arial" pitchFamily="34" charset="0"/>
            </a:rPr>
            <a:t> </a:t>
          </a:r>
          <a:r>
            <a:rPr lang="da-DK" sz="3600" b="1">
              <a:latin typeface="Arial" pitchFamily="34" charset="0"/>
              <a:cs typeface="Arial" pitchFamily="34" charset="0"/>
            </a:rPr>
            <a:t>Template for Danish Covered Bond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G</a:t>
          </a:r>
          <a:r>
            <a:rPr lang="da-DK" sz="2400" b="1">
              <a:latin typeface="Arial" pitchFamily="34" charset="0"/>
              <a:cs typeface="Arial" pitchFamily="34" charset="0"/>
            </a:rPr>
            <a:t>, Q1 2018</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22412</xdr:colOff>
      <xdr:row>45</xdr:row>
      <xdr:rowOff>89648</xdr:rowOff>
    </xdr:from>
    <xdr:to>
      <xdr:col>3</xdr:col>
      <xdr:colOff>3227294</xdr:colOff>
      <xdr:row>47</xdr:row>
      <xdr:rowOff>156882</xdr:rowOff>
    </xdr:to>
    <xdr:sp macro="" textlink="">
      <xdr:nvSpPr>
        <xdr:cNvPr id="8" name="Tekstboks 7"/>
        <xdr:cNvSpPr txBox="1"/>
      </xdr:nvSpPr>
      <xdr:spPr>
        <a:xfrm>
          <a:off x="246530" y="8953501"/>
          <a:ext cx="5558117" cy="47064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t>
          </a:r>
          <a:endParaRPr lang="da-DK"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10</xdr:col>
      <xdr:colOff>302559</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C5" sqref="C5:D5"/>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99"/>
      <c r="C4" s="106"/>
    </row>
    <row r="5" spans="2:4" ht="191.25" customHeight="1" x14ac:dyDescent="0.25">
      <c r="B5" s="107"/>
      <c r="C5" s="231" t="s">
        <v>277</v>
      </c>
      <c r="D5" s="231"/>
    </row>
    <row r="6" spans="2:4" ht="191.25" customHeight="1" x14ac:dyDescent="0.25">
      <c r="B6" s="107"/>
      <c r="C6" s="108"/>
      <c r="D6" s="108"/>
    </row>
    <row r="7" spans="2:4" ht="124.5" customHeight="1" x14ac:dyDescent="0.25">
      <c r="C7" s="109"/>
    </row>
    <row r="8" spans="2:4" ht="27.75" customHeight="1" x14ac:dyDescent="0.25">
      <c r="B8" s="110"/>
      <c r="C8" s="111"/>
    </row>
    <row r="9" spans="2:4" ht="27.75" customHeight="1" x14ac:dyDescent="0.25">
      <c r="C9" s="111"/>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2" customWidth="1"/>
    <col min="2" max="2" width="71.140625" style="42" customWidth="1"/>
    <col min="3" max="3" width="1.7109375" style="42" customWidth="1"/>
    <col min="4" max="4" width="97.42578125" style="42" customWidth="1"/>
    <col min="5" max="5" width="49.5703125" style="42" customWidth="1"/>
    <col min="6" max="16384" width="9.140625" style="42"/>
  </cols>
  <sheetData>
    <row r="5" spans="2:5" ht="15.75" x14ac:dyDescent="0.25">
      <c r="B5" s="86" t="s">
        <v>138</v>
      </c>
      <c r="C5" s="86"/>
      <c r="D5" s="56"/>
      <c r="E5" s="56"/>
    </row>
    <row r="6" spans="2:5" ht="25.5" customHeight="1" x14ac:dyDescent="0.25">
      <c r="B6" s="87" t="s">
        <v>139</v>
      </c>
      <c r="C6" s="87"/>
      <c r="D6" s="88" t="s">
        <v>140</v>
      </c>
      <c r="E6" s="89" t="s">
        <v>141</v>
      </c>
    </row>
    <row r="7" spans="2:5" x14ac:dyDescent="0.25">
      <c r="B7" s="90"/>
      <c r="C7" s="90"/>
      <c r="D7" s="91"/>
      <c r="E7" s="92"/>
    </row>
    <row r="8" spans="2:5" x14ac:dyDescent="0.25">
      <c r="B8" s="69" t="s">
        <v>142</v>
      </c>
      <c r="C8" s="69"/>
      <c r="D8" s="93"/>
      <c r="E8" s="93"/>
    </row>
    <row r="9" spans="2:5" ht="30" x14ac:dyDescent="0.25">
      <c r="B9" s="10" t="s">
        <v>143</v>
      </c>
      <c r="C9" s="144"/>
      <c r="D9" s="10" t="s">
        <v>144</v>
      </c>
      <c r="E9" s="249"/>
    </row>
    <row r="10" spans="2:5" ht="6" customHeight="1" x14ac:dyDescent="0.25">
      <c r="B10" s="24"/>
      <c r="C10" s="24"/>
      <c r="D10" s="10"/>
      <c r="E10" s="249"/>
    </row>
    <row r="11" spans="2:5" ht="59.25" customHeight="1" x14ac:dyDescent="0.25">
      <c r="B11" s="24"/>
      <c r="C11" s="24"/>
      <c r="D11" s="10" t="s">
        <v>145</v>
      </c>
      <c r="E11" s="249"/>
    </row>
    <row r="12" spans="2:5" ht="30" x14ac:dyDescent="0.25">
      <c r="B12" s="169" t="s">
        <v>146</v>
      </c>
      <c r="C12" s="143"/>
      <c r="D12" s="170" t="s">
        <v>147</v>
      </c>
      <c r="E12" s="249"/>
    </row>
    <row r="13" spans="2:5" ht="15" customHeight="1" x14ac:dyDescent="0.25">
      <c r="B13" s="258" t="s">
        <v>148</v>
      </c>
      <c r="C13" s="143"/>
      <c r="D13" s="94" t="s">
        <v>264</v>
      </c>
      <c r="E13" s="249"/>
    </row>
    <row r="14" spans="2:5" x14ac:dyDescent="0.25">
      <c r="B14" s="258"/>
      <c r="C14" s="143"/>
      <c r="D14" s="94" t="s">
        <v>265</v>
      </c>
      <c r="E14" s="249"/>
    </row>
    <row r="15" spans="2:5" x14ac:dyDescent="0.25">
      <c r="B15" s="95"/>
      <c r="C15" s="95"/>
      <c r="D15" s="94" t="s">
        <v>266</v>
      </c>
      <c r="E15" s="249"/>
    </row>
    <row r="16" spans="2:5" x14ac:dyDescent="0.25">
      <c r="B16" s="95"/>
      <c r="C16" s="95"/>
      <c r="D16" s="94" t="s">
        <v>267</v>
      </c>
      <c r="E16" s="249"/>
    </row>
    <row r="17" spans="2:5" x14ac:dyDescent="0.25">
      <c r="B17" s="95"/>
      <c r="C17" s="95"/>
      <c r="D17" s="94" t="s">
        <v>268</v>
      </c>
      <c r="E17" s="249"/>
    </row>
    <row r="18" spans="2:5" x14ac:dyDescent="0.25">
      <c r="B18" s="95"/>
      <c r="C18" s="95"/>
      <c r="D18" s="94" t="s">
        <v>269</v>
      </c>
      <c r="E18" s="249"/>
    </row>
    <row r="19" spans="2:5" x14ac:dyDescent="0.25">
      <c r="B19" s="95"/>
      <c r="C19" s="95"/>
      <c r="D19" s="94" t="s">
        <v>270</v>
      </c>
      <c r="E19" s="249"/>
    </row>
    <row r="20" spans="2:5" x14ac:dyDescent="0.25">
      <c r="B20" s="95"/>
      <c r="C20" s="95"/>
      <c r="D20" s="94" t="s">
        <v>271</v>
      </c>
      <c r="E20" s="249"/>
    </row>
    <row r="21" spans="2:5" x14ac:dyDescent="0.25">
      <c r="B21" s="95"/>
      <c r="C21" s="95"/>
      <c r="D21" s="94" t="s">
        <v>272</v>
      </c>
      <c r="E21" s="249"/>
    </row>
    <row r="22" spans="2:5" x14ac:dyDescent="0.25">
      <c r="B22" s="95"/>
      <c r="C22" s="95"/>
      <c r="D22" s="94"/>
      <c r="E22" s="10"/>
    </row>
    <row r="23" spans="2:5" x14ac:dyDescent="0.25">
      <c r="B23" s="69" t="s">
        <v>149</v>
      </c>
      <c r="C23" s="69"/>
      <c r="D23" s="50"/>
      <c r="E23" s="50"/>
    </row>
    <row r="24" spans="2:5" ht="30" x14ac:dyDescent="0.25">
      <c r="B24" s="257" t="s">
        <v>150</v>
      </c>
      <c r="C24" s="169"/>
      <c r="D24" s="10" t="s">
        <v>151</v>
      </c>
      <c r="E24" s="249"/>
    </row>
    <row r="25" spans="2:5" x14ac:dyDescent="0.25">
      <c r="B25" s="248"/>
      <c r="C25" s="169"/>
      <c r="D25" s="10"/>
      <c r="E25" s="249"/>
    </row>
    <row r="26" spans="2:5" ht="30" x14ac:dyDescent="0.25">
      <c r="B26" s="248"/>
      <c r="C26" s="169"/>
      <c r="D26" s="10" t="s">
        <v>152</v>
      </c>
      <c r="E26" s="249"/>
    </row>
    <row r="27" spans="2:5" x14ac:dyDescent="0.25">
      <c r="B27" s="248"/>
      <c r="C27" s="169"/>
      <c r="D27" s="11"/>
      <c r="E27" s="249"/>
    </row>
    <row r="28" spans="2:5" x14ac:dyDescent="0.25">
      <c r="B28" s="248" t="s">
        <v>153</v>
      </c>
      <c r="C28" s="169"/>
      <c r="D28" s="10" t="s">
        <v>263</v>
      </c>
      <c r="E28" s="249"/>
    </row>
    <row r="29" spans="2:5" x14ac:dyDescent="0.25">
      <c r="B29" s="248"/>
      <c r="C29" s="169"/>
      <c r="D29" s="10"/>
      <c r="E29" s="249"/>
    </row>
    <row r="30" spans="2:5" x14ac:dyDescent="0.25">
      <c r="B30" s="248" t="s">
        <v>154</v>
      </c>
      <c r="C30" s="169"/>
      <c r="D30" s="10" t="s">
        <v>295</v>
      </c>
      <c r="E30" s="249"/>
    </row>
    <row r="31" spans="2:5" x14ac:dyDescent="0.25">
      <c r="B31" s="248"/>
      <c r="C31" s="169"/>
      <c r="D31" s="10"/>
      <c r="E31" s="249"/>
    </row>
    <row r="32" spans="2:5" ht="30" x14ac:dyDescent="0.25">
      <c r="B32" s="248" t="s">
        <v>155</v>
      </c>
      <c r="C32" s="169"/>
      <c r="D32" s="10" t="s">
        <v>296</v>
      </c>
      <c r="E32" s="249"/>
    </row>
    <row r="33" spans="2:5" x14ac:dyDescent="0.25">
      <c r="B33" s="248"/>
      <c r="C33" s="169"/>
      <c r="D33" s="10"/>
      <c r="E33" s="249"/>
    </row>
    <row r="34" spans="2:5" ht="45" x14ac:dyDescent="0.25">
      <c r="B34" s="15" t="s">
        <v>156</v>
      </c>
      <c r="C34" s="143"/>
      <c r="D34" s="170" t="s">
        <v>297</v>
      </c>
      <c r="E34" s="10"/>
    </row>
    <row r="35" spans="2:5" x14ac:dyDescent="0.25">
      <c r="B35" s="6"/>
      <c r="C35" s="6"/>
      <c r="D35" s="6"/>
      <c r="E35" s="6"/>
    </row>
    <row r="37" spans="2:5" ht="15.75" x14ac:dyDescent="0.25">
      <c r="B37" s="86" t="s">
        <v>207</v>
      </c>
      <c r="C37" s="86"/>
      <c r="D37" s="56"/>
      <c r="E37" s="56"/>
    </row>
    <row r="38" spans="2:5" x14ac:dyDescent="0.25">
      <c r="B38" s="251" t="s">
        <v>208</v>
      </c>
      <c r="C38" s="145"/>
      <c r="D38" s="252" t="s">
        <v>209</v>
      </c>
      <c r="E38" s="252"/>
    </row>
    <row r="39" spans="2:5" x14ac:dyDescent="0.25">
      <c r="B39" s="251"/>
      <c r="C39" s="145"/>
      <c r="D39" s="253" t="s">
        <v>210</v>
      </c>
      <c r="E39" s="253"/>
    </row>
    <row r="40" spans="2:5" x14ac:dyDescent="0.25">
      <c r="B40" s="123"/>
      <c r="C40" s="145"/>
      <c r="D40" s="124"/>
      <c r="E40" s="124"/>
    </row>
    <row r="41" spans="2:5" x14ac:dyDescent="0.25">
      <c r="B41" s="96" t="s">
        <v>211</v>
      </c>
      <c r="C41" s="96"/>
      <c r="D41" s="254"/>
      <c r="E41" s="254"/>
    </row>
    <row r="42" spans="2:5" ht="64.5" customHeight="1" x14ac:dyDescent="0.25">
      <c r="B42" s="100" t="s">
        <v>212</v>
      </c>
      <c r="C42" s="144"/>
      <c r="D42" s="255" t="s">
        <v>368</v>
      </c>
      <c r="E42" s="255"/>
    </row>
    <row r="43" spans="2:5" ht="85.5" customHeight="1" x14ac:dyDescent="0.25">
      <c r="B43" s="101" t="s">
        <v>213</v>
      </c>
      <c r="C43" s="143"/>
      <c r="D43" s="247" t="s">
        <v>369</v>
      </c>
      <c r="E43" s="247"/>
    </row>
    <row r="44" spans="2:5" x14ac:dyDescent="0.25">
      <c r="B44" s="101"/>
      <c r="C44" s="143"/>
      <c r="D44" s="256" t="s">
        <v>343</v>
      </c>
      <c r="E44" s="256"/>
    </row>
    <row r="45" spans="2:5" ht="15" customHeight="1" x14ac:dyDescent="0.25">
      <c r="B45" s="96" t="s">
        <v>157</v>
      </c>
      <c r="C45" s="96"/>
      <c r="D45" s="250" t="s">
        <v>158</v>
      </c>
      <c r="E45" s="250"/>
    </row>
    <row r="46" spans="2:5" ht="36" customHeight="1" x14ac:dyDescent="0.25">
      <c r="B46" s="169" t="s">
        <v>159</v>
      </c>
      <c r="C46" s="143"/>
      <c r="D46" s="247" t="s">
        <v>291</v>
      </c>
      <c r="E46" s="247"/>
    </row>
    <row r="47" spans="2:5" ht="179.25" customHeight="1" x14ac:dyDescent="0.25">
      <c r="C47" s="143"/>
      <c r="D47" s="247" t="s">
        <v>293</v>
      </c>
      <c r="E47" s="247"/>
    </row>
    <row r="48" spans="2:5" ht="15.75" x14ac:dyDescent="0.25">
      <c r="B48" s="97"/>
      <c r="C48" s="97"/>
      <c r="D48" s="193" t="s">
        <v>292</v>
      </c>
      <c r="E48" s="98"/>
    </row>
    <row r="49" spans="2:5" x14ac:dyDescent="0.25">
      <c r="D49" s="42" t="s">
        <v>294</v>
      </c>
    </row>
    <row r="50" spans="2:5" ht="13.5" customHeight="1" x14ac:dyDescent="0.25">
      <c r="E50" s="121" t="s">
        <v>246</v>
      </c>
    </row>
    <row r="51" spans="2:5" ht="69" customHeight="1" x14ac:dyDescent="0.25">
      <c r="B51" s="169" t="s">
        <v>160</v>
      </c>
      <c r="D51" s="245" t="s">
        <v>298</v>
      </c>
      <c r="E51" s="245"/>
    </row>
    <row r="52" spans="2:5" ht="33.75" customHeight="1" x14ac:dyDescent="0.25">
      <c r="D52" s="246" t="s">
        <v>299</v>
      </c>
      <c r="E52" s="246"/>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3" customWidth="1"/>
    <col min="2" max="2" width="71.140625" style="43" customWidth="1"/>
    <col min="3" max="3" width="68.140625" style="43" customWidth="1"/>
    <col min="4" max="4" width="80.28515625" style="43" customWidth="1"/>
    <col min="5" max="16384" width="9.140625" style="43"/>
  </cols>
  <sheetData>
    <row r="1" spans="2:4" s="125" customFormat="1" x14ac:dyDescent="0.25"/>
    <row r="2" spans="2:4" s="125" customFormat="1" x14ac:dyDescent="0.25"/>
    <row r="3" spans="2:4" s="125" customFormat="1" x14ac:dyDescent="0.25"/>
    <row r="4" spans="2:4" s="125" customFormat="1" x14ac:dyDescent="0.25"/>
    <row r="5" spans="2:4" s="125" customFormat="1" ht="15.75" x14ac:dyDescent="0.25">
      <c r="B5" s="126" t="s">
        <v>192</v>
      </c>
    </row>
    <row r="6" spans="2:4" s="125" customFormat="1" x14ac:dyDescent="0.25">
      <c r="B6" s="194" t="s">
        <v>193</v>
      </c>
      <c r="C6" s="262" t="s">
        <v>140</v>
      </c>
      <c r="D6" s="262"/>
    </row>
    <row r="7" spans="2:4" s="125" customFormat="1" x14ac:dyDescent="0.25">
      <c r="B7" s="194" t="s">
        <v>194</v>
      </c>
      <c r="C7" s="262"/>
      <c r="D7" s="262"/>
    </row>
    <row r="8" spans="2:4" s="125" customFormat="1" x14ac:dyDescent="0.25">
      <c r="B8" s="132" t="s">
        <v>54</v>
      </c>
      <c r="C8" s="260" t="s">
        <v>220</v>
      </c>
      <c r="D8" s="260"/>
    </row>
    <row r="9" spans="2:4" s="125" customFormat="1" x14ac:dyDescent="0.25">
      <c r="B9" s="132" t="s">
        <v>121</v>
      </c>
      <c r="C9" s="259" t="s">
        <v>300</v>
      </c>
      <c r="D9" s="259"/>
    </row>
    <row r="10" spans="2:4" s="125" customFormat="1" x14ac:dyDescent="0.25">
      <c r="B10" s="132" t="s">
        <v>55</v>
      </c>
      <c r="C10" s="260" t="s">
        <v>221</v>
      </c>
      <c r="D10" s="260"/>
    </row>
    <row r="11" spans="2:4" s="125" customFormat="1" x14ac:dyDescent="0.25">
      <c r="B11" s="132" t="s">
        <v>56</v>
      </c>
      <c r="C11" s="260" t="s">
        <v>222</v>
      </c>
      <c r="D11" s="260"/>
    </row>
    <row r="12" spans="2:4" s="125" customFormat="1" x14ac:dyDescent="0.25">
      <c r="B12" s="132" t="s">
        <v>122</v>
      </c>
      <c r="C12" s="260" t="s">
        <v>223</v>
      </c>
      <c r="D12" s="260"/>
    </row>
    <row r="13" spans="2:4" s="125" customFormat="1" x14ac:dyDescent="0.25">
      <c r="B13" s="132" t="s">
        <v>57</v>
      </c>
      <c r="C13" s="260" t="s">
        <v>224</v>
      </c>
      <c r="D13" s="260"/>
    </row>
    <row r="14" spans="2:4" s="125" customFormat="1" x14ac:dyDescent="0.25">
      <c r="B14" s="132" t="s">
        <v>195</v>
      </c>
      <c r="C14" s="260" t="s">
        <v>301</v>
      </c>
      <c r="D14" s="260"/>
    </row>
    <row r="15" spans="2:4" s="125" customFormat="1" x14ac:dyDescent="0.25">
      <c r="B15" s="132" t="s">
        <v>123</v>
      </c>
      <c r="C15" s="260" t="s">
        <v>225</v>
      </c>
      <c r="D15" s="260"/>
    </row>
    <row r="16" spans="2:4" s="125" customFormat="1" x14ac:dyDescent="0.25">
      <c r="B16" s="131" t="s">
        <v>124</v>
      </c>
      <c r="C16" s="260" t="s">
        <v>226</v>
      </c>
      <c r="D16" s="260"/>
    </row>
    <row r="17" spans="2:4" s="125" customFormat="1" ht="30" customHeight="1" x14ac:dyDescent="0.25">
      <c r="B17" s="195" t="s">
        <v>125</v>
      </c>
      <c r="C17" s="261" t="s">
        <v>227</v>
      </c>
      <c r="D17" s="261"/>
    </row>
    <row r="18" spans="2:4" s="125" customFormat="1" x14ac:dyDescent="0.25">
      <c r="B18" s="130" t="s">
        <v>126</v>
      </c>
      <c r="C18" s="259" t="s">
        <v>302</v>
      </c>
      <c r="D18" s="259"/>
    </row>
    <row r="19" spans="2:4" s="125" customFormat="1" x14ac:dyDescent="0.25">
      <c r="B19" s="132" t="s">
        <v>60</v>
      </c>
      <c r="C19" s="260" t="s">
        <v>228</v>
      </c>
      <c r="D19" s="260"/>
    </row>
    <row r="20" spans="2:4" s="125" customFormat="1" x14ac:dyDescent="0.25">
      <c r="B20" s="132" t="s">
        <v>128</v>
      </c>
      <c r="C20" s="260" t="s">
        <v>229</v>
      </c>
      <c r="D20" s="260"/>
    </row>
    <row r="21" spans="2:4" s="125" customFormat="1" ht="30" x14ac:dyDescent="0.25">
      <c r="B21" s="132" t="s">
        <v>129</v>
      </c>
      <c r="C21" s="260" t="s">
        <v>303</v>
      </c>
      <c r="D21" s="260"/>
    </row>
    <row r="22" spans="2:4" s="125" customFormat="1" x14ac:dyDescent="0.25">
      <c r="B22" s="127"/>
      <c r="C22" s="128"/>
      <c r="D22" s="129"/>
    </row>
    <row r="23" spans="2:4" s="125" customFormat="1" x14ac:dyDescent="0.25">
      <c r="B23" s="194" t="s">
        <v>193</v>
      </c>
      <c r="C23" s="263" t="s">
        <v>140</v>
      </c>
      <c r="D23" s="263"/>
    </row>
    <row r="24" spans="2:4" s="125" customFormat="1" x14ac:dyDescent="0.25">
      <c r="B24" s="194" t="s">
        <v>196</v>
      </c>
      <c r="C24" s="263"/>
      <c r="D24" s="263"/>
    </row>
    <row r="25" spans="2:4" s="125" customFormat="1" x14ac:dyDescent="0.25">
      <c r="B25" s="133" t="s">
        <v>130</v>
      </c>
      <c r="C25" s="261" t="s">
        <v>230</v>
      </c>
      <c r="D25" s="261"/>
    </row>
    <row r="26" spans="2:4" s="125" customFormat="1" ht="36" customHeight="1" x14ac:dyDescent="0.25">
      <c r="B26" s="132" t="s">
        <v>131</v>
      </c>
      <c r="C26" s="264" t="s">
        <v>250</v>
      </c>
      <c r="D26" s="264"/>
    </row>
    <row r="27" spans="2:4" s="125" customFormat="1" x14ac:dyDescent="0.25">
      <c r="B27" s="133" t="s">
        <v>64</v>
      </c>
      <c r="C27" s="261" t="s">
        <v>304</v>
      </c>
      <c r="D27" s="261"/>
    </row>
    <row r="28" spans="2:4" s="125" customFormat="1" x14ac:dyDescent="0.25">
      <c r="B28" s="133" t="s">
        <v>197</v>
      </c>
      <c r="C28" s="261" t="s">
        <v>236</v>
      </c>
      <c r="D28" s="261"/>
    </row>
    <row r="29" spans="2:4" s="125" customFormat="1" x14ac:dyDescent="0.25">
      <c r="B29" s="133" t="s">
        <v>198</v>
      </c>
      <c r="C29" s="259" t="s">
        <v>305</v>
      </c>
      <c r="D29" s="259"/>
    </row>
    <row r="30" spans="2:4" s="125" customFormat="1" x14ac:dyDescent="0.25">
      <c r="B30" s="133" t="s">
        <v>67</v>
      </c>
      <c r="C30" s="264" t="s">
        <v>237</v>
      </c>
      <c r="D30" s="264"/>
    </row>
    <row r="31" spans="2:4" s="125" customFormat="1" x14ac:dyDescent="0.25">
      <c r="B31" s="133" t="s">
        <v>132</v>
      </c>
      <c r="C31" s="261" t="s">
        <v>231</v>
      </c>
      <c r="D31" s="261"/>
    </row>
    <row r="32" spans="2:4" s="125" customFormat="1" x14ac:dyDescent="0.25">
      <c r="B32" s="133" t="s">
        <v>68</v>
      </c>
      <c r="C32" s="261" t="s">
        <v>232</v>
      </c>
      <c r="D32" s="261"/>
    </row>
    <row r="33" spans="2:4" s="125" customFormat="1" x14ac:dyDescent="0.25">
      <c r="B33" s="130"/>
      <c r="C33" s="131"/>
      <c r="D33" s="132"/>
    </row>
    <row r="34" spans="2:4" s="125" customFormat="1" x14ac:dyDescent="0.25">
      <c r="B34" s="194" t="s">
        <v>193</v>
      </c>
      <c r="C34" s="262" t="s">
        <v>140</v>
      </c>
      <c r="D34" s="262"/>
    </row>
    <row r="35" spans="2:4" s="125" customFormat="1" x14ac:dyDescent="0.25">
      <c r="B35" s="194" t="s">
        <v>199</v>
      </c>
      <c r="C35" s="262"/>
      <c r="D35" s="262"/>
    </row>
    <row r="36" spans="2:4" s="125" customFormat="1" ht="52.5" customHeight="1" x14ac:dyDescent="0.25">
      <c r="B36" s="196" t="s">
        <v>92</v>
      </c>
      <c r="C36" s="261" t="s">
        <v>233</v>
      </c>
      <c r="D36" s="261"/>
    </row>
    <row r="37" spans="2:4" s="125" customFormat="1" ht="169.5" customHeight="1" x14ac:dyDescent="0.25">
      <c r="B37" s="196" t="s">
        <v>94</v>
      </c>
      <c r="C37" s="261" t="s">
        <v>234</v>
      </c>
      <c r="D37" s="261"/>
    </row>
    <row r="38" spans="2:4" s="125" customFormat="1" x14ac:dyDescent="0.25">
      <c r="B38" s="133"/>
      <c r="C38" s="132"/>
      <c r="D38" s="132"/>
    </row>
    <row r="39" spans="2:4" s="125" customFormat="1" x14ac:dyDescent="0.25">
      <c r="B39" s="194" t="s">
        <v>193</v>
      </c>
      <c r="C39" s="262" t="s">
        <v>140</v>
      </c>
      <c r="D39" s="262"/>
    </row>
    <row r="40" spans="2:4" s="125" customFormat="1" x14ac:dyDescent="0.25">
      <c r="B40" s="194" t="s">
        <v>200</v>
      </c>
      <c r="C40" s="262"/>
      <c r="D40" s="262"/>
    </row>
    <row r="41" spans="2:4" s="125" customFormat="1" ht="75" customHeight="1" x14ac:dyDescent="0.25">
      <c r="B41" s="127" t="s">
        <v>97</v>
      </c>
      <c r="C41" s="261" t="s">
        <v>306</v>
      </c>
      <c r="D41" s="261"/>
    </row>
    <row r="42" spans="2:4" s="125" customFormat="1" ht="32.25" customHeight="1" x14ac:dyDescent="0.25">
      <c r="B42" s="196" t="s">
        <v>98</v>
      </c>
      <c r="C42" s="261" t="s">
        <v>216</v>
      </c>
      <c r="D42" s="261"/>
    </row>
    <row r="43" spans="2:4" s="125" customFormat="1" x14ac:dyDescent="0.25">
      <c r="B43" s="196" t="s">
        <v>99</v>
      </c>
      <c r="C43" s="261" t="s">
        <v>215</v>
      </c>
      <c r="D43" s="261"/>
    </row>
    <row r="44" spans="2:4" s="125" customFormat="1" x14ac:dyDescent="0.25">
      <c r="B44" s="134"/>
      <c r="C44" s="135"/>
      <c r="D44" s="132"/>
    </row>
    <row r="45" spans="2:4" s="125" customFormat="1" x14ac:dyDescent="0.25">
      <c r="B45" s="194" t="s">
        <v>193</v>
      </c>
      <c r="C45" s="262" t="s">
        <v>140</v>
      </c>
      <c r="D45" s="262"/>
    </row>
    <row r="46" spans="2:4" s="125" customFormat="1" x14ac:dyDescent="0.25">
      <c r="B46" s="194" t="s">
        <v>201</v>
      </c>
      <c r="C46" s="262"/>
      <c r="D46" s="262"/>
    </row>
    <row r="47" spans="2:4" s="125" customFormat="1" x14ac:dyDescent="0.25">
      <c r="B47" s="131" t="s">
        <v>1</v>
      </c>
      <c r="C47" s="265" t="s">
        <v>309</v>
      </c>
      <c r="D47" s="265"/>
    </row>
    <row r="48" spans="2:4" s="125" customFormat="1" x14ac:dyDescent="0.25">
      <c r="B48" s="134" t="s">
        <v>2</v>
      </c>
      <c r="C48" s="265" t="s">
        <v>308</v>
      </c>
      <c r="D48" s="265"/>
    </row>
    <row r="49" spans="2:4" s="125" customFormat="1" ht="15.75" customHeight="1" x14ac:dyDescent="0.25">
      <c r="B49" s="134" t="s">
        <v>3</v>
      </c>
      <c r="C49" s="265" t="s">
        <v>310</v>
      </c>
      <c r="D49" s="265"/>
    </row>
    <row r="50" spans="2:4" s="125" customFormat="1" ht="14.25" customHeight="1" x14ac:dyDescent="0.25">
      <c r="B50" s="134" t="s">
        <v>4</v>
      </c>
      <c r="C50" s="265" t="s">
        <v>307</v>
      </c>
      <c r="D50" s="265"/>
    </row>
    <row r="51" spans="2:4" s="125" customFormat="1" x14ac:dyDescent="0.25">
      <c r="B51" s="134" t="s">
        <v>5</v>
      </c>
      <c r="C51" s="265" t="s">
        <v>311</v>
      </c>
      <c r="D51" s="265"/>
    </row>
    <row r="52" spans="2:4" s="125" customFormat="1" x14ac:dyDescent="0.25">
      <c r="B52" s="134" t="s">
        <v>6</v>
      </c>
      <c r="C52" s="265" t="s">
        <v>312</v>
      </c>
      <c r="D52" s="265"/>
    </row>
    <row r="53" spans="2:4" s="125" customFormat="1" x14ac:dyDescent="0.25">
      <c r="B53" s="134" t="s">
        <v>7</v>
      </c>
      <c r="C53" s="265" t="s">
        <v>313</v>
      </c>
      <c r="D53" s="265"/>
    </row>
    <row r="54" spans="2:4" s="125" customFormat="1" x14ac:dyDescent="0.25">
      <c r="B54" s="134" t="s">
        <v>52</v>
      </c>
      <c r="C54" s="265" t="s">
        <v>314</v>
      </c>
      <c r="D54" s="265"/>
    </row>
    <row r="55" spans="2:4" s="125" customFormat="1" x14ac:dyDescent="0.25">
      <c r="B55" s="134" t="s">
        <v>8</v>
      </c>
      <c r="C55" s="265" t="s">
        <v>315</v>
      </c>
      <c r="D55" s="265"/>
    </row>
    <row r="56" spans="2:4" s="125" customFormat="1" x14ac:dyDescent="0.25">
      <c r="B56" s="125" t="s">
        <v>9</v>
      </c>
      <c r="C56" s="265" t="s">
        <v>316</v>
      </c>
      <c r="D56" s="265"/>
    </row>
    <row r="57" spans="2:4" s="125" customFormat="1" x14ac:dyDescent="0.25"/>
    <row r="58" spans="2:4" s="125" customFormat="1" x14ac:dyDescent="0.25">
      <c r="B58" s="194" t="s">
        <v>193</v>
      </c>
      <c r="C58" s="136" t="s">
        <v>140</v>
      </c>
      <c r="D58" s="197"/>
    </row>
    <row r="59" spans="2:4" s="125" customFormat="1" x14ac:dyDescent="0.25">
      <c r="B59" s="194" t="s">
        <v>202</v>
      </c>
      <c r="C59" s="136"/>
      <c r="D59" s="197"/>
    </row>
    <row r="60" spans="2:4" s="125" customFormat="1" ht="53.25" customHeight="1" x14ac:dyDescent="0.25">
      <c r="B60" s="196" t="s">
        <v>36</v>
      </c>
      <c r="C60" s="265" t="s">
        <v>318</v>
      </c>
      <c r="D60" s="265"/>
    </row>
    <row r="61" spans="2:4" s="125" customFormat="1" ht="64.5" customHeight="1" x14ac:dyDescent="0.25">
      <c r="B61" s="196" t="s">
        <v>37</v>
      </c>
      <c r="C61" s="265" t="s">
        <v>319</v>
      </c>
      <c r="D61" s="265"/>
    </row>
    <row r="62" spans="2:4" s="125" customFormat="1" ht="101.25" customHeight="1" x14ac:dyDescent="0.25">
      <c r="B62" s="196" t="s">
        <v>235</v>
      </c>
      <c r="C62" s="265" t="s">
        <v>320</v>
      </c>
      <c r="D62" s="265"/>
    </row>
    <row r="63" spans="2:4" s="125" customFormat="1" ht="49.5" customHeight="1" x14ac:dyDescent="0.25">
      <c r="B63" s="196" t="s">
        <v>38</v>
      </c>
      <c r="C63" s="265" t="s">
        <v>321</v>
      </c>
      <c r="D63" s="265"/>
    </row>
    <row r="64" spans="2:4" s="125" customFormat="1" ht="15" customHeight="1" x14ac:dyDescent="0.25">
      <c r="B64" s="196" t="s">
        <v>39</v>
      </c>
      <c r="C64" s="265" t="s">
        <v>217</v>
      </c>
      <c r="D64" s="265"/>
    </row>
    <row r="65" spans="1:4" s="125" customFormat="1" x14ac:dyDescent="0.25">
      <c r="B65" s="196" t="s">
        <v>40</v>
      </c>
      <c r="C65" s="265" t="s">
        <v>218</v>
      </c>
      <c r="D65" s="265"/>
    </row>
    <row r="66" spans="1:4" s="125" customFormat="1" x14ac:dyDescent="0.25">
      <c r="B66" s="196" t="s">
        <v>9</v>
      </c>
      <c r="C66" s="265" t="s">
        <v>214</v>
      </c>
      <c r="D66" s="265"/>
    </row>
    <row r="67" spans="1:4" s="125" customFormat="1" x14ac:dyDescent="0.25"/>
    <row r="68" spans="1:4" s="125" customFormat="1" x14ac:dyDescent="0.25">
      <c r="B68" s="194" t="s">
        <v>193</v>
      </c>
      <c r="C68" s="262" t="s">
        <v>140</v>
      </c>
      <c r="D68" s="262"/>
    </row>
    <row r="69" spans="1:4" s="125" customFormat="1" x14ac:dyDescent="0.25">
      <c r="B69" s="194" t="s">
        <v>203</v>
      </c>
      <c r="C69" s="262"/>
      <c r="D69" s="262"/>
    </row>
    <row r="70" spans="1:4" s="125" customFormat="1" x14ac:dyDescent="0.25">
      <c r="B70" s="134" t="s">
        <v>204</v>
      </c>
      <c r="C70" s="265" t="s">
        <v>241</v>
      </c>
      <c r="D70" s="265"/>
    </row>
    <row r="71" spans="1:4" s="125" customFormat="1" x14ac:dyDescent="0.25">
      <c r="B71" s="134"/>
      <c r="C71" s="132"/>
      <c r="D71" s="132"/>
    </row>
    <row r="72" spans="1:4" s="125" customFormat="1" x14ac:dyDescent="0.25">
      <c r="B72" s="137"/>
      <c r="C72" s="138"/>
      <c r="D72" s="138"/>
    </row>
    <row r="73" spans="1:4" s="125" customFormat="1" x14ac:dyDescent="0.25">
      <c r="B73" s="137"/>
      <c r="C73" s="138"/>
      <c r="D73" s="139" t="s">
        <v>161</v>
      </c>
    </row>
    <row r="74" spans="1:4" s="125" customFormat="1" x14ac:dyDescent="0.25">
      <c r="B74" s="134"/>
      <c r="C74" s="138"/>
      <c r="D74" s="138"/>
    </row>
    <row r="75" spans="1:4" x14ac:dyDescent="0.25">
      <c r="A75" s="42"/>
      <c r="B75" s="6"/>
      <c r="C75" s="6"/>
      <c r="D75" s="6"/>
    </row>
    <row r="76" spans="1:4" x14ac:dyDescent="0.25">
      <c r="A76" s="42"/>
      <c r="B76" s="42"/>
      <c r="C76" s="42"/>
      <c r="D76" s="42"/>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opLeftCell="A34" zoomScale="85" zoomScaleNormal="85" workbookViewId="0">
      <selection activeCell="D52" sqref="D52"/>
    </sheetView>
  </sheetViews>
  <sheetFormatPr defaultColWidth="15.85546875" defaultRowHeight="15.75" x14ac:dyDescent="0.25"/>
  <cols>
    <col min="1" max="1" width="3.42578125" style="3" customWidth="1"/>
    <col min="2" max="2" width="33.7109375" style="115" bestFit="1" customWidth="1"/>
    <col min="3" max="3" width="1.5703125" style="116" customWidth="1"/>
    <col min="4" max="4" width="71" style="115" customWidth="1"/>
    <col min="5" max="6" width="23.5703125" style="115" customWidth="1"/>
    <col min="7" max="7" width="1.85546875" style="115" customWidth="1"/>
    <col min="8" max="8" width="15.85546875" style="115"/>
    <col min="9" max="9" width="6.140625" style="115" customWidth="1"/>
    <col min="10" max="16384" width="15.85546875" style="115"/>
  </cols>
  <sheetData>
    <row r="1" spans="2:6" s="3" customFormat="1" ht="12" customHeight="1" x14ac:dyDescent="0.25">
      <c r="C1" s="112"/>
    </row>
    <row r="2" spans="2:6" s="3" customFormat="1" ht="12" customHeight="1" x14ac:dyDescent="0.25">
      <c r="C2" s="112"/>
    </row>
    <row r="3" spans="2:6" s="3" customFormat="1" ht="12" customHeight="1" x14ac:dyDescent="0.25">
      <c r="C3" s="112"/>
    </row>
    <row r="4" spans="2:6" s="3" customFormat="1" ht="15.75" customHeight="1" x14ac:dyDescent="0.25">
      <c r="C4" s="112"/>
    </row>
    <row r="5" spans="2:6" s="3" customFormat="1" ht="24" customHeight="1" x14ac:dyDescent="0.4">
      <c r="B5" s="232" t="s">
        <v>175</v>
      </c>
      <c r="C5" s="232"/>
      <c r="D5" s="232"/>
    </row>
    <row r="6" spans="2:6" s="3" customFormat="1" ht="6" customHeight="1" x14ac:dyDescent="0.25">
      <c r="C6" s="112"/>
    </row>
    <row r="7" spans="2:6" s="3" customFormat="1" ht="15.75" customHeight="1" x14ac:dyDescent="0.25">
      <c r="B7" s="113" t="s">
        <v>173</v>
      </c>
      <c r="C7" s="114"/>
      <c r="D7" s="229">
        <v>43190</v>
      </c>
    </row>
    <row r="8" spans="2:6" ht="11.25" customHeight="1" x14ac:dyDescent="0.25"/>
    <row r="10" spans="2:6" x14ac:dyDescent="0.25">
      <c r="B10" s="140" t="s">
        <v>367</v>
      </c>
      <c r="C10" s="117"/>
      <c r="D10" s="118"/>
      <c r="E10" s="118"/>
      <c r="F10" s="118"/>
    </row>
    <row r="11" spans="2:6" x14ac:dyDescent="0.25">
      <c r="B11" s="120" t="s">
        <v>176</v>
      </c>
      <c r="C11" s="120"/>
      <c r="D11" s="120"/>
      <c r="E11" s="118"/>
      <c r="F11" s="118"/>
    </row>
    <row r="12" spans="2:6" x14ac:dyDescent="0.25">
      <c r="B12" s="119" t="s">
        <v>174</v>
      </c>
      <c r="C12" s="117"/>
      <c r="D12" s="122" t="s">
        <v>176</v>
      </c>
      <c r="E12" s="118"/>
      <c r="F12" s="118"/>
    </row>
    <row r="13" spans="2:6" x14ac:dyDescent="0.25">
      <c r="B13" s="119"/>
      <c r="C13" s="117"/>
      <c r="D13" s="118"/>
      <c r="E13" s="118"/>
      <c r="F13" s="118"/>
    </row>
    <row r="14" spans="2:6" x14ac:dyDescent="0.25">
      <c r="B14" s="120" t="s">
        <v>178</v>
      </c>
      <c r="C14" s="120"/>
      <c r="D14" s="118"/>
      <c r="E14" s="118"/>
      <c r="F14" s="118"/>
    </row>
    <row r="15" spans="2:6" x14ac:dyDescent="0.25">
      <c r="B15" s="119" t="s">
        <v>177</v>
      </c>
      <c r="C15" s="117"/>
      <c r="D15" s="122" t="s">
        <v>181</v>
      </c>
      <c r="E15" s="118"/>
      <c r="F15" s="118"/>
    </row>
    <row r="16" spans="2:6" x14ac:dyDescent="0.25">
      <c r="B16" s="119" t="s">
        <v>179</v>
      </c>
      <c r="C16" s="117"/>
      <c r="D16" s="122" t="s">
        <v>180</v>
      </c>
      <c r="E16" s="118"/>
      <c r="F16" s="118"/>
    </row>
    <row r="17" spans="2:6" x14ac:dyDescent="0.25">
      <c r="B17" s="119" t="s">
        <v>364</v>
      </c>
      <c r="C17" s="117"/>
      <c r="D17" s="122" t="s">
        <v>365</v>
      </c>
      <c r="E17" s="118"/>
      <c r="F17" s="118"/>
    </row>
    <row r="18" spans="2:6" x14ac:dyDescent="0.25">
      <c r="B18" s="119" t="s">
        <v>363</v>
      </c>
      <c r="C18" s="117"/>
      <c r="D18" s="122" t="s">
        <v>366</v>
      </c>
      <c r="E18" s="118"/>
      <c r="F18" s="118"/>
    </row>
    <row r="19" spans="2:6" x14ac:dyDescent="0.25">
      <c r="B19" s="119" t="s">
        <v>182</v>
      </c>
      <c r="C19" s="117"/>
      <c r="D19" s="122" t="s">
        <v>184</v>
      </c>
      <c r="E19" s="118"/>
      <c r="F19" s="118"/>
    </row>
    <row r="20" spans="2:6" x14ac:dyDescent="0.25">
      <c r="B20" s="119" t="s">
        <v>183</v>
      </c>
      <c r="C20" s="117"/>
      <c r="D20" s="122" t="s">
        <v>185</v>
      </c>
      <c r="E20" s="118"/>
      <c r="F20" s="118"/>
    </row>
    <row r="21" spans="2:6" x14ac:dyDescent="0.25">
      <c r="B21" s="119"/>
      <c r="C21" s="117"/>
      <c r="D21" s="118"/>
      <c r="E21" s="118"/>
      <c r="F21" s="118"/>
    </row>
    <row r="22" spans="2:6" x14ac:dyDescent="0.25">
      <c r="B22" s="119" t="s">
        <v>325</v>
      </c>
      <c r="C22" s="117"/>
      <c r="D22" s="122" t="s">
        <v>0</v>
      </c>
      <c r="E22" s="118"/>
      <c r="F22" s="118"/>
    </row>
    <row r="23" spans="2:6" x14ac:dyDescent="0.25">
      <c r="B23" s="119" t="s">
        <v>326</v>
      </c>
      <c r="C23" s="117"/>
      <c r="D23" s="122" t="s">
        <v>112</v>
      </c>
      <c r="E23" s="118"/>
      <c r="F23" s="118"/>
    </row>
    <row r="24" spans="2:6" x14ac:dyDescent="0.25">
      <c r="B24" s="119" t="s">
        <v>327</v>
      </c>
      <c r="C24" s="117"/>
      <c r="D24" s="122" t="s">
        <v>113</v>
      </c>
      <c r="E24" s="118"/>
      <c r="F24" s="118"/>
    </row>
    <row r="25" spans="2:6" x14ac:dyDescent="0.25">
      <c r="B25" s="119" t="s">
        <v>328</v>
      </c>
      <c r="C25" s="117"/>
      <c r="D25" s="122" t="s">
        <v>114</v>
      </c>
      <c r="E25" s="118"/>
      <c r="F25" s="118"/>
    </row>
    <row r="26" spans="2:6" x14ac:dyDescent="0.25">
      <c r="B26" s="119" t="s">
        <v>329</v>
      </c>
      <c r="C26" s="117"/>
      <c r="D26" s="122" t="s">
        <v>186</v>
      </c>
      <c r="E26" s="118"/>
      <c r="F26" s="118"/>
    </row>
    <row r="27" spans="2:6" x14ac:dyDescent="0.25">
      <c r="B27" s="119" t="s">
        <v>330</v>
      </c>
      <c r="C27" s="117"/>
      <c r="D27" s="122" t="s">
        <v>171</v>
      </c>
      <c r="E27" s="118"/>
      <c r="F27" s="118"/>
    </row>
    <row r="28" spans="2:6" x14ac:dyDescent="0.25">
      <c r="B28" s="119" t="s">
        <v>331</v>
      </c>
      <c r="C28" s="117"/>
      <c r="D28" s="122" t="s">
        <v>187</v>
      </c>
      <c r="E28" s="118"/>
      <c r="F28" s="118"/>
    </row>
    <row r="29" spans="2:6" x14ac:dyDescent="0.25">
      <c r="B29" s="119" t="s">
        <v>332</v>
      </c>
      <c r="C29" s="117"/>
      <c r="D29" s="122" t="s">
        <v>115</v>
      </c>
      <c r="E29" s="118"/>
      <c r="F29" s="118"/>
    </row>
    <row r="30" spans="2:6" x14ac:dyDescent="0.25">
      <c r="B30" s="119" t="s">
        <v>333</v>
      </c>
      <c r="C30" s="117"/>
      <c r="D30" s="122" t="s">
        <v>116</v>
      </c>
      <c r="E30" s="118"/>
      <c r="F30" s="118"/>
    </row>
    <row r="31" spans="2:6" x14ac:dyDescent="0.25">
      <c r="B31" s="119" t="s">
        <v>334</v>
      </c>
      <c r="C31" s="117"/>
      <c r="D31" s="122" t="s">
        <v>117</v>
      </c>
      <c r="E31" s="118"/>
      <c r="F31" s="118"/>
    </row>
    <row r="32" spans="2:6" x14ac:dyDescent="0.25">
      <c r="B32" s="119" t="s">
        <v>335</v>
      </c>
      <c r="C32" s="117"/>
      <c r="D32" s="122" t="s">
        <v>118</v>
      </c>
      <c r="E32" s="118"/>
      <c r="F32" s="118"/>
    </row>
    <row r="33" spans="2:6" x14ac:dyDescent="0.25">
      <c r="B33" s="119" t="s">
        <v>336</v>
      </c>
      <c r="C33" s="117"/>
      <c r="D33" s="122" t="s">
        <v>188</v>
      </c>
      <c r="E33" s="118"/>
      <c r="F33" s="118"/>
    </row>
    <row r="34" spans="2:6" x14ac:dyDescent="0.25">
      <c r="B34" s="119" t="s">
        <v>337</v>
      </c>
      <c r="C34" s="117"/>
      <c r="D34" s="122" t="s">
        <v>120</v>
      </c>
      <c r="E34" s="118"/>
      <c r="F34" s="118"/>
    </row>
    <row r="35" spans="2:6" x14ac:dyDescent="0.25">
      <c r="B35" s="119" t="s">
        <v>338</v>
      </c>
      <c r="C35" s="117"/>
      <c r="D35" s="122" t="s">
        <v>189</v>
      </c>
      <c r="E35" s="118"/>
      <c r="F35" s="118"/>
    </row>
    <row r="36" spans="2:6" x14ac:dyDescent="0.25">
      <c r="B36" s="119" t="s">
        <v>339</v>
      </c>
      <c r="C36" s="117"/>
      <c r="D36" s="122" t="s">
        <v>190</v>
      </c>
      <c r="E36" s="118"/>
      <c r="F36" s="118"/>
    </row>
    <row r="37" spans="2:6" x14ac:dyDescent="0.25">
      <c r="B37" s="119" t="s">
        <v>340</v>
      </c>
      <c r="C37" s="117"/>
      <c r="D37" s="122" t="s">
        <v>172</v>
      </c>
      <c r="E37" s="118"/>
      <c r="F37" s="118"/>
    </row>
    <row r="38" spans="2:6" x14ac:dyDescent="0.25">
      <c r="B38" s="119" t="s">
        <v>341</v>
      </c>
      <c r="C38" s="117"/>
      <c r="D38" s="122" t="s">
        <v>169</v>
      </c>
      <c r="E38" s="118"/>
      <c r="F38" s="118"/>
    </row>
    <row r="39" spans="2:6" x14ac:dyDescent="0.25">
      <c r="B39" s="119" t="s">
        <v>342</v>
      </c>
      <c r="C39" s="117"/>
      <c r="D39" s="122" t="s">
        <v>170</v>
      </c>
      <c r="E39" s="118"/>
      <c r="F39" s="118"/>
    </row>
    <row r="40" spans="2:6" x14ac:dyDescent="0.25">
      <c r="E40" s="116"/>
    </row>
    <row r="41" spans="2:6" x14ac:dyDescent="0.25">
      <c r="E41" s="116"/>
    </row>
    <row r="42" spans="2:6" x14ac:dyDescent="0.25">
      <c r="B42" s="140" t="s">
        <v>191</v>
      </c>
      <c r="C42" s="117"/>
      <c r="D42" s="118"/>
      <c r="E42" s="116"/>
    </row>
    <row r="43" spans="2:6" x14ac:dyDescent="0.25">
      <c r="B43" s="119" t="s">
        <v>206</v>
      </c>
      <c r="C43" s="117"/>
      <c r="D43" s="122" t="s">
        <v>139</v>
      </c>
      <c r="E43" s="116"/>
    </row>
    <row r="44" spans="2:6" x14ac:dyDescent="0.25">
      <c r="B44" s="119" t="s">
        <v>205</v>
      </c>
      <c r="C44" s="117"/>
      <c r="D44" s="122" t="s">
        <v>193</v>
      </c>
    </row>
    <row r="45" spans="2:6" x14ac:dyDescent="0.25">
      <c r="B45" s="118"/>
      <c r="C45" s="117"/>
      <c r="D45" s="11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I40" sqref="I40"/>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33"/>
      <c r="D4" s="233"/>
    </row>
    <row r="5" spans="2:6" ht="15.75" x14ac:dyDescent="0.25">
      <c r="B5" s="40"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59" t="s">
        <v>414</v>
      </c>
      <c r="D9" s="59" t="s">
        <v>415</v>
      </c>
      <c r="E9" s="59" t="s">
        <v>416</v>
      </c>
      <c r="F9" s="59" t="s">
        <v>417</v>
      </c>
    </row>
    <row r="10" spans="2:6" x14ac:dyDescent="0.25">
      <c r="B10" s="230" t="s">
        <v>418</v>
      </c>
      <c r="C10" s="74">
        <v>158.80000000000001</v>
      </c>
      <c r="D10" s="266">
        <v>163.4</v>
      </c>
      <c r="E10" s="266">
        <v>158.80000000000001</v>
      </c>
      <c r="F10" s="266">
        <v>155.4</v>
      </c>
    </row>
    <row r="11" spans="2:6" x14ac:dyDescent="0.25">
      <c r="B11" s="230" t="s">
        <v>419</v>
      </c>
      <c r="C11" s="74">
        <v>143.80000000000001</v>
      </c>
      <c r="D11" s="266">
        <v>143</v>
      </c>
      <c r="E11" s="266">
        <v>142</v>
      </c>
      <c r="F11" s="266">
        <v>141.1</v>
      </c>
    </row>
    <row r="12" spans="2:6" x14ac:dyDescent="0.25">
      <c r="B12" s="13" t="s">
        <v>420</v>
      </c>
      <c r="C12" s="75">
        <v>143.80000000000001</v>
      </c>
      <c r="D12" s="267">
        <v>143</v>
      </c>
      <c r="E12" s="267">
        <v>142</v>
      </c>
      <c r="F12" s="267">
        <v>141</v>
      </c>
    </row>
    <row r="13" spans="2:6" x14ac:dyDescent="0.25">
      <c r="B13" s="14" t="s">
        <v>421</v>
      </c>
      <c r="C13" s="76">
        <v>0.15</v>
      </c>
      <c r="D13" s="268">
        <v>0.151</v>
      </c>
      <c r="E13" s="268"/>
      <c r="F13" s="268"/>
    </row>
    <row r="14" spans="2:6" x14ac:dyDescent="0.25">
      <c r="B14" s="230" t="s">
        <v>422</v>
      </c>
      <c r="C14" s="77">
        <v>0.159</v>
      </c>
      <c r="D14" s="269">
        <v>0.159</v>
      </c>
      <c r="E14" s="269">
        <v>0.14799999999999999</v>
      </c>
      <c r="F14" s="269">
        <v>0.157</v>
      </c>
    </row>
    <row r="15" spans="2:6" x14ac:dyDescent="0.25">
      <c r="B15" s="230" t="s">
        <v>423</v>
      </c>
      <c r="C15" s="74">
        <v>135.19999999999999</v>
      </c>
      <c r="D15" s="266">
        <v>140</v>
      </c>
      <c r="E15" s="266">
        <v>134.19999999999999</v>
      </c>
      <c r="F15" s="266">
        <v>131.9</v>
      </c>
    </row>
    <row r="16" spans="2:6" x14ac:dyDescent="0.25">
      <c r="B16" s="230" t="s">
        <v>424</v>
      </c>
      <c r="C16" s="74">
        <v>5</v>
      </c>
      <c r="D16" s="266">
        <v>3</v>
      </c>
      <c r="E16" s="266">
        <v>3</v>
      </c>
      <c r="F16" s="266">
        <v>2</v>
      </c>
    </row>
    <row r="17" spans="2:6" x14ac:dyDescent="0.25">
      <c r="B17" s="147" t="s">
        <v>425</v>
      </c>
      <c r="C17" s="74">
        <v>6</v>
      </c>
      <c r="D17" s="267">
        <v>6</v>
      </c>
      <c r="E17" s="267">
        <v>7</v>
      </c>
      <c r="F17" s="267">
        <v>7</v>
      </c>
    </row>
    <row r="18" spans="2:6" x14ac:dyDescent="0.25">
      <c r="B18" s="14" t="s">
        <v>426</v>
      </c>
      <c r="C18" s="270" t="s">
        <v>427</v>
      </c>
      <c r="D18" s="271">
        <v>14757</v>
      </c>
      <c r="E18" s="266" t="s">
        <v>427</v>
      </c>
      <c r="F18" s="266" t="s">
        <v>427</v>
      </c>
    </row>
    <row r="19" spans="2:6" x14ac:dyDescent="0.25">
      <c r="B19" s="11" t="s">
        <v>428</v>
      </c>
      <c r="C19" s="272">
        <v>1</v>
      </c>
      <c r="D19" s="273">
        <f>-21</f>
        <v>-21</v>
      </c>
      <c r="E19" s="273">
        <f>50</f>
        <v>50</v>
      </c>
      <c r="F19" s="273">
        <f>49</f>
        <v>49</v>
      </c>
    </row>
    <row r="20" spans="2:6" x14ac:dyDescent="0.25">
      <c r="B20" s="12" t="s">
        <v>429</v>
      </c>
      <c r="C20" s="274">
        <v>31</v>
      </c>
      <c r="D20" s="275">
        <v>35</v>
      </c>
      <c r="E20" s="275">
        <v>56</v>
      </c>
      <c r="F20" s="275">
        <v>62</v>
      </c>
    </row>
    <row r="21" spans="2:6" s="6" customFormat="1" ht="9.75" customHeight="1" x14ac:dyDescent="0.25">
      <c r="B21" s="4"/>
      <c r="C21" s="5"/>
      <c r="D21" s="5"/>
      <c r="E21" s="5"/>
      <c r="F21" s="5"/>
    </row>
    <row r="22" spans="2:6" s="6" customFormat="1" ht="15.75" x14ac:dyDescent="0.25">
      <c r="B22" s="73"/>
      <c r="C22" s="5"/>
      <c r="D22" s="5"/>
      <c r="E22" s="5"/>
      <c r="F22" s="5"/>
    </row>
    <row r="23" spans="2:6" x14ac:dyDescent="0.25">
      <c r="B23" s="18" t="s">
        <v>58</v>
      </c>
      <c r="C23" s="2"/>
      <c r="D23" s="2"/>
      <c r="E23" s="2"/>
      <c r="F23" s="2"/>
    </row>
    <row r="24" spans="2:6" x14ac:dyDescent="0.25">
      <c r="B24" s="15" t="s">
        <v>126</v>
      </c>
      <c r="C24" s="83">
        <f>SUM(C28:C30)</f>
        <v>141.56608311775003</v>
      </c>
      <c r="D24" s="83">
        <f t="shared" ref="D24:F24" si="0">SUM(D28:D30)</f>
        <v>140.70073044328001</v>
      </c>
      <c r="E24" s="83">
        <f t="shared" si="0"/>
        <v>139.68814297488001</v>
      </c>
      <c r="F24" s="83">
        <f t="shared" si="0"/>
        <v>139.27487595266999</v>
      </c>
    </row>
    <row r="25" spans="2:6" x14ac:dyDescent="0.25">
      <c r="B25" s="18" t="s">
        <v>59</v>
      </c>
      <c r="C25" s="2"/>
      <c r="D25" s="2"/>
      <c r="E25" s="2"/>
      <c r="F25" s="2"/>
    </row>
    <row r="26" spans="2:6" ht="3" customHeight="1" x14ac:dyDescent="0.25">
      <c r="B26" s="17"/>
      <c r="C26" s="2"/>
      <c r="D26" s="2"/>
      <c r="E26" s="2"/>
      <c r="F26" s="2"/>
    </row>
    <row r="27" spans="2:6" x14ac:dyDescent="0.25">
      <c r="B27" s="13" t="s">
        <v>60</v>
      </c>
      <c r="C27" s="12"/>
      <c r="D27" s="12"/>
      <c r="E27" s="12"/>
      <c r="F27" s="12"/>
    </row>
    <row r="28" spans="2:6" x14ac:dyDescent="0.25">
      <c r="B28" s="16" t="s">
        <v>102</v>
      </c>
      <c r="C28" s="19">
        <v>1.4447701950000001E-2</v>
      </c>
      <c r="D28" s="19">
        <v>1.473573255E-2</v>
      </c>
      <c r="E28" s="19">
        <v>1.2554848009999999E-2</v>
      </c>
      <c r="F28" s="19">
        <v>1.2318802849999999E-2</v>
      </c>
    </row>
    <row r="29" spans="2:6" x14ac:dyDescent="0.25">
      <c r="B29" s="16" t="s">
        <v>103</v>
      </c>
      <c r="C29" s="19">
        <v>0.35032434167999998</v>
      </c>
      <c r="D29" s="19">
        <v>0.35032554402999999</v>
      </c>
      <c r="E29" s="19">
        <v>0.30374008385000001</v>
      </c>
      <c r="F29" s="19">
        <v>0.27695792239</v>
      </c>
    </row>
    <row r="30" spans="2:6" x14ac:dyDescent="0.25">
      <c r="B30" s="16" t="s">
        <v>104</v>
      </c>
      <c r="C30" s="19">
        <v>141.20131107412001</v>
      </c>
      <c r="D30" s="19">
        <v>140.3356691667</v>
      </c>
      <c r="E30" s="19">
        <v>139.37184804302001</v>
      </c>
      <c r="F30" s="19">
        <v>138.98559922742999</v>
      </c>
    </row>
    <row r="31" spans="2:6" x14ac:dyDescent="0.25">
      <c r="B31" s="13" t="s">
        <v>61</v>
      </c>
      <c r="C31" s="20"/>
      <c r="D31" s="20"/>
      <c r="E31" s="20"/>
      <c r="F31" s="20"/>
    </row>
    <row r="32" spans="2:6" x14ac:dyDescent="0.25">
      <c r="B32" s="16" t="s">
        <v>105</v>
      </c>
      <c r="C32" s="19">
        <v>136.80049723211999</v>
      </c>
      <c r="D32" s="19">
        <v>135.44025404803</v>
      </c>
      <c r="E32" s="19">
        <v>129.20762197091</v>
      </c>
      <c r="F32" s="19">
        <v>126.80570768694</v>
      </c>
    </row>
    <row r="33" spans="2:9" x14ac:dyDescent="0.25">
      <c r="B33" s="16" t="s">
        <v>106</v>
      </c>
      <c r="C33" s="19">
        <v>4.7655858856400002</v>
      </c>
      <c r="D33" s="19">
        <v>5.2604763952600004</v>
      </c>
      <c r="E33" s="19">
        <v>10.480521003970001</v>
      </c>
      <c r="F33" s="19">
        <v>12.46916826572</v>
      </c>
    </row>
    <row r="34" spans="2:9" x14ac:dyDescent="0.25">
      <c r="B34" s="16" t="s">
        <v>107</v>
      </c>
      <c r="C34" s="21">
        <v>0</v>
      </c>
      <c r="D34" s="21">
        <v>0</v>
      </c>
      <c r="E34" s="21">
        <v>0</v>
      </c>
      <c r="F34" s="21">
        <v>0</v>
      </c>
    </row>
    <row r="35" spans="2:9" x14ac:dyDescent="0.25">
      <c r="B35" s="16" t="s">
        <v>108</v>
      </c>
      <c r="C35" s="21">
        <v>0</v>
      </c>
      <c r="D35" s="21">
        <v>0</v>
      </c>
      <c r="E35" s="21">
        <v>0</v>
      </c>
      <c r="F35" s="21">
        <v>0</v>
      </c>
    </row>
    <row r="36" spans="2:9" x14ac:dyDescent="0.25">
      <c r="B36" s="13" t="s">
        <v>347</v>
      </c>
      <c r="C36" s="20"/>
      <c r="D36" s="20"/>
      <c r="E36" s="20"/>
      <c r="F36" s="20"/>
    </row>
    <row r="37" spans="2:9" ht="30" x14ac:dyDescent="0.25">
      <c r="B37" s="16" t="s">
        <v>127</v>
      </c>
      <c r="C37" s="19">
        <v>27.97461694619</v>
      </c>
      <c r="D37" s="19">
        <v>27.130480850920002</v>
      </c>
      <c r="E37" s="19">
        <v>26.474902445929999</v>
      </c>
      <c r="F37" s="19">
        <v>26.30287798598</v>
      </c>
    </row>
    <row r="38" spans="2:9" ht="30" x14ac:dyDescent="0.25">
      <c r="B38" s="16" t="s">
        <v>109</v>
      </c>
      <c r="C38" s="19">
        <v>113.02385475323</v>
      </c>
      <c r="D38" s="19">
        <v>113.01253658815</v>
      </c>
      <c r="E38" s="19">
        <v>112.63909705552</v>
      </c>
      <c r="F38" s="19">
        <v>112.39700684733999</v>
      </c>
      <c r="I38" s="211"/>
    </row>
    <row r="39" spans="2:9" x14ac:dyDescent="0.25">
      <c r="B39" s="16" t="s">
        <v>110</v>
      </c>
      <c r="C39" s="19">
        <v>0.56761141833999995</v>
      </c>
      <c r="D39" s="19">
        <v>0.55771300422000003</v>
      </c>
      <c r="E39" s="19">
        <v>0.57291662257999998</v>
      </c>
      <c r="F39" s="19">
        <v>0.57499111934000002</v>
      </c>
    </row>
    <row r="40" spans="2:9" x14ac:dyDescent="0.25">
      <c r="B40" s="13" t="s">
        <v>348</v>
      </c>
      <c r="C40" s="148">
        <f>SUM(C37:C39)</f>
        <v>141.56608311776</v>
      </c>
      <c r="D40" s="148">
        <f t="shared" ref="D40:F40" si="1">SUM(D37:D39)</f>
        <v>140.70073044329001</v>
      </c>
      <c r="E40" s="148">
        <f t="shared" si="1"/>
        <v>139.68691612403001</v>
      </c>
      <c r="F40" s="148">
        <f t="shared" si="1"/>
        <v>139.27487595266001</v>
      </c>
    </row>
    <row r="41" spans="2:9" x14ac:dyDescent="0.25">
      <c r="B41" s="10" t="s">
        <v>128</v>
      </c>
      <c r="C41" s="149">
        <v>0.96431971581999998</v>
      </c>
      <c r="D41" s="149">
        <v>1.00458882825</v>
      </c>
      <c r="E41" s="149">
        <v>1.0910969237599999</v>
      </c>
      <c r="F41" s="149">
        <v>1.31173730675</v>
      </c>
    </row>
    <row r="42" spans="2:9" x14ac:dyDescent="0.25">
      <c r="B42" s="12" t="s">
        <v>430</v>
      </c>
      <c r="C42" s="276">
        <v>0.52</v>
      </c>
      <c r="D42" s="277">
        <v>0.52400000000000002</v>
      </c>
      <c r="E42" s="277">
        <v>0.49</v>
      </c>
      <c r="F42" s="277">
        <v>0.54</v>
      </c>
    </row>
    <row r="46" spans="2:9" x14ac:dyDescent="0.25">
      <c r="F46" s="121"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zoomScale="85" zoomScaleNormal="85" workbookViewId="0">
      <selection activeCell="Q17" sqref="Q17"/>
    </sheetView>
  </sheetViews>
  <sheetFormatPr defaultRowHeight="15" x14ac:dyDescent="0.25"/>
  <cols>
    <col min="1" max="1" width="3.28515625" style="3" customWidth="1"/>
    <col min="2" max="2" width="57.140625" style="3" customWidth="1"/>
    <col min="3" max="3" width="15.85546875" style="3" customWidth="1"/>
    <col min="4" max="5" width="10.7109375" style="3" customWidth="1"/>
    <col min="6" max="6" width="17.140625" style="3" customWidth="1"/>
    <col min="7"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34" t="s">
        <v>411</v>
      </c>
      <c r="C4" s="235"/>
      <c r="D4" s="235"/>
      <c r="E4" s="235"/>
      <c r="F4" s="7"/>
      <c r="G4" s="7"/>
      <c r="H4" s="7"/>
      <c r="I4" s="7"/>
    </row>
    <row r="5" spans="2:10" ht="4.5" customHeight="1" x14ac:dyDescent="0.25">
      <c r="B5" s="238"/>
      <c r="C5" s="238"/>
      <c r="D5" s="238"/>
      <c r="E5" s="238"/>
      <c r="F5" s="238"/>
      <c r="G5" s="238"/>
      <c r="H5" s="238"/>
      <c r="I5" s="238"/>
    </row>
    <row r="6" spans="2:10" ht="5.25" customHeight="1" x14ac:dyDescent="0.25">
      <c r="B6" s="22"/>
      <c r="C6" s="22"/>
      <c r="D6" s="22"/>
      <c r="E6" s="22"/>
      <c r="F6" s="22"/>
      <c r="G6" s="22"/>
      <c r="H6" s="22"/>
      <c r="I6" s="22"/>
    </row>
    <row r="7" spans="2:10" x14ac:dyDescent="0.25">
      <c r="B7" s="27" t="s">
        <v>63</v>
      </c>
      <c r="C7" s="26"/>
      <c r="D7" s="26"/>
      <c r="E7" s="26"/>
      <c r="F7" s="26"/>
      <c r="G7" s="59" t="s">
        <v>414</v>
      </c>
      <c r="H7" s="59" t="s">
        <v>415</v>
      </c>
      <c r="I7" s="59" t="s">
        <v>416</v>
      </c>
      <c r="J7" s="59" t="s">
        <v>417</v>
      </c>
    </row>
    <row r="8" spans="2:10" x14ac:dyDescent="0.25">
      <c r="B8" s="24" t="s">
        <v>130</v>
      </c>
      <c r="C8" s="6"/>
      <c r="D8" s="6"/>
      <c r="E8" s="6"/>
      <c r="F8" s="6"/>
      <c r="G8" s="74">
        <v>2.9</v>
      </c>
      <c r="H8" s="74">
        <v>9.8000000000000007</v>
      </c>
      <c r="I8" s="74">
        <v>12.8</v>
      </c>
      <c r="J8" s="74">
        <v>13.7</v>
      </c>
    </row>
    <row r="9" spans="2:10" x14ac:dyDescent="0.25">
      <c r="B9" s="24" t="s">
        <v>281</v>
      </c>
      <c r="C9" s="6"/>
      <c r="D9" s="6"/>
      <c r="E9" s="6"/>
      <c r="F9" s="6"/>
      <c r="G9" s="79">
        <v>0.03</v>
      </c>
      <c r="H9" s="79">
        <v>0.06</v>
      </c>
      <c r="I9" s="79">
        <v>0.1</v>
      </c>
      <c r="J9" s="79">
        <v>0.69899999999999995</v>
      </c>
    </row>
    <row r="10" spans="2:10" x14ac:dyDescent="0.25">
      <c r="B10" s="24" t="s">
        <v>322</v>
      </c>
      <c r="C10" s="6"/>
      <c r="D10" s="6"/>
      <c r="E10" s="6"/>
      <c r="F10" s="6"/>
      <c r="G10" s="79">
        <v>0.35499999999999998</v>
      </c>
      <c r="H10" s="79">
        <v>0.6</v>
      </c>
      <c r="I10" s="79">
        <v>1.25</v>
      </c>
      <c r="J10" s="3">
        <v>1.4</v>
      </c>
    </row>
    <row r="11" spans="2:10" x14ac:dyDescent="0.25">
      <c r="B11" s="24" t="s">
        <v>282</v>
      </c>
      <c r="C11" s="24" t="s">
        <v>410</v>
      </c>
      <c r="D11" s="24"/>
      <c r="E11" s="24"/>
      <c r="F11" s="24"/>
      <c r="G11" s="81">
        <v>0.16300000000000001</v>
      </c>
      <c r="H11" s="81">
        <v>0.13</v>
      </c>
      <c r="I11" s="81">
        <v>0.14249999999999999</v>
      </c>
      <c r="J11" s="81">
        <v>0.13</v>
      </c>
    </row>
    <row r="12" spans="2:10" x14ac:dyDescent="0.25">
      <c r="B12" s="28"/>
      <c r="C12" s="29" t="s">
        <v>409</v>
      </c>
      <c r="D12" s="29"/>
      <c r="E12" s="29"/>
      <c r="F12" s="29"/>
      <c r="G12" s="80">
        <v>0.08</v>
      </c>
      <c r="H12" s="80">
        <v>0.08</v>
      </c>
      <c r="I12" s="80">
        <v>0.08</v>
      </c>
      <c r="J12" s="80">
        <v>0.08</v>
      </c>
    </row>
    <row r="13" spans="2:10" x14ac:dyDescent="0.25">
      <c r="B13" s="24" t="s">
        <v>65</v>
      </c>
      <c r="C13" s="6"/>
      <c r="D13" s="6"/>
      <c r="E13" s="6"/>
      <c r="F13" s="6"/>
      <c r="G13" s="78">
        <v>2.2999999999999998</v>
      </c>
      <c r="H13" s="78">
        <f>+H28</f>
        <v>9.0152108423000001</v>
      </c>
      <c r="I13" s="78">
        <f t="shared" ref="I13:J13" si="0">+I28</f>
        <v>12.59381825328</v>
      </c>
      <c r="J13" s="78">
        <f t="shared" si="0"/>
        <v>12.58749638071</v>
      </c>
    </row>
    <row r="14" spans="2:10" x14ac:dyDescent="0.25">
      <c r="B14" s="6"/>
      <c r="C14" s="24" t="s">
        <v>66</v>
      </c>
      <c r="D14" s="24"/>
      <c r="E14" s="24"/>
      <c r="F14" s="24"/>
      <c r="G14" s="78">
        <v>0</v>
      </c>
      <c r="H14" s="78">
        <f>+H30</f>
        <v>6.5475506426900001</v>
      </c>
      <c r="I14" s="78">
        <f t="shared" ref="I14:J14" si="1">+I30</f>
        <v>1.50777E-4</v>
      </c>
      <c r="J14" s="78">
        <f t="shared" si="1"/>
        <v>8.6962460000000004E-5</v>
      </c>
    </row>
    <row r="15" spans="2:10" x14ac:dyDescent="0.25">
      <c r="B15" s="24" t="s">
        <v>165</v>
      </c>
      <c r="C15" s="6"/>
      <c r="D15" s="6"/>
      <c r="E15" s="6"/>
      <c r="F15" s="6"/>
      <c r="G15" s="152">
        <v>0</v>
      </c>
      <c r="H15" s="152">
        <v>0</v>
      </c>
      <c r="I15" s="152">
        <v>0</v>
      </c>
      <c r="J15" s="152">
        <v>0</v>
      </c>
    </row>
    <row r="16" spans="2:10" x14ac:dyDescent="0.25">
      <c r="B16" s="24" t="s">
        <v>344</v>
      </c>
      <c r="C16" s="6"/>
      <c r="D16" s="6"/>
      <c r="E16" s="6"/>
      <c r="F16" s="6"/>
      <c r="G16" s="152">
        <v>0</v>
      </c>
      <c r="H16" s="152">
        <v>0</v>
      </c>
      <c r="I16" s="152">
        <v>0</v>
      </c>
      <c r="J16" s="152">
        <v>0</v>
      </c>
    </row>
    <row r="17" spans="1:10" x14ac:dyDescent="0.25">
      <c r="B17" s="24" t="s">
        <v>67</v>
      </c>
      <c r="C17" s="6"/>
      <c r="D17" s="6"/>
      <c r="E17" s="6"/>
      <c r="F17" s="6"/>
      <c r="G17" s="285">
        <v>0.01</v>
      </c>
      <c r="H17" s="285">
        <v>3.3000000000000002E-2</v>
      </c>
      <c r="I17" s="285">
        <v>4.3999999999999997E-2</v>
      </c>
      <c r="J17" s="152">
        <v>0</v>
      </c>
    </row>
    <row r="18" spans="1:10" x14ac:dyDescent="0.25">
      <c r="A18" s="154"/>
      <c r="B18" s="151" t="s">
        <v>132</v>
      </c>
      <c r="C18" s="102"/>
      <c r="D18" s="102"/>
      <c r="E18" s="102"/>
      <c r="F18" s="102"/>
      <c r="G18" s="152">
        <v>0</v>
      </c>
      <c r="H18" s="152">
        <v>0</v>
      </c>
      <c r="I18" s="152">
        <v>0</v>
      </c>
      <c r="J18" s="152">
        <v>0</v>
      </c>
    </row>
    <row r="19" spans="1:10" x14ac:dyDescent="0.25">
      <c r="B19" s="151" t="s">
        <v>345</v>
      </c>
      <c r="C19" s="102"/>
      <c r="D19" s="102"/>
      <c r="E19" s="102"/>
      <c r="F19" s="102"/>
      <c r="G19" s="153">
        <v>0.20300000000000001</v>
      </c>
      <c r="H19" s="153">
        <v>1.1000000000000001</v>
      </c>
      <c r="I19" s="153">
        <v>1.5</v>
      </c>
      <c r="J19" s="153">
        <v>1.6</v>
      </c>
    </row>
    <row r="20" spans="1:10" x14ac:dyDescent="0.25">
      <c r="A20" s="154"/>
      <c r="B20" s="151" t="s">
        <v>346</v>
      </c>
      <c r="C20" s="102"/>
      <c r="D20" s="102"/>
      <c r="E20" s="102"/>
      <c r="F20" s="102"/>
      <c r="G20" s="153">
        <v>0.20300000000000001</v>
      </c>
      <c r="H20" s="153">
        <v>1.1000000000000001</v>
      </c>
      <c r="I20" s="153">
        <v>1.5</v>
      </c>
      <c r="J20" s="79">
        <v>1.6</v>
      </c>
    </row>
    <row r="21" spans="1:10" x14ac:dyDescent="0.25">
      <c r="B21" s="187"/>
      <c r="C21" s="102"/>
      <c r="D21" s="102"/>
      <c r="E21" s="102"/>
      <c r="F21" s="102"/>
      <c r="G21" s="189"/>
      <c r="H21" s="189"/>
      <c r="I21" s="189"/>
      <c r="J21" s="189"/>
    </row>
    <row r="22" spans="1:10" x14ac:dyDescent="0.25">
      <c r="B22" s="188" t="s">
        <v>280</v>
      </c>
      <c r="C22" s="150"/>
      <c r="D22" s="103"/>
      <c r="E22" s="103"/>
      <c r="F22" s="103"/>
      <c r="G22" s="280">
        <v>1.2999999999999999E-2</v>
      </c>
      <c r="H22" s="280">
        <v>3.6999999999999998E-2</v>
      </c>
      <c r="I22" s="280">
        <v>4.9000000000000002E-2</v>
      </c>
      <c r="J22" s="280">
        <v>5.5E-2</v>
      </c>
    </row>
    <row r="23" spans="1:10" x14ac:dyDescent="0.25">
      <c r="B23" s="181"/>
      <c r="C23" s="178"/>
      <c r="D23" s="102"/>
      <c r="E23" s="102"/>
      <c r="F23" s="102"/>
      <c r="G23" s="179"/>
      <c r="H23" s="180"/>
      <c r="I23" s="180"/>
      <c r="J23" s="180"/>
    </row>
    <row r="24" spans="1:10" ht="21" customHeight="1" x14ac:dyDescent="0.25"/>
    <row r="25" spans="1:10" ht="18" x14ac:dyDescent="0.25">
      <c r="B25" s="234" t="s">
        <v>412</v>
      </c>
      <c r="C25" s="235"/>
      <c r="D25" s="235"/>
      <c r="E25" s="235"/>
      <c r="F25" s="209"/>
      <c r="G25" s="7"/>
      <c r="H25" s="7"/>
      <c r="I25" s="7"/>
      <c r="J25" s="7"/>
    </row>
    <row r="26" spans="1:10" ht="5.25" customHeight="1" x14ac:dyDescent="0.25">
      <c r="B26" s="22"/>
      <c r="C26" s="22"/>
      <c r="D26" s="22"/>
      <c r="E26" s="22"/>
      <c r="F26" s="210"/>
      <c r="G26" s="146"/>
      <c r="H26" s="146"/>
      <c r="I26" s="22"/>
      <c r="J26" s="22"/>
    </row>
    <row r="27" spans="1:10" x14ac:dyDescent="0.25">
      <c r="B27" s="27" t="s">
        <v>63</v>
      </c>
      <c r="C27" s="26"/>
      <c r="D27" s="26"/>
      <c r="E27" s="26"/>
      <c r="F27" s="26"/>
      <c r="G27" s="59" t="s">
        <v>414</v>
      </c>
      <c r="H27" s="59" t="s">
        <v>415</v>
      </c>
      <c r="I27" s="59" t="s">
        <v>416</v>
      </c>
      <c r="J27" s="59" t="s">
        <v>417</v>
      </c>
    </row>
    <row r="28" spans="1:10" x14ac:dyDescent="0.25">
      <c r="B28" s="24" t="s">
        <v>65</v>
      </c>
      <c r="C28" s="6"/>
      <c r="D28" s="6"/>
      <c r="E28" s="6"/>
      <c r="F28" s="6"/>
      <c r="G28" s="82">
        <v>2.3160613721600001</v>
      </c>
      <c r="H28" s="82">
        <v>9.0152108423000001</v>
      </c>
      <c r="I28" s="82">
        <v>12.59381825328</v>
      </c>
      <c r="J28" s="82">
        <v>12.58749638071</v>
      </c>
    </row>
    <row r="29" spans="1:10" x14ac:dyDescent="0.25">
      <c r="B29" s="24" t="s">
        <v>133</v>
      </c>
      <c r="C29" s="6"/>
      <c r="D29" s="6"/>
      <c r="E29" s="6"/>
      <c r="F29" s="6"/>
      <c r="G29" s="205"/>
      <c r="H29" s="82"/>
      <c r="I29" s="82"/>
      <c r="J29" s="82"/>
    </row>
    <row r="30" spans="1:10" x14ac:dyDescent="0.25">
      <c r="B30" s="24" t="s">
        <v>370</v>
      </c>
      <c r="C30" s="24" t="s">
        <v>69</v>
      </c>
      <c r="D30" s="24"/>
      <c r="E30" s="24"/>
      <c r="F30" s="24"/>
      <c r="G30" s="281">
        <v>0</v>
      </c>
      <c r="H30" s="281">
        <v>6.5475506426900001</v>
      </c>
      <c r="I30" s="281">
        <v>1.50777E-4</v>
      </c>
      <c r="J30" s="281">
        <v>8.6962460000000004E-5</v>
      </c>
    </row>
    <row r="31" spans="1:10" x14ac:dyDescent="0.25">
      <c r="B31" s="6"/>
      <c r="C31" s="24" t="s">
        <v>164</v>
      </c>
      <c r="D31" s="24"/>
      <c r="E31" s="24"/>
      <c r="F31" s="24"/>
      <c r="G31" s="281">
        <v>5.5091936699999998E-3</v>
      </c>
      <c r="H31" s="281">
        <v>5.5344485199999996E-3</v>
      </c>
      <c r="I31" s="281">
        <v>9.5367825236700003</v>
      </c>
      <c r="J31" s="281">
        <v>9.5305244656399992</v>
      </c>
    </row>
    <row r="32" spans="1:10" x14ac:dyDescent="0.25">
      <c r="B32" s="6"/>
      <c r="C32" s="25" t="s">
        <v>163</v>
      </c>
      <c r="D32" s="25"/>
      <c r="E32" s="25"/>
      <c r="F32" s="25"/>
      <c r="G32" s="281">
        <v>0</v>
      </c>
      <c r="H32" s="283">
        <v>0</v>
      </c>
      <c r="I32" s="283">
        <v>0</v>
      </c>
      <c r="J32" s="283">
        <v>0</v>
      </c>
    </row>
    <row r="33" spans="2:10" x14ac:dyDescent="0.25">
      <c r="B33" s="6"/>
      <c r="C33" s="25" t="s">
        <v>273</v>
      </c>
      <c r="D33" s="25"/>
      <c r="E33" s="25"/>
      <c r="F33" s="25"/>
      <c r="G33" s="281">
        <v>1.1045214459999999E-2</v>
      </c>
      <c r="H33" s="283">
        <v>1.464886353E-2</v>
      </c>
      <c r="I33" s="283">
        <v>3.8294613210000002E-2</v>
      </c>
      <c r="J33" s="283">
        <v>1.7064903709999999E-2</v>
      </c>
    </row>
    <row r="34" spans="2:10" x14ac:dyDescent="0.25">
      <c r="B34" s="6"/>
      <c r="C34" s="25" t="s">
        <v>274</v>
      </c>
      <c r="D34" s="25"/>
      <c r="E34" s="25"/>
      <c r="F34" s="25"/>
      <c r="G34" s="282">
        <v>3.2264921000000001E-3</v>
      </c>
      <c r="H34" s="283">
        <v>2.8261169600000001E-3</v>
      </c>
      <c r="I34" s="283">
        <v>2.7927128000000001E-4</v>
      </c>
      <c r="J34" s="283">
        <v>2.1229709499999999E-2</v>
      </c>
    </row>
    <row r="35" spans="2:10" x14ac:dyDescent="0.25">
      <c r="B35" s="6"/>
      <c r="C35" s="25" t="s">
        <v>275</v>
      </c>
      <c r="D35" s="25"/>
      <c r="E35" s="25"/>
      <c r="F35" s="25"/>
      <c r="G35" s="281">
        <v>2.1031644E-4</v>
      </c>
      <c r="H35" s="283">
        <v>9.4812499000000001E-4</v>
      </c>
      <c r="I35" s="283">
        <v>4.0548854400000002E-3</v>
      </c>
      <c r="J35" s="283">
        <v>4.3341567200000002E-3</v>
      </c>
    </row>
    <row r="36" spans="2:10" x14ac:dyDescent="0.25">
      <c r="B36" s="6"/>
      <c r="C36" s="25" t="s">
        <v>276</v>
      </c>
      <c r="D36" s="25"/>
      <c r="E36" s="25"/>
      <c r="F36" s="25"/>
      <c r="G36" s="281">
        <v>1.863199833E-2</v>
      </c>
      <c r="H36" s="283">
        <v>1.9984704749999999E-2</v>
      </c>
      <c r="I36" s="283">
        <v>2.4513400710000001E-2</v>
      </c>
      <c r="J36" s="283">
        <v>3.7308768000000002E-4</v>
      </c>
    </row>
    <row r="37" spans="2:10" x14ac:dyDescent="0.25">
      <c r="B37" s="6"/>
      <c r="C37" s="24" t="s">
        <v>70</v>
      </c>
      <c r="D37" s="24"/>
      <c r="E37" s="24"/>
      <c r="F37" s="24"/>
      <c r="G37" s="281">
        <v>0.44733905947000002</v>
      </c>
      <c r="H37" s="284">
        <v>0.43409201169</v>
      </c>
      <c r="I37" s="284">
        <v>0.37647528097999999</v>
      </c>
      <c r="J37" s="284">
        <v>0.40061559401000002</v>
      </c>
    </row>
    <row r="38" spans="2:10" x14ac:dyDescent="0.25">
      <c r="B38" s="6"/>
      <c r="C38" s="24" t="s">
        <v>71</v>
      </c>
      <c r="D38" s="24"/>
      <c r="E38" s="24"/>
      <c r="F38" s="24"/>
      <c r="G38" s="281">
        <v>1.83009909749</v>
      </c>
      <c r="H38" s="284">
        <v>1.3143521567000001</v>
      </c>
      <c r="I38" s="284">
        <v>1.00071396629</v>
      </c>
      <c r="J38" s="284">
        <v>0.92205152300000004</v>
      </c>
    </row>
    <row r="39" spans="2:10" x14ac:dyDescent="0.25">
      <c r="B39" s="6"/>
      <c r="C39" s="24" t="s">
        <v>72</v>
      </c>
      <c r="D39" s="24"/>
      <c r="E39" s="24"/>
      <c r="F39" s="24"/>
      <c r="G39" s="281">
        <v>0</v>
      </c>
      <c r="H39" s="284">
        <v>0.67527377246999998</v>
      </c>
      <c r="I39" s="284">
        <v>1.6125535347</v>
      </c>
      <c r="J39" s="284">
        <v>1.69121597799</v>
      </c>
    </row>
    <row r="40" spans="2:10" x14ac:dyDescent="0.25">
      <c r="B40" s="24" t="s">
        <v>73</v>
      </c>
      <c r="C40" s="24" t="s">
        <v>248</v>
      </c>
      <c r="D40" s="24"/>
      <c r="E40" s="24"/>
      <c r="F40" s="24"/>
      <c r="G40" s="174">
        <v>0</v>
      </c>
      <c r="H40" s="174">
        <v>0</v>
      </c>
      <c r="I40" s="174">
        <v>0</v>
      </c>
      <c r="J40" s="174">
        <v>0</v>
      </c>
    </row>
    <row r="41" spans="2:10" x14ac:dyDescent="0.25">
      <c r="B41" s="6"/>
      <c r="C41" s="155" t="s">
        <v>249</v>
      </c>
      <c r="D41" s="24"/>
      <c r="E41" s="24"/>
      <c r="F41" s="24"/>
      <c r="G41" s="174">
        <v>0.998</v>
      </c>
      <c r="H41" s="174">
        <v>0.999</v>
      </c>
      <c r="I41" s="174">
        <v>1</v>
      </c>
      <c r="J41" s="174">
        <v>1</v>
      </c>
    </row>
    <row r="42" spans="2:10" x14ac:dyDescent="0.25">
      <c r="B42" s="6"/>
      <c r="C42" s="24" t="s">
        <v>74</v>
      </c>
      <c r="D42" s="24"/>
      <c r="E42" s="24"/>
      <c r="F42" s="24"/>
      <c r="G42" s="174">
        <v>1.8E-3</v>
      </c>
      <c r="H42" s="174">
        <v>5.0000000000000001E-4</v>
      </c>
      <c r="I42" s="278">
        <v>4.0000000000000002E-4</v>
      </c>
      <c r="J42" s="278">
        <v>4.0000000000000002E-4</v>
      </c>
    </row>
    <row r="43" spans="2:10" x14ac:dyDescent="0.25">
      <c r="B43" s="24" t="s">
        <v>75</v>
      </c>
      <c r="C43" s="24" t="s">
        <v>134</v>
      </c>
      <c r="D43" s="24"/>
      <c r="E43" s="24"/>
      <c r="F43" s="24"/>
      <c r="G43" s="174">
        <v>0.498</v>
      </c>
      <c r="H43" s="174">
        <v>0.13900000000000001</v>
      </c>
      <c r="I43" s="174">
        <v>0.13100000000000001</v>
      </c>
      <c r="J43" s="174">
        <v>0.13100000000000001</v>
      </c>
    </row>
    <row r="44" spans="2:10" x14ac:dyDescent="0.25">
      <c r="B44" s="6"/>
      <c r="C44" s="24" t="s">
        <v>135</v>
      </c>
      <c r="D44" s="24"/>
      <c r="E44" s="24"/>
      <c r="F44" s="24"/>
      <c r="G44" s="174">
        <v>0.502</v>
      </c>
      <c r="H44" s="174">
        <v>0.72599999999999998</v>
      </c>
      <c r="I44" s="174">
        <v>0.75700000000000001</v>
      </c>
      <c r="J44" s="174">
        <v>0.75700000000000001</v>
      </c>
    </row>
    <row r="45" spans="2:10" x14ac:dyDescent="0.25">
      <c r="B45" s="6"/>
      <c r="C45" s="24" t="s">
        <v>76</v>
      </c>
      <c r="D45" s="24"/>
      <c r="E45" s="24"/>
      <c r="F45" s="24"/>
      <c r="G45" s="279">
        <f>+G44</f>
        <v>0.502</v>
      </c>
      <c r="H45" s="279">
        <v>0.13400000000000001</v>
      </c>
      <c r="I45" s="279">
        <v>0.112</v>
      </c>
      <c r="J45" s="174">
        <v>0.112</v>
      </c>
    </row>
    <row r="46" spans="2:10" x14ac:dyDescent="0.25">
      <c r="B46" s="24" t="s">
        <v>77</v>
      </c>
      <c r="C46" s="24" t="s">
        <v>78</v>
      </c>
      <c r="D46" s="24"/>
      <c r="E46" s="24"/>
      <c r="F46" s="24"/>
      <c r="G46" s="174">
        <v>1</v>
      </c>
      <c r="H46" s="174">
        <v>0.36</v>
      </c>
      <c r="I46" s="174">
        <v>0.34499999999999997</v>
      </c>
      <c r="J46" s="174">
        <v>0.34499999999999997</v>
      </c>
    </row>
    <row r="47" spans="2:10" x14ac:dyDescent="0.25">
      <c r="B47" s="6"/>
      <c r="C47" s="24" t="s">
        <v>79</v>
      </c>
      <c r="D47" s="24"/>
      <c r="E47" s="24"/>
      <c r="F47" s="24"/>
      <c r="G47" s="174">
        <v>0</v>
      </c>
      <c r="H47" s="174">
        <v>0.64</v>
      </c>
      <c r="I47" s="174">
        <v>0.65500000000000003</v>
      </c>
      <c r="J47" s="174">
        <v>0.65500000000000003</v>
      </c>
    </row>
    <row r="48" spans="2:10" x14ac:dyDescent="0.25">
      <c r="B48" s="6"/>
      <c r="C48" s="24" t="s">
        <v>80</v>
      </c>
      <c r="D48" s="24"/>
      <c r="E48" s="24"/>
      <c r="F48" s="24"/>
      <c r="G48" s="31">
        <v>0</v>
      </c>
      <c r="H48" s="31">
        <v>0</v>
      </c>
      <c r="I48" s="31">
        <v>0</v>
      </c>
      <c r="J48" s="31">
        <v>0</v>
      </c>
    </row>
    <row r="49" spans="2:11" x14ac:dyDescent="0.25">
      <c r="B49" s="6"/>
      <c r="C49" s="24" t="s">
        <v>81</v>
      </c>
      <c r="D49" s="24"/>
      <c r="E49" s="24"/>
      <c r="F49" s="24"/>
      <c r="G49" s="31">
        <v>0</v>
      </c>
      <c r="H49" s="31">
        <v>0</v>
      </c>
      <c r="I49" s="31">
        <v>0</v>
      </c>
      <c r="J49" s="31">
        <v>0</v>
      </c>
    </row>
    <row r="50" spans="2:11" x14ac:dyDescent="0.25">
      <c r="B50" s="6"/>
      <c r="C50" s="24" t="s">
        <v>82</v>
      </c>
      <c r="D50" s="24"/>
      <c r="E50" s="24"/>
      <c r="F50" s="24"/>
      <c r="G50" s="31">
        <v>0</v>
      </c>
      <c r="H50" s="31">
        <v>0</v>
      </c>
      <c r="I50" s="31">
        <v>0</v>
      </c>
      <c r="J50" s="31">
        <v>0</v>
      </c>
    </row>
    <row r="51" spans="2:11" x14ac:dyDescent="0.25">
      <c r="B51" s="6"/>
      <c r="C51" s="24" t="s">
        <v>219</v>
      </c>
      <c r="D51" s="24"/>
      <c r="E51" s="24"/>
      <c r="F51" s="24"/>
      <c r="G51" s="31">
        <v>0</v>
      </c>
      <c r="H51" s="31">
        <v>0</v>
      </c>
      <c r="I51" s="31">
        <v>0</v>
      </c>
      <c r="J51" s="31">
        <v>0</v>
      </c>
    </row>
    <row r="52" spans="2:11" x14ac:dyDescent="0.25">
      <c r="B52" s="6"/>
      <c r="C52" s="24" t="s">
        <v>9</v>
      </c>
      <c r="D52" s="24"/>
      <c r="E52" s="24"/>
      <c r="F52" s="24"/>
      <c r="G52" s="31">
        <v>0</v>
      </c>
      <c r="H52" s="31">
        <v>0</v>
      </c>
      <c r="I52" s="31">
        <v>0</v>
      </c>
      <c r="J52" s="31">
        <v>0</v>
      </c>
    </row>
    <row r="53" spans="2:11" x14ac:dyDescent="0.25">
      <c r="B53" s="24" t="s">
        <v>83</v>
      </c>
      <c r="C53" s="6"/>
      <c r="D53" s="6"/>
      <c r="E53" s="6"/>
      <c r="F53" s="6"/>
      <c r="G53" s="84">
        <v>1</v>
      </c>
      <c r="H53" s="84">
        <v>1</v>
      </c>
      <c r="I53" s="84">
        <v>1</v>
      </c>
      <c r="J53" s="84">
        <v>1</v>
      </c>
    </row>
    <row r="54" spans="2:11" x14ac:dyDescent="0.25">
      <c r="B54" s="24" t="s">
        <v>84</v>
      </c>
      <c r="C54" s="6"/>
      <c r="D54" s="6"/>
      <c r="E54" s="6"/>
      <c r="F54" s="6"/>
      <c r="G54" s="84">
        <v>1</v>
      </c>
      <c r="H54" s="84">
        <v>1</v>
      </c>
      <c r="I54" s="84">
        <v>1</v>
      </c>
      <c r="J54" s="84">
        <v>1</v>
      </c>
    </row>
    <row r="55" spans="2:11" x14ac:dyDescent="0.25">
      <c r="B55" s="24" t="s">
        <v>85</v>
      </c>
      <c r="C55" s="6"/>
      <c r="D55" s="6"/>
      <c r="E55" s="6"/>
      <c r="F55" s="6"/>
      <c r="G55" s="84">
        <v>1</v>
      </c>
      <c r="H55" s="84">
        <v>1</v>
      </c>
      <c r="I55" s="84">
        <v>1</v>
      </c>
      <c r="J55" s="84">
        <v>1</v>
      </c>
    </row>
    <row r="56" spans="2:11" x14ac:dyDescent="0.25">
      <c r="B56" s="24" t="s">
        <v>86</v>
      </c>
      <c r="C56" s="24" t="s">
        <v>87</v>
      </c>
      <c r="D56" s="24"/>
      <c r="E56" s="24"/>
      <c r="F56" s="24"/>
      <c r="G56" s="34" t="s">
        <v>62</v>
      </c>
      <c r="H56" s="35" t="s">
        <v>62</v>
      </c>
      <c r="I56" s="35" t="s">
        <v>62</v>
      </c>
      <c r="J56" s="34" t="s">
        <v>62</v>
      </c>
    </row>
    <row r="57" spans="2:11" x14ac:dyDescent="0.25">
      <c r="B57" s="6"/>
      <c r="C57" s="24" t="s">
        <v>88</v>
      </c>
      <c r="D57" s="24"/>
      <c r="E57" s="24"/>
      <c r="F57" s="24"/>
      <c r="G57" s="34" t="s">
        <v>89</v>
      </c>
      <c r="H57" s="35" t="s">
        <v>89</v>
      </c>
      <c r="I57" s="35" t="s">
        <v>89</v>
      </c>
      <c r="J57" s="34" t="s">
        <v>89</v>
      </c>
    </row>
    <row r="58" spans="2:11" x14ac:dyDescent="0.25">
      <c r="B58" s="28"/>
      <c r="C58" s="29" t="s">
        <v>90</v>
      </c>
      <c r="D58" s="29"/>
      <c r="E58" s="29"/>
      <c r="F58" s="29"/>
      <c r="G58" s="175" t="s">
        <v>62</v>
      </c>
      <c r="H58" s="176" t="s">
        <v>62</v>
      </c>
      <c r="I58" s="176" t="s">
        <v>62</v>
      </c>
      <c r="J58" s="175" t="s">
        <v>62</v>
      </c>
    </row>
    <row r="59" spans="2:11" ht="18" customHeight="1" x14ac:dyDescent="0.25">
      <c r="B59" s="6"/>
      <c r="C59" s="24"/>
      <c r="D59" s="24"/>
      <c r="E59" s="24"/>
      <c r="F59" s="34"/>
      <c r="G59" s="35"/>
      <c r="H59" s="35"/>
      <c r="I59" s="34"/>
    </row>
    <row r="60" spans="2:11" ht="18" x14ac:dyDescent="0.25">
      <c r="B60" s="240" t="s">
        <v>371</v>
      </c>
      <c r="C60" s="240"/>
      <c r="D60" s="240"/>
      <c r="E60" s="24"/>
      <c r="F60" s="34"/>
      <c r="G60" s="35"/>
      <c r="H60" s="35"/>
      <c r="I60" s="34"/>
      <c r="J60" s="154"/>
    </row>
    <row r="61" spans="2:11" ht="18" x14ac:dyDescent="0.25">
      <c r="B61" s="292" t="s">
        <v>431</v>
      </c>
      <c r="C61" s="37"/>
      <c r="D61" s="37"/>
      <c r="E61" s="37"/>
      <c r="F61" s="37"/>
      <c r="G61" s="37"/>
      <c r="H61" s="37"/>
      <c r="I61" s="37"/>
      <c r="J61" s="37"/>
      <c r="K61" s="37"/>
    </row>
    <row r="62" spans="2:11" x14ac:dyDescent="0.25">
      <c r="B62" s="112" t="s">
        <v>372</v>
      </c>
      <c r="C62" s="43"/>
      <c r="D62" s="43"/>
      <c r="E62" s="43"/>
      <c r="F62" s="43"/>
      <c r="G62" s="43"/>
      <c r="H62" s="43"/>
      <c r="I62" s="43"/>
      <c r="J62" s="43"/>
      <c r="K62"/>
    </row>
    <row r="63" spans="2:11" x14ac:dyDescent="0.25">
      <c r="B63" s="220" t="s">
        <v>373</v>
      </c>
      <c r="C63" s="226" t="s">
        <v>89</v>
      </c>
      <c r="D63" s="226" t="s">
        <v>374</v>
      </c>
      <c r="E63" s="226" t="s">
        <v>375</v>
      </c>
      <c r="F63" s="226" t="s">
        <v>376</v>
      </c>
      <c r="G63" s="226" t="s">
        <v>377</v>
      </c>
      <c r="H63" s="226" t="s">
        <v>378</v>
      </c>
      <c r="I63" s="226" t="s">
        <v>379</v>
      </c>
      <c r="J63" s="226" t="s">
        <v>380</v>
      </c>
      <c r="K63" s="226" t="s">
        <v>381</v>
      </c>
    </row>
    <row r="64" spans="2:11" x14ac:dyDescent="0.25">
      <c r="B64" s="42" t="s">
        <v>382</v>
      </c>
      <c r="C64" s="42"/>
      <c r="D64" s="31">
        <v>0</v>
      </c>
      <c r="E64" s="31">
        <v>0</v>
      </c>
      <c r="F64" s="31">
        <v>0</v>
      </c>
      <c r="G64" s="31">
        <v>0</v>
      </c>
      <c r="H64" s="31">
        <v>0</v>
      </c>
      <c r="I64" s="31">
        <v>0</v>
      </c>
      <c r="J64" s="31">
        <v>0</v>
      </c>
      <c r="K64" s="31">
        <v>0</v>
      </c>
    </row>
    <row r="65" spans="2:11" x14ac:dyDescent="0.25">
      <c r="B65" s="42" t="s">
        <v>383</v>
      </c>
      <c r="C65" s="293">
        <v>220.95754772552959</v>
      </c>
      <c r="D65" s="31">
        <v>0</v>
      </c>
      <c r="E65" s="31">
        <v>0</v>
      </c>
      <c r="F65" s="286">
        <v>0.41895310583824408</v>
      </c>
      <c r="G65" s="31">
        <v>0</v>
      </c>
      <c r="H65" s="31">
        <v>11.309432277265635</v>
      </c>
      <c r="I65" s="286">
        <v>0.23627618071888479</v>
      </c>
      <c r="J65" s="31">
        <v>0</v>
      </c>
      <c r="K65" s="31">
        <v>0</v>
      </c>
    </row>
    <row r="66" spans="2:11" x14ac:dyDescent="0.25">
      <c r="B66" s="42" t="s">
        <v>384</v>
      </c>
      <c r="C66" s="293">
        <v>67.903918229116456</v>
      </c>
      <c r="D66" s="31">
        <v>0</v>
      </c>
      <c r="E66" s="31">
        <v>0</v>
      </c>
      <c r="F66" s="286">
        <v>0</v>
      </c>
      <c r="G66" s="31">
        <v>0</v>
      </c>
      <c r="H66" s="31">
        <v>0</v>
      </c>
      <c r="I66" s="286">
        <v>0</v>
      </c>
      <c r="J66" s="31">
        <v>0</v>
      </c>
      <c r="K66" s="31">
        <v>0</v>
      </c>
    </row>
    <row r="67" spans="2:11" x14ac:dyDescent="0.25">
      <c r="B67" s="47" t="s">
        <v>385</v>
      </c>
      <c r="C67" s="294">
        <v>53.686577</v>
      </c>
      <c r="D67" s="31">
        <v>0</v>
      </c>
      <c r="E67" s="31">
        <v>0</v>
      </c>
      <c r="F67" s="286">
        <v>0</v>
      </c>
      <c r="G67" s="31">
        <v>0</v>
      </c>
      <c r="H67" s="31">
        <v>0</v>
      </c>
      <c r="I67" s="286">
        <v>0</v>
      </c>
      <c r="J67" s="31">
        <v>0</v>
      </c>
      <c r="K67" s="31">
        <v>0</v>
      </c>
    </row>
    <row r="68" spans="2:11" x14ac:dyDescent="0.25">
      <c r="B68" s="47" t="s">
        <v>432</v>
      </c>
      <c r="C68" s="294">
        <v>342.54804295464606</v>
      </c>
      <c r="D68" s="225">
        <v>0</v>
      </c>
      <c r="E68" s="225">
        <v>0</v>
      </c>
      <c r="F68" s="287">
        <v>0.41895310583824408</v>
      </c>
      <c r="G68" s="225">
        <v>0</v>
      </c>
      <c r="H68" s="225">
        <v>11.309432277265635</v>
      </c>
      <c r="I68" s="287">
        <v>0.23627618071888479</v>
      </c>
      <c r="J68" s="225">
        <v>0</v>
      </c>
      <c r="K68" s="225">
        <v>0</v>
      </c>
    </row>
    <row r="69" spans="2:11" x14ac:dyDescent="0.25">
      <c r="B69" s="43"/>
      <c r="C69" s="58"/>
      <c r="D69" s="43"/>
      <c r="E69" s="43"/>
      <c r="F69" s="43"/>
      <c r="G69" s="43"/>
      <c r="H69" s="43"/>
      <c r="I69" s="43"/>
      <c r="J69" s="43"/>
      <c r="K69" s="43"/>
    </row>
    <row r="70" spans="2:11" x14ac:dyDescent="0.25">
      <c r="B70" s="112" t="s">
        <v>386</v>
      </c>
      <c r="C70" s="43"/>
      <c r="D70" s="43"/>
      <c r="E70" s="43"/>
      <c r="F70" s="43"/>
      <c r="G70" s="43"/>
      <c r="H70" s="43"/>
      <c r="I70" s="43"/>
      <c r="J70" s="43"/>
      <c r="K70" s="43"/>
    </row>
    <row r="71" spans="2:11" x14ac:dyDescent="0.25">
      <c r="B71" s="220" t="s">
        <v>387</v>
      </c>
      <c r="C71" s="226" t="s">
        <v>89</v>
      </c>
      <c r="D71" s="226" t="s">
        <v>374</v>
      </c>
      <c r="E71" s="226" t="s">
        <v>375</v>
      </c>
      <c r="F71" s="226" t="s">
        <v>376</v>
      </c>
      <c r="G71" s="226" t="s">
        <v>377</v>
      </c>
      <c r="H71" s="226" t="s">
        <v>378</v>
      </c>
      <c r="I71" s="226" t="s">
        <v>379</v>
      </c>
      <c r="J71" s="226" t="s">
        <v>380</v>
      </c>
      <c r="K71" s="226" t="s">
        <v>381</v>
      </c>
    </row>
    <row r="72" spans="2:11" x14ac:dyDescent="0.25">
      <c r="B72" s="42" t="s">
        <v>388</v>
      </c>
      <c r="C72" s="295">
        <v>78.349149235075501</v>
      </c>
      <c r="D72" s="31">
        <v>0</v>
      </c>
      <c r="E72" s="31">
        <v>0</v>
      </c>
      <c r="F72" s="31">
        <v>0</v>
      </c>
      <c r="G72" s="31">
        <v>0</v>
      </c>
      <c r="H72" s="31">
        <v>0</v>
      </c>
      <c r="I72" s="31">
        <v>0</v>
      </c>
      <c r="J72" s="31">
        <v>0</v>
      </c>
      <c r="K72" s="31">
        <v>0</v>
      </c>
    </row>
    <row r="73" spans="2:11" x14ac:dyDescent="0.25">
      <c r="B73" s="42" t="s">
        <v>389</v>
      </c>
      <c r="C73" s="296">
        <v>0</v>
      </c>
      <c r="D73" s="288">
        <v>0</v>
      </c>
      <c r="E73" s="288">
        <v>0</v>
      </c>
      <c r="F73" s="288">
        <v>0</v>
      </c>
      <c r="G73" s="288">
        <v>0</v>
      </c>
      <c r="H73" s="288">
        <v>0</v>
      </c>
      <c r="I73" s="288">
        <v>0</v>
      </c>
      <c r="J73" s="31">
        <v>0</v>
      </c>
      <c r="K73" s="31">
        <v>0</v>
      </c>
    </row>
    <row r="74" spans="2:11" x14ac:dyDescent="0.25">
      <c r="B74" s="42" t="s">
        <v>390</v>
      </c>
      <c r="C74" s="297">
        <v>264.19889371957083</v>
      </c>
      <c r="D74" s="288">
        <v>0</v>
      </c>
      <c r="E74" s="288">
        <v>0</v>
      </c>
      <c r="F74" s="286">
        <v>0.41895310583824408</v>
      </c>
      <c r="G74" s="289"/>
      <c r="H74" s="289"/>
      <c r="I74" s="289"/>
      <c r="J74" s="31"/>
      <c r="K74" s="31"/>
    </row>
    <row r="75" spans="2:11" x14ac:dyDescent="0.25">
      <c r="B75" s="221" t="s">
        <v>391</v>
      </c>
      <c r="C75" s="298"/>
      <c r="D75" s="290"/>
      <c r="E75" s="290"/>
      <c r="F75" s="300"/>
      <c r="G75" s="291">
        <v>0</v>
      </c>
      <c r="H75" s="303">
        <v>11.309432277265635</v>
      </c>
      <c r="I75" s="302">
        <v>0.23627618071888479</v>
      </c>
      <c r="J75" s="31">
        <v>0</v>
      </c>
      <c r="K75" s="31"/>
    </row>
    <row r="76" spans="2:11" x14ac:dyDescent="0.25">
      <c r="B76" s="47" t="s">
        <v>432</v>
      </c>
      <c r="C76" s="299">
        <v>342.54804295464635</v>
      </c>
      <c r="D76" s="225">
        <v>0</v>
      </c>
      <c r="E76" s="225">
        <v>0</v>
      </c>
      <c r="F76" s="301">
        <v>0.41895310583824408</v>
      </c>
      <c r="G76" s="225">
        <v>0</v>
      </c>
      <c r="H76" s="303">
        <v>11.309432277265635</v>
      </c>
      <c r="I76" s="302">
        <v>0.23627618071888479</v>
      </c>
      <c r="J76" s="225">
        <v>0</v>
      </c>
      <c r="K76" s="225">
        <v>0</v>
      </c>
    </row>
    <row r="77" spans="2:11" x14ac:dyDescent="0.25">
      <c r="B77" s="42"/>
      <c r="C77" s="212"/>
      <c r="D77" s="42"/>
      <c r="E77" s="42"/>
      <c r="F77" s="42"/>
      <c r="G77" s="42"/>
      <c r="H77" s="42"/>
      <c r="I77" s="42"/>
      <c r="J77" s="42"/>
      <c r="K77" s="42"/>
    </row>
    <row r="78" spans="2:11" x14ac:dyDescent="0.25">
      <c r="B78" s="112" t="s">
        <v>392</v>
      </c>
      <c r="C78" s="43"/>
      <c r="D78" s="43"/>
      <c r="E78" s="43"/>
      <c r="F78" s="43"/>
      <c r="G78" s="43"/>
      <c r="H78" s="43"/>
      <c r="I78" s="43"/>
      <c r="J78" s="43"/>
      <c r="K78" s="43"/>
    </row>
    <row r="79" spans="2:11" x14ac:dyDescent="0.25">
      <c r="B79" s="220" t="s">
        <v>393</v>
      </c>
      <c r="C79" s="47" t="s">
        <v>383</v>
      </c>
      <c r="D79" s="47" t="s">
        <v>384</v>
      </c>
      <c r="E79" s="47" t="s">
        <v>385</v>
      </c>
      <c r="F79" s="47" t="s">
        <v>10</v>
      </c>
      <c r="H79" s="43"/>
      <c r="I79" s="43"/>
      <c r="J79" s="43"/>
      <c r="K79" s="43"/>
    </row>
    <row r="80" spans="2:11" x14ac:dyDescent="0.25">
      <c r="B80" s="42" t="s">
        <v>388</v>
      </c>
      <c r="C80" s="295">
        <v>78.349149235075501</v>
      </c>
      <c r="D80" s="296">
        <v>0</v>
      </c>
      <c r="E80" s="296">
        <v>0</v>
      </c>
      <c r="F80" s="296">
        <v>78.349149235075501</v>
      </c>
      <c r="H80" s="43"/>
      <c r="I80" s="43"/>
      <c r="J80" s="43"/>
      <c r="K80" s="43"/>
    </row>
    <row r="81" spans="2:12" x14ac:dyDescent="0.25">
      <c r="B81" s="42" t="s">
        <v>389</v>
      </c>
      <c r="C81" s="296">
        <v>0</v>
      </c>
      <c r="D81" s="296">
        <v>0</v>
      </c>
      <c r="E81" s="296">
        <v>0</v>
      </c>
      <c r="F81" s="296">
        <v>0</v>
      </c>
      <c r="H81" s="43"/>
      <c r="I81" s="43"/>
      <c r="J81" s="43"/>
      <c r="K81" s="43"/>
    </row>
    <row r="82" spans="2:12" x14ac:dyDescent="0.25">
      <c r="B82" s="42" t="s">
        <v>390</v>
      </c>
      <c r="C82" s="297">
        <v>42.566738140918616</v>
      </c>
      <c r="D82" s="295">
        <v>2.44270677</v>
      </c>
      <c r="E82" s="295">
        <v>53.686577</v>
      </c>
      <c r="F82" s="295"/>
      <c r="H82" s="43"/>
      <c r="I82" s="43"/>
      <c r="J82" s="43"/>
      <c r="K82" s="43"/>
    </row>
    <row r="83" spans="2:12" x14ac:dyDescent="0.25">
      <c r="B83" s="221" t="s">
        <v>391</v>
      </c>
      <c r="C83" s="299">
        <v>112.00632191335819</v>
      </c>
      <c r="D83" s="303">
        <v>65.461211459116456</v>
      </c>
      <c r="E83" s="303">
        <v>0</v>
      </c>
      <c r="F83" s="303">
        <v>177.46753337247463</v>
      </c>
      <c r="H83" s="43"/>
      <c r="I83" s="43"/>
      <c r="J83" s="43"/>
      <c r="K83" s="43"/>
    </row>
    <row r="84" spans="2:12" x14ac:dyDescent="0.25">
      <c r="B84" s="47" t="s">
        <v>432</v>
      </c>
      <c r="C84" s="299">
        <v>232.92220928935231</v>
      </c>
      <c r="D84" s="303">
        <v>67.903918229116456</v>
      </c>
      <c r="E84" s="303">
        <v>53.686577</v>
      </c>
      <c r="F84" s="303">
        <v>354.51270451846875</v>
      </c>
      <c r="G84" s="43"/>
      <c r="H84" s="43"/>
      <c r="I84" s="43"/>
      <c r="J84" s="43"/>
      <c r="K84" s="43"/>
    </row>
    <row r="85" spans="2:12" x14ac:dyDescent="0.25">
      <c r="B85" s="42"/>
      <c r="C85" s="212"/>
      <c r="D85" s="42"/>
      <c r="E85" s="42"/>
      <c r="F85" s="42"/>
      <c r="G85" s="43"/>
      <c r="H85" s="43"/>
      <c r="I85" s="43"/>
      <c r="J85" s="43"/>
      <c r="K85" s="43"/>
    </row>
    <row r="86" spans="2:12" x14ac:dyDescent="0.25">
      <c r="B86" s="112" t="s">
        <v>394</v>
      </c>
      <c r="C86" s="43"/>
      <c r="D86" s="43"/>
      <c r="E86" s="43"/>
      <c r="F86" s="43"/>
      <c r="G86" s="43"/>
      <c r="H86" s="43"/>
      <c r="I86" s="43"/>
      <c r="J86" s="43"/>
      <c r="K86" s="43"/>
      <c r="L86" s="36"/>
    </row>
    <row r="87" spans="2:12" x14ac:dyDescent="0.25">
      <c r="B87" s="241" t="s">
        <v>395</v>
      </c>
      <c r="C87" s="241"/>
      <c r="D87" s="241"/>
      <c r="E87" s="241"/>
      <c r="F87" s="304">
        <v>355</v>
      </c>
      <c r="G87" s="43"/>
      <c r="H87" s="43"/>
      <c r="I87" s="43"/>
      <c r="J87" s="43"/>
      <c r="K87" s="43"/>
    </row>
    <row r="88" spans="2:12" x14ac:dyDescent="0.25">
      <c r="B88" s="213"/>
      <c r="C88" s="213"/>
      <c r="D88" s="213"/>
      <c r="E88" s="213"/>
      <c r="F88" s="212"/>
      <c r="G88" s="43"/>
      <c r="H88" s="43"/>
      <c r="I88" s="43"/>
      <c r="J88" s="43"/>
      <c r="K88" s="43"/>
    </row>
    <row r="89" spans="2:12" x14ac:dyDescent="0.25">
      <c r="B89" s="163"/>
      <c r="C89" s="163"/>
      <c r="D89" s="163"/>
      <c r="E89" s="43"/>
      <c r="F89" s="43"/>
      <c r="G89" s="43"/>
      <c r="H89" s="43"/>
      <c r="I89" s="43"/>
      <c r="J89" s="43"/>
      <c r="K89" s="43"/>
    </row>
    <row r="90" spans="2:12" x14ac:dyDescent="0.25">
      <c r="B90" s="214" t="s">
        <v>396</v>
      </c>
      <c r="C90" s="223"/>
      <c r="D90" s="163"/>
      <c r="E90" s="43"/>
      <c r="F90" s="43"/>
      <c r="G90" s="43"/>
      <c r="H90" s="43"/>
      <c r="I90" s="43"/>
      <c r="J90" s="43"/>
      <c r="K90" s="43"/>
    </row>
    <row r="91" spans="2:12" x14ac:dyDescent="0.25">
      <c r="B91" s="222" t="s">
        <v>397</v>
      </c>
      <c r="C91" s="31">
        <v>0</v>
      </c>
      <c r="D91" s="163"/>
      <c r="E91" s="43"/>
      <c r="F91" s="43"/>
      <c r="G91" s="43"/>
      <c r="H91" s="43"/>
      <c r="I91" s="43"/>
      <c r="J91" s="43"/>
      <c r="K91" s="43"/>
    </row>
    <row r="92" spans="2:12" x14ac:dyDescent="0.25">
      <c r="B92" s="215" t="s">
        <v>398</v>
      </c>
      <c r="C92" s="31">
        <v>0</v>
      </c>
      <c r="D92" s="163"/>
      <c r="E92" s="43"/>
      <c r="F92" s="43"/>
      <c r="G92" s="43"/>
      <c r="H92" s="43"/>
      <c r="I92" s="43"/>
      <c r="J92" s="43"/>
      <c r="K92" s="43"/>
    </row>
    <row r="93" spans="2:12" x14ac:dyDescent="0.25">
      <c r="B93" s="221" t="s">
        <v>385</v>
      </c>
      <c r="C93" s="31">
        <v>0</v>
      </c>
      <c r="D93" s="163"/>
      <c r="E93" s="43"/>
      <c r="F93" s="43"/>
      <c r="G93" s="43"/>
      <c r="H93" s="43"/>
      <c r="I93" s="43"/>
      <c r="J93" s="43"/>
      <c r="K93" s="43"/>
    </row>
    <row r="94" spans="2:12" x14ac:dyDescent="0.25">
      <c r="B94" s="224" t="s">
        <v>10</v>
      </c>
      <c r="C94" s="225">
        <v>0</v>
      </c>
      <c r="D94" s="163"/>
      <c r="E94" s="43"/>
      <c r="F94" s="43"/>
      <c r="G94" s="43"/>
      <c r="H94" s="43"/>
      <c r="I94" s="43"/>
      <c r="J94" s="43"/>
      <c r="K94" s="43"/>
    </row>
    <row r="95" spans="2:12" x14ac:dyDescent="0.25">
      <c r="B95" s="163"/>
      <c r="C95" s="163"/>
      <c r="D95" s="163"/>
      <c r="E95" s="43"/>
      <c r="F95" s="43"/>
      <c r="G95" s="43"/>
      <c r="H95" s="43"/>
      <c r="I95" s="43"/>
      <c r="J95" s="43"/>
      <c r="K95" s="43"/>
    </row>
    <row r="96" spans="2:12" x14ac:dyDescent="0.25">
      <c r="B96" s="214" t="s">
        <v>399</v>
      </c>
      <c r="C96" s="223"/>
      <c r="D96" s="163"/>
      <c r="E96" s="43"/>
      <c r="F96" s="43"/>
      <c r="G96" s="43"/>
      <c r="H96" s="43"/>
      <c r="I96" s="43"/>
      <c r="J96" s="43"/>
      <c r="K96" s="43"/>
    </row>
    <row r="97" spans="2:11" x14ac:dyDescent="0.25">
      <c r="B97" s="222" t="s">
        <v>397</v>
      </c>
      <c r="C97" s="31">
        <v>0</v>
      </c>
      <c r="D97" s="163"/>
      <c r="E97" s="43"/>
      <c r="F97" s="43"/>
      <c r="G97" s="43"/>
      <c r="H97" s="43"/>
      <c r="I97" s="43"/>
      <c r="J97" s="43"/>
      <c r="K97" s="43"/>
    </row>
    <row r="98" spans="2:11" x14ac:dyDescent="0.25">
      <c r="B98" s="215" t="s">
        <v>398</v>
      </c>
      <c r="C98" s="31">
        <v>0</v>
      </c>
      <c r="D98" s="163"/>
      <c r="E98" s="43"/>
      <c r="F98" s="43"/>
      <c r="G98" s="43"/>
      <c r="H98" s="43"/>
      <c r="I98" s="43"/>
      <c r="J98" s="43"/>
      <c r="K98" s="43"/>
    </row>
    <row r="99" spans="2:11" x14ac:dyDescent="0.25">
      <c r="B99" s="221" t="s">
        <v>385</v>
      </c>
      <c r="C99" s="31">
        <v>0</v>
      </c>
      <c r="D99" s="163"/>
      <c r="E99" s="43"/>
      <c r="F99" s="43"/>
      <c r="G99" s="43"/>
      <c r="H99" s="43"/>
      <c r="I99" s="43"/>
      <c r="J99" s="43"/>
      <c r="K99" s="43"/>
    </row>
    <row r="100" spans="2:11" x14ac:dyDescent="0.25">
      <c r="B100" s="224" t="s">
        <v>10</v>
      </c>
      <c r="C100" s="225">
        <v>0</v>
      </c>
      <c r="D100" s="163"/>
      <c r="E100" s="43"/>
      <c r="F100" s="43"/>
      <c r="G100" s="43"/>
      <c r="H100" s="43"/>
      <c r="I100" s="43"/>
      <c r="J100" s="43"/>
      <c r="K100" s="43"/>
    </row>
    <row r="101" spans="2:11" x14ac:dyDescent="0.25">
      <c r="B101" s="215"/>
      <c r="C101" s="216"/>
      <c r="D101" s="163"/>
      <c r="E101" s="43"/>
      <c r="F101" s="43"/>
      <c r="G101" s="43"/>
      <c r="H101" s="43"/>
      <c r="I101" s="43"/>
      <c r="J101" s="43"/>
      <c r="K101" s="43"/>
    </row>
    <row r="102" spans="2:11" ht="18" x14ac:dyDescent="0.25">
      <c r="B102" s="237" t="s">
        <v>400</v>
      </c>
      <c r="C102" s="237"/>
      <c r="D102" s="237"/>
      <c r="E102" s="237"/>
      <c r="F102" s="237"/>
    </row>
    <row r="103" spans="2:11" ht="18" x14ac:dyDescent="0.25">
      <c r="B103" s="37"/>
      <c r="C103" s="217"/>
      <c r="D103" s="218"/>
      <c r="E103" s="218"/>
      <c r="F103" s="218"/>
    </row>
    <row r="104" spans="2:11" x14ac:dyDescent="0.25">
      <c r="B104" s="28" t="s">
        <v>401</v>
      </c>
      <c r="C104" s="200" t="s">
        <v>433</v>
      </c>
      <c r="D104" s="6"/>
      <c r="E104" s="6"/>
    </row>
    <row r="105" spans="2:11" x14ac:dyDescent="0.25">
      <c r="B105" s="215" t="s">
        <v>402</v>
      </c>
      <c r="C105" s="227">
        <v>1</v>
      </c>
      <c r="D105" s="219"/>
      <c r="E105" s="6"/>
    </row>
    <row r="106" spans="2:11" x14ac:dyDescent="0.25">
      <c r="B106" s="215" t="s">
        <v>403</v>
      </c>
      <c r="C106" s="152">
        <v>0</v>
      </c>
      <c r="D106" s="6"/>
      <c r="E106" s="6"/>
    </row>
    <row r="107" spans="2:11" x14ac:dyDescent="0.25">
      <c r="B107" s="215" t="s">
        <v>404</v>
      </c>
      <c r="C107" s="152">
        <v>0</v>
      </c>
      <c r="D107" s="6"/>
      <c r="E107" s="6"/>
    </row>
    <row r="108" spans="2:11" x14ac:dyDescent="0.25">
      <c r="B108" s="215" t="s">
        <v>405</v>
      </c>
      <c r="C108" s="152">
        <v>0</v>
      </c>
      <c r="D108" s="6"/>
      <c r="E108" s="6"/>
    </row>
    <row r="109" spans="2:11" x14ac:dyDescent="0.25">
      <c r="B109" s="215" t="s">
        <v>406</v>
      </c>
      <c r="C109" s="152">
        <v>0</v>
      </c>
      <c r="D109" s="6"/>
      <c r="E109" s="6"/>
    </row>
    <row r="110" spans="2:11" x14ac:dyDescent="0.25">
      <c r="B110" s="215" t="s">
        <v>407</v>
      </c>
      <c r="C110" s="152">
        <v>0</v>
      </c>
      <c r="D110" s="6"/>
      <c r="E110" s="6"/>
    </row>
    <row r="111" spans="2:11" x14ac:dyDescent="0.25">
      <c r="B111" s="221" t="s">
        <v>408</v>
      </c>
      <c r="C111" s="228">
        <v>0</v>
      </c>
      <c r="D111" s="6"/>
      <c r="E111" s="6"/>
    </row>
    <row r="112" spans="2:11" x14ac:dyDescent="0.25">
      <c r="B112" s="6"/>
      <c r="C112" s="24"/>
      <c r="D112" s="24"/>
      <c r="E112" s="24"/>
      <c r="F112" s="34"/>
      <c r="G112" s="35"/>
      <c r="H112" s="35"/>
      <c r="I112" s="34"/>
    </row>
    <row r="113" spans="2:9" x14ac:dyDescent="0.25">
      <c r="B113" s="181"/>
      <c r="C113" s="24"/>
      <c r="D113" s="24"/>
      <c r="E113" s="24"/>
      <c r="F113" s="34"/>
      <c r="G113" s="35"/>
      <c r="H113" s="35"/>
      <c r="I113" s="34"/>
    </row>
    <row r="114" spans="2:9" x14ac:dyDescent="0.25">
      <c r="B114" s="6"/>
      <c r="C114" s="6"/>
      <c r="D114" s="6"/>
      <c r="E114" s="6"/>
      <c r="F114" s="6"/>
      <c r="G114" s="6"/>
      <c r="H114" s="6"/>
      <c r="I114" s="6"/>
    </row>
    <row r="115" spans="2:9" ht="18" x14ac:dyDescent="0.25">
      <c r="B115" s="237" t="s">
        <v>101</v>
      </c>
      <c r="C115" s="237"/>
      <c r="D115" s="237"/>
      <c r="E115" s="237"/>
      <c r="F115" s="237"/>
      <c r="G115" s="6"/>
      <c r="H115" s="6"/>
      <c r="I115" s="6"/>
    </row>
    <row r="116" spans="2:9" ht="18" x14ac:dyDescent="0.25">
      <c r="B116" s="37"/>
      <c r="C116" s="239" t="s">
        <v>91</v>
      </c>
      <c r="D116" s="239"/>
      <c r="E116" s="239"/>
      <c r="F116" s="239"/>
      <c r="G116" s="6"/>
      <c r="H116" s="6"/>
      <c r="I116" s="6"/>
    </row>
    <row r="117" spans="2:9" x14ac:dyDescent="0.25">
      <c r="B117" s="25" t="s">
        <v>92</v>
      </c>
      <c r="C117" s="236"/>
      <c r="D117" s="236"/>
      <c r="E117" s="236"/>
      <c r="F117" s="236"/>
      <c r="G117" s="6"/>
      <c r="H117" s="6"/>
      <c r="I117" s="6"/>
    </row>
    <row r="118" spans="2:9" ht="9.75" customHeight="1" x14ac:dyDescent="0.25">
      <c r="B118" s="25"/>
      <c r="C118" s="33"/>
      <c r="D118" s="33"/>
      <c r="E118" s="33"/>
      <c r="F118" s="33"/>
      <c r="G118" s="6"/>
      <c r="H118" s="6"/>
      <c r="I118" s="6"/>
    </row>
    <row r="119" spans="2:9" x14ac:dyDescent="0.25">
      <c r="B119" s="30" t="s">
        <v>94</v>
      </c>
      <c r="C119" s="242" t="s">
        <v>93</v>
      </c>
      <c r="D119" s="242"/>
      <c r="E119" s="242"/>
      <c r="F119" s="242"/>
      <c r="G119" s="6"/>
      <c r="H119" s="6"/>
      <c r="I119" s="6"/>
    </row>
    <row r="120" spans="2:9" s="36" customFormat="1" x14ac:dyDescent="0.2">
      <c r="B120" s="182" t="s">
        <v>317</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2"/>
      <c r="G123" s="6"/>
      <c r="H123" s="6"/>
      <c r="I123" s="6"/>
    </row>
    <row r="124" spans="2:9" ht="18" x14ac:dyDescent="0.25">
      <c r="B124" s="237" t="s">
        <v>100</v>
      </c>
      <c r="C124" s="237"/>
      <c r="D124" s="237"/>
      <c r="E124" s="237"/>
      <c r="F124" s="237"/>
      <c r="G124" s="6"/>
      <c r="H124" s="6"/>
      <c r="I124" s="6"/>
    </row>
    <row r="125" spans="2:9" ht="18" x14ac:dyDescent="0.25">
      <c r="B125" s="37"/>
      <c r="C125" s="239" t="s">
        <v>91</v>
      </c>
      <c r="D125" s="239"/>
      <c r="E125" s="239"/>
      <c r="F125" s="239"/>
      <c r="G125" s="6"/>
      <c r="H125" s="6"/>
      <c r="I125" s="6"/>
    </row>
    <row r="126" spans="2:9" x14ac:dyDescent="0.25">
      <c r="B126" s="39"/>
      <c r="C126" s="243" t="s">
        <v>95</v>
      </c>
      <c r="D126" s="243"/>
      <c r="E126" s="243" t="s">
        <v>96</v>
      </c>
      <c r="F126" s="243"/>
      <c r="G126" s="6"/>
      <c r="H126" s="6"/>
      <c r="I126" s="6"/>
    </row>
    <row r="127" spans="2:9" ht="30" x14ac:dyDescent="0.25">
      <c r="B127" s="11" t="s">
        <v>97</v>
      </c>
      <c r="C127" s="236" t="s">
        <v>93</v>
      </c>
      <c r="D127" s="236"/>
      <c r="E127" s="236"/>
      <c r="F127" s="236"/>
      <c r="G127" s="6"/>
      <c r="H127" s="6"/>
      <c r="I127" s="6"/>
    </row>
    <row r="128" spans="2:9" x14ac:dyDescent="0.25">
      <c r="B128" s="25" t="s">
        <v>98</v>
      </c>
      <c r="C128" s="236" t="s">
        <v>93</v>
      </c>
      <c r="D128" s="236"/>
      <c r="E128" s="236"/>
      <c r="F128" s="236"/>
      <c r="G128" s="6"/>
      <c r="H128" s="6"/>
      <c r="I128" s="6"/>
    </row>
    <row r="129" spans="2:9" x14ac:dyDescent="0.25">
      <c r="B129" s="30" t="s">
        <v>99</v>
      </c>
      <c r="C129" s="242"/>
      <c r="D129" s="242"/>
      <c r="E129" s="242" t="s">
        <v>93</v>
      </c>
      <c r="F129" s="242"/>
      <c r="G129" s="6"/>
      <c r="H129" s="6"/>
      <c r="I129" s="6"/>
    </row>
    <row r="130" spans="2:9" x14ac:dyDescent="0.25">
      <c r="B130" s="85"/>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1" t="s">
        <v>246</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F34" sqref="F34"/>
    </sheetView>
  </sheetViews>
  <sheetFormatPr defaultRowHeight="15" x14ac:dyDescent="0.25"/>
  <cols>
    <col min="1" max="1" width="4.7109375" style="43" customWidth="1"/>
    <col min="2" max="2" width="7.7109375" style="43" customWidth="1"/>
    <col min="3" max="13" width="15.7109375" style="43" customWidth="1"/>
    <col min="14" max="16384" width="9.140625" style="43"/>
  </cols>
  <sheetData>
    <row r="4" spans="2:13" ht="18" x14ac:dyDescent="0.25">
      <c r="B4" s="38" t="s">
        <v>413</v>
      </c>
      <c r="K4" s="44" t="s">
        <v>30</v>
      </c>
      <c r="L4" s="45">
        <v>43190</v>
      </c>
    </row>
    <row r="5" spans="2:13" x14ac:dyDescent="0.25">
      <c r="B5" s="46" t="s">
        <v>111</v>
      </c>
    </row>
    <row r="7" spans="2:13" ht="15.75" x14ac:dyDescent="0.25">
      <c r="B7" s="41" t="s">
        <v>255</v>
      </c>
      <c r="C7" s="42"/>
      <c r="D7" s="42"/>
      <c r="E7" s="42"/>
      <c r="F7" s="42"/>
      <c r="G7" s="42"/>
      <c r="H7" s="42"/>
      <c r="I7" s="42"/>
      <c r="J7" s="42"/>
      <c r="K7" s="42"/>
      <c r="L7" s="42"/>
      <c r="M7" s="42"/>
    </row>
    <row r="8" spans="2:13" ht="3.75" customHeight="1" x14ac:dyDescent="0.25">
      <c r="B8" s="41"/>
      <c r="C8" s="42"/>
      <c r="D8" s="42"/>
      <c r="E8" s="42"/>
      <c r="F8" s="42"/>
      <c r="G8" s="42"/>
      <c r="H8" s="42"/>
      <c r="I8" s="42"/>
      <c r="J8" s="42"/>
      <c r="K8" s="42"/>
      <c r="L8" s="42"/>
      <c r="M8" s="42"/>
    </row>
    <row r="9" spans="2:13" x14ac:dyDescent="0.25">
      <c r="B9" s="55" t="s">
        <v>0</v>
      </c>
      <c r="C9" s="1"/>
      <c r="D9" s="1"/>
      <c r="E9" s="1"/>
      <c r="F9" s="1"/>
      <c r="G9" s="1"/>
      <c r="H9" s="1"/>
      <c r="I9" s="1"/>
      <c r="J9" s="1"/>
      <c r="K9" s="1"/>
      <c r="L9" s="1"/>
      <c r="M9" s="1"/>
    </row>
    <row r="10" spans="2:13" ht="45" x14ac:dyDescent="0.25">
      <c r="B10" s="47"/>
      <c r="C10" s="48" t="s">
        <v>1</v>
      </c>
      <c r="D10" s="48" t="s">
        <v>2</v>
      </c>
      <c r="E10" s="48" t="s">
        <v>3</v>
      </c>
      <c r="F10" s="48" t="s">
        <v>4</v>
      </c>
      <c r="G10" s="48" t="s">
        <v>5</v>
      </c>
      <c r="H10" s="48" t="s">
        <v>6</v>
      </c>
      <c r="I10" s="48" t="s">
        <v>7</v>
      </c>
      <c r="J10" s="48" t="s">
        <v>52</v>
      </c>
      <c r="K10" s="48" t="s">
        <v>8</v>
      </c>
      <c r="L10" s="48" t="s">
        <v>9</v>
      </c>
      <c r="M10" s="49" t="s">
        <v>10</v>
      </c>
    </row>
    <row r="11" spans="2:13" x14ac:dyDescent="0.25">
      <c r="B11" s="50" t="s">
        <v>10</v>
      </c>
      <c r="C11" s="156">
        <v>639</v>
      </c>
      <c r="D11" s="156">
        <v>0</v>
      </c>
      <c r="E11" s="156">
        <v>1</v>
      </c>
      <c r="F11" s="156">
        <v>25</v>
      </c>
      <c r="G11" s="156">
        <v>343</v>
      </c>
      <c r="H11" s="156">
        <v>16</v>
      </c>
      <c r="I11" s="156">
        <v>721</v>
      </c>
      <c r="J11" s="156">
        <v>1922</v>
      </c>
      <c r="K11" s="156">
        <v>1</v>
      </c>
      <c r="L11" s="156">
        <v>2</v>
      </c>
      <c r="M11" s="51">
        <f>SUM(C11:L11)</f>
        <v>3670</v>
      </c>
    </row>
    <row r="12" spans="2:13" x14ac:dyDescent="0.25">
      <c r="B12" s="157" t="s">
        <v>162</v>
      </c>
      <c r="C12" s="158">
        <f>+C11/$M$11</f>
        <v>0.17411444141689372</v>
      </c>
      <c r="D12" s="158">
        <f t="shared" ref="D12:M12" si="0">+D11/$M$11</f>
        <v>0</v>
      </c>
      <c r="E12" s="158">
        <f t="shared" si="0"/>
        <v>2.7247956403269756E-4</v>
      </c>
      <c r="F12" s="158">
        <f t="shared" si="0"/>
        <v>6.8119891008174387E-3</v>
      </c>
      <c r="G12" s="158">
        <f t="shared" si="0"/>
        <v>9.3460490463215265E-2</v>
      </c>
      <c r="H12" s="158">
        <f t="shared" si="0"/>
        <v>4.359673024523161E-3</v>
      </c>
      <c r="I12" s="158">
        <f t="shared" si="0"/>
        <v>0.19645776566757492</v>
      </c>
      <c r="J12" s="158">
        <f t="shared" si="0"/>
        <v>0.52370572207084465</v>
      </c>
      <c r="K12" s="158">
        <f t="shared" si="0"/>
        <v>2.7247956403269756E-4</v>
      </c>
      <c r="L12" s="158">
        <f t="shared" si="0"/>
        <v>5.4495912806539512E-4</v>
      </c>
      <c r="M12" s="158">
        <f t="shared" si="0"/>
        <v>1</v>
      </c>
    </row>
    <row r="13" spans="2:13" x14ac:dyDescent="0.25">
      <c r="B13" s="42"/>
      <c r="C13" s="42"/>
      <c r="D13" s="42"/>
      <c r="E13" s="42"/>
      <c r="F13" s="42"/>
      <c r="G13" s="42"/>
      <c r="H13" s="42"/>
      <c r="I13" s="42"/>
      <c r="J13" s="42"/>
      <c r="K13" s="42"/>
      <c r="L13" s="42"/>
      <c r="M13" s="42"/>
    </row>
    <row r="14" spans="2:13" ht="15.75" x14ac:dyDescent="0.25">
      <c r="B14" s="41" t="s">
        <v>256</v>
      </c>
      <c r="C14" s="42"/>
      <c r="D14" s="42"/>
      <c r="E14" s="42"/>
      <c r="F14" s="42"/>
      <c r="G14" s="42"/>
      <c r="H14" s="42"/>
      <c r="I14" s="42"/>
      <c r="J14" s="42"/>
      <c r="K14" s="42"/>
      <c r="L14" s="42"/>
      <c r="M14" s="42"/>
    </row>
    <row r="15" spans="2:13" ht="3.75" customHeight="1" x14ac:dyDescent="0.25">
      <c r="B15" s="41"/>
      <c r="C15" s="42"/>
      <c r="D15" s="42"/>
      <c r="E15" s="42"/>
      <c r="F15" s="42"/>
      <c r="G15" s="42"/>
      <c r="H15" s="42"/>
      <c r="I15" s="42"/>
      <c r="J15" s="42"/>
      <c r="K15" s="42"/>
      <c r="L15" s="42"/>
      <c r="M15" s="42"/>
    </row>
    <row r="16" spans="2:13" x14ac:dyDescent="0.25">
      <c r="B16" s="55" t="s">
        <v>112</v>
      </c>
      <c r="C16" s="1"/>
      <c r="D16" s="1"/>
      <c r="E16" s="1"/>
      <c r="F16" s="1"/>
      <c r="G16" s="1"/>
      <c r="H16" s="1"/>
      <c r="I16" s="1"/>
      <c r="J16" s="1"/>
      <c r="K16" s="1"/>
      <c r="L16" s="1"/>
      <c r="M16" s="1"/>
    </row>
    <row r="17" spans="2:14" ht="45" x14ac:dyDescent="0.25">
      <c r="B17" s="47"/>
      <c r="C17" s="48" t="s">
        <v>1</v>
      </c>
      <c r="D17" s="48" t="s">
        <v>2</v>
      </c>
      <c r="E17" s="48" t="s">
        <v>3</v>
      </c>
      <c r="F17" s="48" t="s">
        <v>4</v>
      </c>
      <c r="G17" s="48" t="s">
        <v>5</v>
      </c>
      <c r="H17" s="48" t="s">
        <v>6</v>
      </c>
      <c r="I17" s="48" t="s">
        <v>7</v>
      </c>
      <c r="J17" s="48" t="s">
        <v>52</v>
      </c>
      <c r="K17" s="48" t="s">
        <v>8</v>
      </c>
      <c r="L17" s="48" t="s">
        <v>9</v>
      </c>
      <c r="M17" s="49" t="s">
        <v>10</v>
      </c>
    </row>
    <row r="18" spans="2:14" x14ac:dyDescent="0.25">
      <c r="B18" s="50" t="s">
        <v>10</v>
      </c>
      <c r="C18" s="52">
        <v>0.36291161936999999</v>
      </c>
      <c r="D18" s="52">
        <v>0</v>
      </c>
      <c r="E18" s="52">
        <v>9.0246740000000003E-4</v>
      </c>
      <c r="F18" s="52">
        <v>6.6886589839999996E-2</v>
      </c>
      <c r="G18" s="52">
        <v>0.22609437034999999</v>
      </c>
      <c r="H18" s="52">
        <v>8.8093481800000008E-3</v>
      </c>
      <c r="I18" s="52">
        <v>0.40712938753</v>
      </c>
      <c r="J18" s="52">
        <v>1.0984048693099999</v>
      </c>
      <c r="K18" s="52">
        <v>1.9773616799999998E-3</v>
      </c>
      <c r="L18" s="52">
        <v>5.9353485000000002E-4</v>
      </c>
      <c r="M18" s="53">
        <f>SUM(C18:L18)</f>
        <v>2.1737095485099998</v>
      </c>
    </row>
    <row r="19" spans="2:14" x14ac:dyDescent="0.25">
      <c r="B19" s="157" t="s">
        <v>162</v>
      </c>
      <c r="C19" s="158">
        <f>+C18/$M$18</f>
        <v>0.16695497317880531</v>
      </c>
      <c r="D19" s="158">
        <f t="shared" ref="D19:M19" si="1">+D18/$M$18</f>
        <v>0</v>
      </c>
      <c r="E19" s="158">
        <f t="shared" si="1"/>
        <v>4.1517386746477202E-4</v>
      </c>
      <c r="F19" s="158">
        <f t="shared" si="1"/>
        <v>3.0770711701500489E-2</v>
      </c>
      <c r="G19" s="158">
        <f t="shared" si="1"/>
        <v>0.10401314679092227</v>
      </c>
      <c r="H19" s="158">
        <f t="shared" si="1"/>
        <v>4.0526795247499805E-3</v>
      </c>
      <c r="I19" s="158">
        <f t="shared" si="1"/>
        <v>0.18729705070719896</v>
      </c>
      <c r="J19" s="158">
        <f t="shared" si="1"/>
        <v>0.50531354111358495</v>
      </c>
      <c r="K19" s="158">
        <f t="shared" si="1"/>
        <v>9.0967152504593384E-4</v>
      </c>
      <c r="L19" s="158">
        <f t="shared" si="1"/>
        <v>2.7305159072740282E-4</v>
      </c>
      <c r="M19" s="158">
        <f t="shared" si="1"/>
        <v>1</v>
      </c>
    </row>
    <row r="20" spans="2:14" x14ac:dyDescent="0.25">
      <c r="B20" s="42"/>
      <c r="C20" s="42"/>
      <c r="D20" s="42"/>
      <c r="E20" s="42"/>
      <c r="F20" s="42"/>
      <c r="G20" s="42"/>
      <c r="H20" s="42"/>
      <c r="I20" s="42"/>
      <c r="J20" s="42"/>
      <c r="K20" s="42"/>
      <c r="L20" s="42"/>
      <c r="M20" s="42"/>
    </row>
    <row r="21" spans="2:14" ht="15.75" x14ac:dyDescent="0.25">
      <c r="B21" s="41" t="s">
        <v>257</v>
      </c>
      <c r="C21" s="42"/>
      <c r="D21" s="42"/>
      <c r="E21" s="42"/>
      <c r="F21" s="42"/>
      <c r="G21" s="42"/>
      <c r="H21" s="42"/>
      <c r="I21" s="42"/>
      <c r="J21" s="42"/>
      <c r="K21" s="42"/>
      <c r="L21" s="42"/>
      <c r="M21" s="42"/>
    </row>
    <row r="22" spans="2:14" ht="3.75" customHeight="1" x14ac:dyDescent="0.25">
      <c r="B22" s="41"/>
      <c r="C22" s="42"/>
      <c r="D22" s="42"/>
      <c r="E22" s="42"/>
      <c r="F22" s="42"/>
      <c r="G22" s="42"/>
      <c r="H22" s="42"/>
      <c r="I22" s="42"/>
      <c r="J22" s="42"/>
      <c r="K22" s="42"/>
      <c r="L22" s="42"/>
      <c r="M22" s="42"/>
    </row>
    <row r="23" spans="2:14" x14ac:dyDescent="0.25">
      <c r="B23" s="55" t="s">
        <v>113</v>
      </c>
      <c r="C23" s="1"/>
      <c r="D23" s="1"/>
      <c r="E23" s="1"/>
      <c r="F23" s="1"/>
      <c r="G23" s="1"/>
      <c r="H23" s="1"/>
      <c r="I23" s="1"/>
      <c r="J23" s="1"/>
      <c r="K23" s="1"/>
      <c r="L23" s="1"/>
      <c r="M23" s="1"/>
    </row>
    <row r="24" spans="2:14" x14ac:dyDescent="0.25">
      <c r="B24" s="42"/>
      <c r="C24" s="54"/>
      <c r="D24" s="42"/>
      <c r="E24" s="42"/>
      <c r="F24" s="42"/>
      <c r="G24" s="42"/>
      <c r="H24" s="42"/>
      <c r="I24" s="42"/>
      <c r="J24" s="42"/>
      <c r="K24" s="42"/>
      <c r="L24" s="42"/>
      <c r="M24" s="42"/>
    </row>
    <row r="25" spans="2:14" x14ac:dyDescent="0.25">
      <c r="B25" s="47"/>
      <c r="C25" s="48" t="s">
        <v>11</v>
      </c>
      <c r="D25" s="48" t="s">
        <v>12</v>
      </c>
      <c r="E25" s="48" t="s">
        <v>13</v>
      </c>
      <c r="F25" s="48" t="s">
        <v>14</v>
      </c>
      <c r="G25" s="48" t="s">
        <v>15</v>
      </c>
      <c r="H25" s="48" t="s">
        <v>16</v>
      </c>
      <c r="I25" s="49" t="s">
        <v>10</v>
      </c>
    </row>
    <row r="26" spans="2:14" x14ac:dyDescent="0.25">
      <c r="B26" s="50" t="s">
        <v>10</v>
      </c>
      <c r="C26" s="52">
        <v>1.8004545591300001</v>
      </c>
      <c r="D26" s="52">
        <v>0.29479589781999999</v>
      </c>
      <c r="E26" s="52">
        <v>7.8459091559999999E-2</v>
      </c>
      <c r="F26" s="52">
        <v>0</v>
      </c>
      <c r="G26" s="52">
        <v>0</v>
      </c>
      <c r="H26" s="52">
        <v>0</v>
      </c>
      <c r="I26" s="53">
        <f>SUM(C26:H26)</f>
        <v>2.1737095485100002</v>
      </c>
    </row>
    <row r="27" spans="2:14" x14ac:dyDescent="0.25">
      <c r="B27" s="157" t="s">
        <v>162</v>
      </c>
      <c r="C27" s="158">
        <f>+C26/$I$26</f>
        <v>0.82828663119419377</v>
      </c>
      <c r="D27" s="158">
        <f t="shared" ref="D27:I27" si="2">+D26/$I$26</f>
        <v>0.13561880795990983</v>
      </c>
      <c r="E27" s="158">
        <f t="shared" si="2"/>
        <v>3.6094560845896309E-2</v>
      </c>
      <c r="F27" s="158">
        <f t="shared" si="2"/>
        <v>0</v>
      </c>
      <c r="G27" s="158">
        <f t="shared" si="2"/>
        <v>0</v>
      </c>
      <c r="H27" s="158">
        <f t="shared" si="2"/>
        <v>0</v>
      </c>
      <c r="I27" s="159">
        <f t="shared" si="2"/>
        <v>1</v>
      </c>
    </row>
    <row r="30" spans="2:14" x14ac:dyDescent="0.25">
      <c r="N30" s="121"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F11" sqref="F11"/>
    </sheetView>
  </sheetViews>
  <sheetFormatPr defaultRowHeight="15" x14ac:dyDescent="0.25"/>
  <cols>
    <col min="1" max="1" width="4.7109375" style="43" customWidth="1"/>
    <col min="2" max="2" width="31" style="43" customWidth="1"/>
    <col min="3" max="3" width="21.5703125" style="43" customWidth="1"/>
    <col min="4" max="12" width="15.7109375" style="43" customWidth="1"/>
    <col min="13" max="13" width="3.42578125" style="43" customWidth="1"/>
    <col min="14" max="16384" width="9.140625" style="43"/>
  </cols>
  <sheetData>
    <row r="4" spans="2:14" x14ac:dyDescent="0.25">
      <c r="B4" s="42"/>
      <c r="C4" s="42"/>
      <c r="D4" s="42"/>
      <c r="E4" s="42"/>
      <c r="F4" s="42"/>
      <c r="G4" s="42"/>
      <c r="H4" s="42"/>
      <c r="I4" s="42"/>
      <c r="J4" s="44" t="s">
        <v>30</v>
      </c>
      <c r="K4" s="45">
        <f>'Table 1-3 - Lending'!L4</f>
        <v>43190</v>
      </c>
      <c r="L4" s="42"/>
    </row>
    <row r="5" spans="2:14" ht="15.75" x14ac:dyDescent="0.25">
      <c r="B5" s="41" t="s">
        <v>258</v>
      </c>
      <c r="C5" s="42"/>
      <c r="D5" s="42"/>
      <c r="E5" s="42"/>
      <c r="F5" s="42"/>
      <c r="G5" s="42"/>
      <c r="H5" s="42"/>
      <c r="I5" s="42"/>
      <c r="J5" s="42"/>
      <c r="K5" s="42"/>
      <c r="L5" s="42"/>
    </row>
    <row r="6" spans="2:14" ht="3.75" customHeight="1" x14ac:dyDescent="0.25">
      <c r="B6" s="41"/>
      <c r="C6" s="42"/>
      <c r="D6" s="42"/>
      <c r="E6" s="42"/>
      <c r="F6" s="42"/>
      <c r="G6" s="42"/>
      <c r="H6" s="42"/>
      <c r="I6" s="42"/>
      <c r="J6" s="42"/>
      <c r="K6" s="42"/>
      <c r="L6" s="42"/>
    </row>
    <row r="7" spans="2:14" x14ac:dyDescent="0.25">
      <c r="B7" s="141" t="s">
        <v>283</v>
      </c>
      <c r="C7" s="141"/>
      <c r="D7" s="60"/>
      <c r="E7" s="142"/>
      <c r="F7" s="142"/>
      <c r="G7" s="142"/>
      <c r="H7" s="142"/>
      <c r="I7" s="142"/>
      <c r="J7" s="142"/>
      <c r="K7" s="56"/>
      <c r="L7" s="56"/>
      <c r="M7" s="56"/>
      <c r="N7" s="56"/>
    </row>
    <row r="8" spans="2:14" x14ac:dyDescent="0.25">
      <c r="B8" s="47"/>
      <c r="C8" s="244" t="s">
        <v>285</v>
      </c>
      <c r="D8" s="244"/>
      <c r="E8" s="244"/>
      <c r="F8" s="244"/>
      <c r="G8" s="244"/>
      <c r="H8" s="244"/>
      <c r="I8" s="244"/>
      <c r="J8" s="244"/>
      <c r="K8" s="244"/>
      <c r="L8" s="244"/>
      <c r="N8" s="42"/>
    </row>
    <row r="9" spans="2:14" x14ac:dyDescent="0.25">
      <c r="B9" s="47"/>
      <c r="C9" s="65" t="s">
        <v>17</v>
      </c>
      <c r="D9" s="65" t="s">
        <v>18</v>
      </c>
      <c r="E9" s="65" t="s">
        <v>19</v>
      </c>
      <c r="F9" s="65" t="s">
        <v>20</v>
      </c>
      <c r="G9" s="65" t="s">
        <v>21</v>
      </c>
      <c r="H9" s="65" t="s">
        <v>22</v>
      </c>
      <c r="I9" s="65" t="s">
        <v>23</v>
      </c>
      <c r="J9" s="65" t="s">
        <v>24</v>
      </c>
      <c r="K9" s="65" t="s">
        <v>25</v>
      </c>
      <c r="L9" s="65" t="s">
        <v>26</v>
      </c>
      <c r="N9" s="202"/>
    </row>
    <row r="10" spans="2:14" x14ac:dyDescent="0.25">
      <c r="C10" s="62"/>
      <c r="D10" s="62"/>
      <c r="E10" s="62"/>
      <c r="F10" s="62"/>
      <c r="G10" s="62"/>
      <c r="H10" s="62"/>
      <c r="I10" s="62"/>
      <c r="J10" s="62"/>
      <c r="K10" s="62"/>
      <c r="L10" s="62"/>
    </row>
    <row r="11" spans="2:14" x14ac:dyDescent="0.25">
      <c r="B11" s="57" t="s">
        <v>1</v>
      </c>
      <c r="C11" s="184">
        <v>0.16489815017000001</v>
      </c>
      <c r="D11" s="184">
        <v>0.12295133971</v>
      </c>
      <c r="E11" s="184">
        <v>5.5348770249999998E-2</v>
      </c>
      <c r="F11" s="184">
        <v>1.0656517839999999E-2</v>
      </c>
      <c r="G11" s="184">
        <v>5.0842233899999999E-3</v>
      </c>
      <c r="H11" s="184">
        <v>1.22113888E-3</v>
      </c>
      <c r="I11" s="184">
        <v>8.4208372999999999E-4</v>
      </c>
      <c r="J11" s="184">
        <v>6.6952547999999995E-4</v>
      </c>
      <c r="K11" s="184">
        <v>4.2266141E-4</v>
      </c>
      <c r="L11" s="173">
        <v>8.1720499999999999E-4</v>
      </c>
      <c r="N11" s="198"/>
    </row>
    <row r="12" spans="2:14" x14ac:dyDescent="0.25">
      <c r="B12" s="57" t="s">
        <v>2</v>
      </c>
      <c r="C12" s="63">
        <v>0</v>
      </c>
      <c r="D12" s="63">
        <v>0</v>
      </c>
      <c r="E12" s="63">
        <v>0</v>
      </c>
      <c r="F12" s="63">
        <v>0</v>
      </c>
      <c r="G12" s="63">
        <v>0</v>
      </c>
      <c r="H12" s="63">
        <v>0</v>
      </c>
      <c r="I12" s="63">
        <v>0</v>
      </c>
      <c r="J12" s="63">
        <v>0</v>
      </c>
      <c r="K12" s="63">
        <v>0</v>
      </c>
      <c r="L12" s="63">
        <v>0</v>
      </c>
      <c r="N12" s="63"/>
    </row>
    <row r="13" spans="2:14" x14ac:dyDescent="0.25">
      <c r="B13" s="57" t="s">
        <v>3</v>
      </c>
      <c r="C13" s="63">
        <v>6.4466562000000001E-4</v>
      </c>
      <c r="D13" s="63">
        <v>2.5780178000000002E-4</v>
      </c>
      <c r="E13" s="63"/>
      <c r="F13" s="63"/>
      <c r="G13" s="63"/>
      <c r="H13" s="63"/>
      <c r="I13" s="63"/>
      <c r="J13" s="63"/>
      <c r="K13" s="63"/>
      <c r="L13" s="63"/>
      <c r="N13" s="198"/>
    </row>
    <row r="14" spans="2:14" x14ac:dyDescent="0.25">
      <c r="B14" s="57" t="s">
        <v>4</v>
      </c>
      <c r="C14" s="63">
        <v>3.8459515860000001E-2</v>
      </c>
      <c r="D14" s="63">
        <v>1.561348615E-2</v>
      </c>
      <c r="E14" s="63">
        <v>9.0440726799999992E-3</v>
      </c>
      <c r="F14" s="63">
        <v>2.3767087599999999E-3</v>
      </c>
      <c r="G14" s="63">
        <v>1.2484973E-3</v>
      </c>
      <c r="H14" s="63">
        <v>1.338426E-4</v>
      </c>
      <c r="I14" s="63">
        <v>1.046649E-5</v>
      </c>
      <c r="J14" s="63"/>
      <c r="K14" s="63"/>
      <c r="L14" s="63"/>
      <c r="N14" s="198"/>
    </row>
    <row r="15" spans="2:14" x14ac:dyDescent="0.25">
      <c r="B15" s="57" t="s">
        <v>5</v>
      </c>
      <c r="C15" s="63">
        <v>9.2891015549999997E-2</v>
      </c>
      <c r="D15" s="63">
        <v>7.1046985670000007E-2</v>
      </c>
      <c r="E15" s="63">
        <v>4.3570827450000002E-2</v>
      </c>
      <c r="F15" s="63">
        <v>1.011208771E-2</v>
      </c>
      <c r="G15" s="63">
        <v>4.74897974E-3</v>
      </c>
      <c r="H15" s="63">
        <v>1.0254942999999999E-3</v>
      </c>
      <c r="I15" s="63">
        <v>7.8673575999999999E-4</v>
      </c>
      <c r="J15" s="63">
        <v>6.8997470000000001E-4</v>
      </c>
      <c r="K15" s="63">
        <v>5.4689042999999998E-4</v>
      </c>
      <c r="L15" s="63">
        <v>6.7537200000000004E-4</v>
      </c>
      <c r="N15" s="198"/>
    </row>
    <row r="16" spans="2:14" ht="30" x14ac:dyDescent="0.25">
      <c r="B16" s="57" t="s">
        <v>6</v>
      </c>
      <c r="C16" s="63">
        <v>5.9714859000000002E-3</v>
      </c>
      <c r="D16" s="63">
        <v>2.5009472399999998E-3</v>
      </c>
      <c r="E16" s="63">
        <v>3.3691504000000003E-4</v>
      </c>
      <c r="F16" s="63"/>
      <c r="G16" s="63"/>
      <c r="H16" s="63"/>
      <c r="I16" s="63"/>
      <c r="J16" s="63"/>
      <c r="K16" s="63"/>
      <c r="L16" s="63"/>
      <c r="N16" s="198"/>
    </row>
    <row r="17" spans="2:14" x14ac:dyDescent="0.25">
      <c r="B17" s="57" t="s">
        <v>7</v>
      </c>
      <c r="C17" s="63">
        <v>0.24664103041999999</v>
      </c>
      <c r="D17" s="63">
        <v>0.12035698766</v>
      </c>
      <c r="E17" s="63">
        <v>3.361887216E-2</v>
      </c>
      <c r="F17" s="63">
        <v>3.8180233600000001E-3</v>
      </c>
      <c r="G17" s="63">
        <v>9.2189770999999995E-4</v>
      </c>
      <c r="H17" s="63">
        <v>2.067398E-4</v>
      </c>
      <c r="I17" s="63">
        <v>1.7186953999999999E-4</v>
      </c>
      <c r="J17" s="63">
        <v>1.5335049000000001E-4</v>
      </c>
      <c r="K17" s="63">
        <v>1.0833701E-4</v>
      </c>
      <c r="L17" s="63">
        <v>1.1322750000000001E-3</v>
      </c>
      <c r="N17" s="198"/>
    </row>
    <row r="18" spans="2:14" x14ac:dyDescent="0.25">
      <c r="B18" s="57" t="s">
        <v>28</v>
      </c>
      <c r="C18" s="63">
        <v>0.79426673860999997</v>
      </c>
      <c r="D18" s="63">
        <v>0.23216313523000001</v>
      </c>
      <c r="E18" s="63">
        <v>5.2960783609999999E-2</v>
      </c>
      <c r="F18" s="63">
        <v>8.4820250699999995E-3</v>
      </c>
      <c r="G18" s="63">
        <v>5.0917627700000001E-3</v>
      </c>
      <c r="H18" s="63">
        <v>1.7188399500000001E-3</v>
      </c>
      <c r="I18" s="63">
        <v>1.26003881E-3</v>
      </c>
      <c r="J18" s="63">
        <v>9.0261663000000005E-4</v>
      </c>
      <c r="K18" s="63">
        <v>6.4582698000000005E-4</v>
      </c>
      <c r="L18" s="63">
        <v>9.1309699999999998E-4</v>
      </c>
      <c r="N18" s="198"/>
    </row>
    <row r="19" spans="2:14" ht="30" x14ac:dyDescent="0.25">
      <c r="B19" s="57" t="s">
        <v>29</v>
      </c>
      <c r="C19" s="63">
        <v>7.3000394000000005E-4</v>
      </c>
      <c r="D19" s="63">
        <v>7.3000395000000001E-4</v>
      </c>
      <c r="E19" s="63">
        <v>5.1735379000000001E-4</v>
      </c>
      <c r="F19" s="63"/>
      <c r="G19" s="63"/>
      <c r="H19" s="63"/>
      <c r="I19" s="63"/>
      <c r="J19" s="63"/>
      <c r="K19" s="63"/>
      <c r="L19" s="63"/>
      <c r="N19" s="198"/>
    </row>
    <row r="20" spans="2:14" x14ac:dyDescent="0.25">
      <c r="B20" s="57" t="s">
        <v>9</v>
      </c>
      <c r="C20" s="63">
        <v>1.4900161000000001E-4</v>
      </c>
      <c r="D20" s="63">
        <v>1.0554886000000001E-4</v>
      </c>
      <c r="E20" s="63">
        <v>6.900024E-5</v>
      </c>
      <c r="F20" s="63">
        <v>3.450012E-5</v>
      </c>
      <c r="G20" s="63">
        <v>3.450012E-5</v>
      </c>
      <c r="H20" s="63">
        <v>1.725006E-5</v>
      </c>
      <c r="I20" s="63">
        <v>1.725006E-5</v>
      </c>
      <c r="J20" s="63">
        <v>1.725006E-5</v>
      </c>
      <c r="K20" s="63">
        <v>1.725006E-5</v>
      </c>
      <c r="L20" s="63">
        <v>1.3198300000000001E-4</v>
      </c>
      <c r="N20" s="198"/>
    </row>
    <row r="21" spans="2:14" x14ac:dyDescent="0.25">
      <c r="C21" s="63"/>
      <c r="D21" s="63"/>
      <c r="E21" s="63"/>
      <c r="F21" s="63"/>
      <c r="G21" s="63"/>
      <c r="H21" s="63"/>
      <c r="I21" s="63"/>
      <c r="J21" s="63"/>
      <c r="K21" s="63"/>
      <c r="L21" s="63"/>
      <c r="N21" s="186"/>
    </row>
    <row r="22" spans="2:14" x14ac:dyDescent="0.25">
      <c r="B22" s="50" t="s">
        <v>10</v>
      </c>
      <c r="C22" s="64">
        <f t="shared" ref="C22:L22" si="0">SUM(C11:C20)</f>
        <v>1.3446516076800001</v>
      </c>
      <c r="D22" s="64">
        <f t="shared" si="0"/>
        <v>0.56572623625000007</v>
      </c>
      <c r="E22" s="64">
        <f t="shared" si="0"/>
        <v>0.19546659522000001</v>
      </c>
      <c r="F22" s="64">
        <f t="shared" si="0"/>
        <v>3.5479862860000003E-2</v>
      </c>
      <c r="G22" s="64">
        <f t="shared" si="0"/>
        <v>1.7129861029999999E-2</v>
      </c>
      <c r="H22" s="64">
        <f t="shared" si="0"/>
        <v>4.3233055899999998E-3</v>
      </c>
      <c r="I22" s="64">
        <f t="shared" si="0"/>
        <v>3.0884443899999998E-3</v>
      </c>
      <c r="J22" s="64">
        <f t="shared" si="0"/>
        <v>2.4327173599999999E-3</v>
      </c>
      <c r="K22" s="64">
        <f t="shared" si="0"/>
        <v>1.74096589E-3</v>
      </c>
      <c r="L22" s="64">
        <f t="shared" si="0"/>
        <v>3.6699320000000003E-3</v>
      </c>
      <c r="N22" s="203"/>
    </row>
    <row r="27" spans="2:14" ht="15.75" x14ac:dyDescent="0.25">
      <c r="B27" s="41" t="s">
        <v>259</v>
      </c>
      <c r="C27" s="42"/>
      <c r="D27" s="42"/>
      <c r="E27" s="42"/>
      <c r="F27" s="42"/>
      <c r="G27" s="42"/>
      <c r="H27" s="42"/>
      <c r="I27" s="42"/>
      <c r="J27" s="42"/>
      <c r="K27" s="42"/>
      <c r="L27" s="42"/>
    </row>
    <row r="28" spans="2:14" ht="3.75" customHeight="1" x14ac:dyDescent="0.25">
      <c r="B28" s="41"/>
      <c r="C28" s="42"/>
      <c r="D28" s="42"/>
      <c r="E28" s="42"/>
      <c r="F28" s="42"/>
      <c r="G28" s="42"/>
      <c r="H28" s="42"/>
      <c r="I28" s="42"/>
      <c r="J28" s="42"/>
      <c r="K28" s="42"/>
      <c r="L28" s="42"/>
    </row>
    <row r="29" spans="2:14" x14ac:dyDescent="0.25">
      <c r="B29" s="141" t="s">
        <v>284</v>
      </c>
      <c r="C29" s="60"/>
      <c r="D29" s="56"/>
      <c r="E29" s="56"/>
      <c r="F29" s="56"/>
      <c r="G29" s="56"/>
      <c r="H29" s="56"/>
      <c r="I29" s="56"/>
      <c r="J29" s="56"/>
      <c r="K29" s="56"/>
      <c r="L29" s="56"/>
      <c r="N29" s="42"/>
    </row>
    <row r="30" spans="2:14" x14ac:dyDescent="0.25">
      <c r="B30" s="47"/>
      <c r="C30" s="244" t="s">
        <v>27</v>
      </c>
      <c r="D30" s="244"/>
      <c r="E30" s="244"/>
      <c r="F30" s="244"/>
      <c r="G30" s="244"/>
      <c r="H30" s="244"/>
      <c r="I30" s="244"/>
      <c r="J30" s="244"/>
      <c r="K30" s="244"/>
      <c r="L30" s="244"/>
      <c r="N30" s="42"/>
    </row>
    <row r="31" spans="2:14" x14ac:dyDescent="0.25">
      <c r="B31" s="47"/>
      <c r="C31" s="65" t="s">
        <v>17</v>
      </c>
      <c r="D31" s="65" t="s">
        <v>18</v>
      </c>
      <c r="E31" s="65" t="s">
        <v>19</v>
      </c>
      <c r="F31" s="65" t="s">
        <v>20</v>
      </c>
      <c r="G31" s="65" t="s">
        <v>21</v>
      </c>
      <c r="H31" s="65" t="s">
        <v>22</v>
      </c>
      <c r="I31" s="65" t="s">
        <v>23</v>
      </c>
      <c r="J31" s="65" t="s">
        <v>24</v>
      </c>
      <c r="K31" s="65" t="s">
        <v>25</v>
      </c>
      <c r="L31" s="65" t="s">
        <v>26</v>
      </c>
      <c r="N31" s="202"/>
    </row>
    <row r="32" spans="2:14" x14ac:dyDescent="0.25">
      <c r="C32" s="62"/>
      <c r="D32" s="62"/>
      <c r="E32" s="62"/>
      <c r="F32" s="62"/>
      <c r="G32" s="62"/>
      <c r="H32" s="62"/>
      <c r="I32" s="62"/>
      <c r="J32" s="62"/>
      <c r="K32" s="62"/>
      <c r="L32" s="62"/>
    </row>
    <row r="33" spans="2:14" x14ac:dyDescent="0.25">
      <c r="B33" s="57" t="s">
        <v>1</v>
      </c>
      <c r="C33" s="160">
        <f>C11/SUM($C11:$L11)</f>
        <v>0.45437550897685397</v>
      </c>
      <c r="D33" s="160">
        <f t="shared" ref="D33:L33" si="1">D11/SUM($C11:$L11)</f>
        <v>0.33879141459454082</v>
      </c>
      <c r="E33" s="160">
        <f t="shared" si="1"/>
        <v>0.15251308536608493</v>
      </c>
      <c r="F33" s="160">
        <f t="shared" si="1"/>
        <v>2.9363948064178119E-2</v>
      </c>
      <c r="G33" s="160">
        <f t="shared" si="1"/>
        <v>1.4009536117910691E-2</v>
      </c>
      <c r="H33" s="160">
        <f t="shared" si="1"/>
        <v>3.3648382323234246E-3</v>
      </c>
      <c r="I33" s="160">
        <f t="shared" si="1"/>
        <v>2.3203548555603402E-3</v>
      </c>
      <c r="J33" s="160">
        <f t="shared" si="1"/>
        <v>1.8448720039269343E-3</v>
      </c>
      <c r="K33" s="160">
        <f t="shared" si="1"/>
        <v>1.1646400708293933E-3</v>
      </c>
      <c r="L33" s="160">
        <f t="shared" si="1"/>
        <v>2.2518017177913983E-3</v>
      </c>
      <c r="M33" s="104"/>
      <c r="N33" s="183"/>
    </row>
    <row r="34" spans="2:14" x14ac:dyDescent="0.25">
      <c r="B34" s="57" t="s">
        <v>2</v>
      </c>
      <c r="C34" s="63">
        <v>0</v>
      </c>
      <c r="D34" s="63">
        <v>0</v>
      </c>
      <c r="E34" s="63">
        <v>0</v>
      </c>
      <c r="F34" s="63">
        <v>0</v>
      </c>
      <c r="G34" s="63">
        <v>0</v>
      </c>
      <c r="H34" s="63">
        <v>0</v>
      </c>
      <c r="I34" s="63">
        <v>0</v>
      </c>
      <c r="J34" s="63">
        <v>0</v>
      </c>
      <c r="K34" s="63">
        <v>0</v>
      </c>
      <c r="L34" s="63">
        <v>0</v>
      </c>
      <c r="M34" s="104"/>
      <c r="N34" s="183"/>
    </row>
    <row r="35" spans="2:14" x14ac:dyDescent="0.25">
      <c r="B35" s="57" t="s">
        <v>3</v>
      </c>
      <c r="C35" s="160">
        <f t="shared" ref="C35:L35" si="2">C13/SUM($C13:$L13)</f>
        <v>0.71433673947668352</v>
      </c>
      <c r="D35" s="160">
        <f t="shared" si="2"/>
        <v>0.28566326052331642</v>
      </c>
      <c r="E35" s="160">
        <f t="shared" si="2"/>
        <v>0</v>
      </c>
      <c r="F35" s="160">
        <f t="shared" si="2"/>
        <v>0</v>
      </c>
      <c r="G35" s="160">
        <f t="shared" si="2"/>
        <v>0</v>
      </c>
      <c r="H35" s="160">
        <f t="shared" si="2"/>
        <v>0</v>
      </c>
      <c r="I35" s="160">
        <f t="shared" si="2"/>
        <v>0</v>
      </c>
      <c r="J35" s="160">
        <f t="shared" si="2"/>
        <v>0</v>
      </c>
      <c r="K35" s="160">
        <f t="shared" si="2"/>
        <v>0</v>
      </c>
      <c r="L35" s="160">
        <f t="shared" si="2"/>
        <v>0</v>
      </c>
      <c r="M35" s="104"/>
      <c r="N35" s="183"/>
    </row>
    <row r="36" spans="2:14" x14ac:dyDescent="0.25">
      <c r="B36" s="57" t="s">
        <v>4</v>
      </c>
      <c r="C36" s="160">
        <f t="shared" ref="C36:L36" si="3">C14/SUM($C14:$L14)</f>
        <v>0.57499591400906147</v>
      </c>
      <c r="D36" s="160">
        <f t="shared" si="3"/>
        <v>0.23343223488219625</v>
      </c>
      <c r="E36" s="160">
        <f t="shared" si="3"/>
        <v>0.13521503640168239</v>
      </c>
      <c r="F36" s="160">
        <f t="shared" si="3"/>
        <v>3.5533412088811014E-2</v>
      </c>
      <c r="G36" s="160">
        <f t="shared" si="3"/>
        <v>1.866588359470174E-2</v>
      </c>
      <c r="H36" s="160">
        <f t="shared" si="3"/>
        <v>2.0010378809887912E-3</v>
      </c>
      <c r="I36" s="160">
        <f t="shared" si="3"/>
        <v>1.5648114255842587E-4</v>
      </c>
      <c r="J36" s="160">
        <f t="shared" si="3"/>
        <v>0</v>
      </c>
      <c r="K36" s="160">
        <f t="shared" si="3"/>
        <v>0</v>
      </c>
      <c r="L36" s="160">
        <f t="shared" si="3"/>
        <v>0</v>
      </c>
      <c r="M36" s="104"/>
      <c r="N36" s="183"/>
    </row>
    <row r="37" spans="2:14" x14ac:dyDescent="0.25">
      <c r="B37" s="57" t="s">
        <v>5</v>
      </c>
      <c r="C37" s="160">
        <f t="shared" ref="C37:L37" si="4">C15/SUM($C15:$L15)</f>
        <v>0.41085064744686395</v>
      </c>
      <c r="D37" s="160">
        <f t="shared" si="4"/>
        <v>0.3142359881506061</v>
      </c>
      <c r="E37" s="160">
        <f t="shared" si="4"/>
        <v>0.1927108080543328</v>
      </c>
      <c r="F37" s="160">
        <f t="shared" si="4"/>
        <v>4.4725076565200451E-2</v>
      </c>
      <c r="G37" s="160">
        <f t="shared" si="4"/>
        <v>2.1004414574850017E-2</v>
      </c>
      <c r="H37" s="160">
        <f t="shared" si="4"/>
        <v>4.5356915802183678E-3</v>
      </c>
      <c r="I37" s="160">
        <f t="shared" si="4"/>
        <v>3.4796787875746348E-3</v>
      </c>
      <c r="J37" s="160">
        <f t="shared" si="4"/>
        <v>3.0517111965943592E-3</v>
      </c>
      <c r="K37" s="160">
        <f t="shared" si="4"/>
        <v>2.4188591966362006E-3</v>
      </c>
      <c r="L37" s="160">
        <f t="shared" si="4"/>
        <v>2.9871244471229535E-3</v>
      </c>
      <c r="M37" s="104"/>
      <c r="N37" s="183"/>
    </row>
    <row r="38" spans="2:14" ht="30" x14ac:dyDescent="0.25">
      <c r="B38" s="57" t="s">
        <v>6</v>
      </c>
      <c r="C38" s="160">
        <f t="shared" ref="C38:L38" si="5">C16/SUM($C16:$L16)</f>
        <v>0.67785785939953624</v>
      </c>
      <c r="D38" s="160">
        <f t="shared" si="5"/>
        <v>0.28389696818635679</v>
      </c>
      <c r="E38" s="160">
        <f t="shared" si="5"/>
        <v>3.8245172414107041E-2</v>
      </c>
      <c r="F38" s="160">
        <f t="shared" si="5"/>
        <v>0</v>
      </c>
      <c r="G38" s="160">
        <f t="shared" si="5"/>
        <v>0</v>
      </c>
      <c r="H38" s="160">
        <f t="shared" si="5"/>
        <v>0</v>
      </c>
      <c r="I38" s="160">
        <f t="shared" si="5"/>
        <v>0</v>
      </c>
      <c r="J38" s="160">
        <f t="shared" si="5"/>
        <v>0</v>
      </c>
      <c r="K38" s="160">
        <f t="shared" si="5"/>
        <v>0</v>
      </c>
      <c r="L38" s="160">
        <f t="shared" si="5"/>
        <v>0</v>
      </c>
      <c r="M38" s="104"/>
      <c r="N38" s="183"/>
    </row>
    <row r="39" spans="2:14" x14ac:dyDescent="0.25">
      <c r="B39" s="57" t="s">
        <v>7</v>
      </c>
      <c r="C39" s="160">
        <f t="shared" ref="C39:L39" si="6">C17/SUM($C17:$L17)</f>
        <v>0.60580503551896492</v>
      </c>
      <c r="D39" s="160">
        <f t="shared" si="6"/>
        <v>0.29562343726897378</v>
      </c>
      <c r="E39" s="160">
        <f t="shared" si="6"/>
        <v>8.2575401214934396E-2</v>
      </c>
      <c r="F39" s="160">
        <f t="shared" si="6"/>
        <v>9.3779115878583341E-3</v>
      </c>
      <c r="G39" s="160">
        <f t="shared" si="6"/>
        <v>2.2643851025125894E-3</v>
      </c>
      <c r="H39" s="160">
        <f t="shared" si="6"/>
        <v>5.0779877001368428E-4</v>
      </c>
      <c r="I39" s="160">
        <f t="shared" si="6"/>
        <v>4.221496829097141E-4</v>
      </c>
      <c r="J39" s="160">
        <f t="shared" si="6"/>
        <v>3.7666279160082286E-4</v>
      </c>
      <c r="K39" s="160">
        <f t="shared" si="6"/>
        <v>2.6609970806279302E-4</v>
      </c>
      <c r="L39" s="160">
        <f t="shared" si="6"/>
        <v>2.7811183541690786E-3</v>
      </c>
      <c r="M39" s="104"/>
      <c r="N39" s="183"/>
    </row>
    <row r="40" spans="2:14" x14ac:dyDescent="0.25">
      <c r="B40" s="57" t="s">
        <v>28</v>
      </c>
      <c r="C40" s="160">
        <f t="shared" ref="C40:L40" si="7">C18/SUM($C18:$L18)</f>
        <v>0.72310926887223614</v>
      </c>
      <c r="D40" s="160">
        <f t="shared" si="7"/>
        <v>0.21136389932310048</v>
      </c>
      <c r="E40" s="160">
        <f t="shared" si="7"/>
        <v>4.8216086175468166E-2</v>
      </c>
      <c r="F40" s="160">
        <f t="shared" si="7"/>
        <v>7.7221299203054112E-3</v>
      </c>
      <c r="G40" s="160">
        <f t="shared" si="7"/>
        <v>4.6355974320781111E-3</v>
      </c>
      <c r="H40" s="160">
        <f t="shared" si="7"/>
        <v>1.5648509992097039E-3</v>
      </c>
      <c r="I40" s="160">
        <f t="shared" si="7"/>
        <v>1.1471533407584028E-3</v>
      </c>
      <c r="J40" s="160">
        <f t="shared" si="7"/>
        <v>8.217522145437657E-4</v>
      </c>
      <c r="K40" s="160">
        <f t="shared" si="7"/>
        <v>5.8796806239556248E-4</v>
      </c>
      <c r="L40" s="160">
        <f t="shared" si="7"/>
        <v>8.312936599043924E-4</v>
      </c>
      <c r="M40" s="104"/>
      <c r="N40" s="183"/>
    </row>
    <row r="41" spans="2:14" ht="30" x14ac:dyDescent="0.25">
      <c r="B41" s="57" t="s">
        <v>29</v>
      </c>
      <c r="C41" s="160">
        <f t="shared" ref="C41:L41" si="8">C19/SUM($C19:$L19)</f>
        <v>0.36918078639007507</v>
      </c>
      <c r="D41" s="160">
        <f t="shared" si="8"/>
        <v>0.3691807914473188</v>
      </c>
      <c r="E41" s="160">
        <f t="shared" si="8"/>
        <v>0.26163842216260608</v>
      </c>
      <c r="F41" s="160">
        <f t="shared" si="8"/>
        <v>0</v>
      </c>
      <c r="G41" s="160">
        <f t="shared" si="8"/>
        <v>0</v>
      </c>
      <c r="H41" s="160">
        <f t="shared" si="8"/>
        <v>0</v>
      </c>
      <c r="I41" s="160">
        <f t="shared" si="8"/>
        <v>0</v>
      </c>
      <c r="J41" s="160">
        <f t="shared" si="8"/>
        <v>0</v>
      </c>
      <c r="K41" s="160">
        <f t="shared" si="8"/>
        <v>0</v>
      </c>
      <c r="L41" s="160">
        <f t="shared" si="8"/>
        <v>0</v>
      </c>
      <c r="M41" s="104"/>
      <c r="N41" s="183"/>
    </row>
    <row r="42" spans="2:14" x14ac:dyDescent="0.25">
      <c r="B42" s="57" t="s">
        <v>9</v>
      </c>
      <c r="C42" s="160">
        <f t="shared" ref="C42:L44" si="9">C20/SUM($C20:$L20)</f>
        <v>0.25104132585858285</v>
      </c>
      <c r="D42" s="160">
        <f t="shared" ref="D42:L42" si="10">D20/SUM($C20:$L20)</f>
        <v>0.17783113724248981</v>
      </c>
      <c r="E42" s="160">
        <f t="shared" si="10"/>
        <v>0.1162531850102856</v>
      </c>
      <c r="F42" s="160">
        <f t="shared" si="10"/>
        <v>5.81265925051428E-2</v>
      </c>
      <c r="G42" s="160">
        <f t="shared" si="10"/>
        <v>5.81265925051428E-2</v>
      </c>
      <c r="H42" s="160">
        <f t="shared" si="10"/>
        <v>2.90632962525714E-2</v>
      </c>
      <c r="I42" s="160">
        <f t="shared" si="10"/>
        <v>2.90632962525714E-2</v>
      </c>
      <c r="J42" s="160">
        <f t="shared" si="10"/>
        <v>2.90632962525714E-2</v>
      </c>
      <c r="K42" s="160">
        <f t="shared" si="10"/>
        <v>2.90632962525714E-2</v>
      </c>
      <c r="L42" s="160">
        <f t="shared" si="10"/>
        <v>0.22236798186807069</v>
      </c>
      <c r="M42" s="104"/>
      <c r="N42" s="183"/>
    </row>
    <row r="43" spans="2:14" x14ac:dyDescent="0.25">
      <c r="C43" s="160"/>
      <c r="D43" s="160"/>
      <c r="E43" s="160"/>
      <c r="F43" s="160"/>
      <c r="G43" s="160"/>
      <c r="H43" s="160"/>
      <c r="I43" s="160"/>
      <c r="J43" s="160"/>
      <c r="K43" s="160"/>
      <c r="L43" s="160"/>
      <c r="M43" s="104"/>
      <c r="N43" s="3"/>
    </row>
    <row r="44" spans="2:14" x14ac:dyDescent="0.25">
      <c r="B44" s="50" t="s">
        <v>10</v>
      </c>
      <c r="C44" s="161">
        <f t="shared" si="9"/>
        <v>0.61859765078647566</v>
      </c>
      <c r="D44" s="161">
        <f t="shared" si="9"/>
        <v>0.26025843328765608</v>
      </c>
      <c r="E44" s="161">
        <f t="shared" si="9"/>
        <v>8.9923052127193329E-2</v>
      </c>
      <c r="F44" s="161">
        <f t="shared" si="9"/>
        <v>1.6322264957009929E-2</v>
      </c>
      <c r="G44" s="161">
        <f t="shared" si="9"/>
        <v>7.8804738200845166E-3</v>
      </c>
      <c r="H44" s="161">
        <f t="shared" si="9"/>
        <v>1.9889067668764412E-3</v>
      </c>
      <c r="I44" s="161">
        <f t="shared" si="9"/>
        <v>1.4208174320595698E-3</v>
      </c>
      <c r="J44" s="161">
        <f t="shared" si="9"/>
        <v>1.1191547575062331E-3</v>
      </c>
      <c r="K44" s="161">
        <f t="shared" si="9"/>
        <v>8.0091928905771991E-4</v>
      </c>
      <c r="L44" s="161">
        <f t="shared" si="9"/>
        <v>1.6883267760807055E-3</v>
      </c>
      <c r="M44" s="104"/>
      <c r="N44" s="204"/>
    </row>
    <row r="49" spans="2:14" ht="15.75" x14ac:dyDescent="0.25">
      <c r="B49" s="41" t="s">
        <v>260</v>
      </c>
      <c r="C49" s="42"/>
      <c r="D49" s="42"/>
      <c r="E49" s="42"/>
      <c r="F49" s="42"/>
      <c r="G49" s="42"/>
      <c r="H49" s="42"/>
      <c r="I49" s="42"/>
      <c r="J49" s="42"/>
      <c r="K49" s="42"/>
      <c r="L49" s="42"/>
    </row>
    <row r="50" spans="2:14" ht="3.75" customHeight="1" x14ac:dyDescent="0.25">
      <c r="B50" s="41"/>
      <c r="C50" s="42"/>
      <c r="D50" s="42"/>
      <c r="E50" s="42"/>
      <c r="F50" s="42"/>
      <c r="G50" s="42"/>
      <c r="H50" s="42"/>
      <c r="I50" s="42"/>
      <c r="J50" s="42"/>
      <c r="K50" s="42"/>
      <c r="L50" s="42"/>
    </row>
    <row r="51" spans="2:14" x14ac:dyDescent="0.25">
      <c r="B51" s="162" t="s">
        <v>286</v>
      </c>
      <c r="C51" s="60"/>
      <c r="D51" s="60"/>
      <c r="E51" s="56"/>
      <c r="F51" s="56"/>
      <c r="G51" s="56"/>
      <c r="H51" s="56"/>
      <c r="I51" s="56"/>
      <c r="J51" s="56"/>
      <c r="K51" s="56"/>
      <c r="L51" s="56"/>
      <c r="M51" s="56"/>
      <c r="N51" s="56"/>
    </row>
    <row r="52" spans="2:14" x14ac:dyDescent="0.25">
      <c r="B52" s="47"/>
      <c r="C52" s="244" t="s">
        <v>285</v>
      </c>
      <c r="D52" s="244"/>
      <c r="E52" s="244"/>
      <c r="F52" s="244"/>
      <c r="G52" s="244"/>
      <c r="H52" s="244"/>
      <c r="I52" s="244"/>
      <c r="J52" s="244"/>
      <c r="K52" s="244"/>
      <c r="L52" s="244"/>
      <c r="N52" s="47"/>
    </row>
    <row r="53" spans="2:14" ht="30" x14ac:dyDescent="0.25">
      <c r="B53" s="47"/>
      <c r="C53" s="65" t="s">
        <v>17</v>
      </c>
      <c r="D53" s="65" t="s">
        <v>18</v>
      </c>
      <c r="E53" s="65" t="s">
        <v>19</v>
      </c>
      <c r="F53" s="65" t="s">
        <v>20</v>
      </c>
      <c r="G53" s="65" t="s">
        <v>21</v>
      </c>
      <c r="H53" s="65" t="s">
        <v>22</v>
      </c>
      <c r="I53" s="65" t="s">
        <v>23</v>
      </c>
      <c r="J53" s="65" t="s">
        <v>24</v>
      </c>
      <c r="K53" s="65" t="s">
        <v>25</v>
      </c>
      <c r="L53" s="65" t="s">
        <v>26</v>
      </c>
      <c r="N53" s="65" t="s">
        <v>361</v>
      </c>
    </row>
    <row r="54" spans="2:14" x14ac:dyDescent="0.25">
      <c r="C54" s="62"/>
      <c r="D54" s="62"/>
      <c r="E54" s="62"/>
      <c r="F54" s="62"/>
      <c r="G54" s="62"/>
      <c r="H54" s="62"/>
      <c r="I54" s="62"/>
      <c r="J54" s="62"/>
      <c r="K54" s="62"/>
      <c r="L54" s="62"/>
    </row>
    <row r="55" spans="2:14" x14ac:dyDescent="0.25">
      <c r="B55" s="57" t="s">
        <v>1</v>
      </c>
      <c r="C55" s="171">
        <v>1.396415772E-2</v>
      </c>
      <c r="D55" s="171">
        <v>9.2564625880000001E-2</v>
      </c>
      <c r="E55" s="171">
        <v>0.14972901065999999</v>
      </c>
      <c r="F55" s="171">
        <v>4.7439858279999997E-2</v>
      </c>
      <c r="G55" s="171">
        <v>2.9038890019999999E-2</v>
      </c>
      <c r="H55" s="171">
        <v>1.239614906E-2</v>
      </c>
      <c r="I55" s="171">
        <v>2.6640252000000001E-3</v>
      </c>
      <c r="J55" s="171">
        <v>4.8759069E-3</v>
      </c>
      <c r="K55" s="171">
        <v>1.42903488E-3</v>
      </c>
      <c r="L55" s="171">
        <v>8.8099607699999999E-3</v>
      </c>
      <c r="N55" s="183">
        <v>51.24</v>
      </c>
    </row>
    <row r="56" spans="2:14" x14ac:dyDescent="0.25">
      <c r="B56" s="57" t="s">
        <v>2</v>
      </c>
      <c r="C56" s="171">
        <v>0</v>
      </c>
      <c r="D56" s="171">
        <v>0</v>
      </c>
      <c r="E56" s="171">
        <v>0</v>
      </c>
      <c r="F56" s="171">
        <v>0</v>
      </c>
      <c r="G56" s="171">
        <v>0</v>
      </c>
      <c r="H56" s="171">
        <v>0</v>
      </c>
      <c r="I56" s="171">
        <v>0</v>
      </c>
      <c r="J56" s="171">
        <v>0</v>
      </c>
      <c r="K56" s="171">
        <v>0</v>
      </c>
      <c r="L56" s="171">
        <v>0</v>
      </c>
      <c r="N56" s="206">
        <v>0</v>
      </c>
    </row>
    <row r="57" spans="2:14" x14ac:dyDescent="0.25">
      <c r="B57" s="57" t="s">
        <v>3</v>
      </c>
      <c r="C57" s="171">
        <v>0</v>
      </c>
      <c r="D57" s="171">
        <v>9.0246740000000003E-4</v>
      </c>
      <c r="E57" s="171">
        <v>0</v>
      </c>
      <c r="F57" s="171">
        <v>0</v>
      </c>
      <c r="G57" s="171">
        <v>0</v>
      </c>
      <c r="H57" s="171">
        <v>0</v>
      </c>
      <c r="I57" s="171">
        <v>0</v>
      </c>
      <c r="J57" s="171">
        <v>0</v>
      </c>
      <c r="K57" s="171">
        <v>0</v>
      </c>
      <c r="L57" s="171">
        <v>0</v>
      </c>
      <c r="N57" s="183">
        <v>28</v>
      </c>
    </row>
    <row r="58" spans="2:14" x14ac:dyDescent="0.25">
      <c r="B58" s="57" t="s">
        <v>4</v>
      </c>
      <c r="C58" s="171">
        <v>6.4307889900000002E-3</v>
      </c>
      <c r="D58" s="171">
        <v>2.625904226E-2</v>
      </c>
      <c r="E58" s="171">
        <v>1.115355574E-2</v>
      </c>
      <c r="F58" s="171">
        <v>8.2501604999999992E-3</v>
      </c>
      <c r="G58" s="171">
        <v>1.250725169E-2</v>
      </c>
      <c r="H58" s="171">
        <v>0</v>
      </c>
      <c r="I58" s="171">
        <v>2.2857906600000002E-3</v>
      </c>
      <c r="J58" s="171">
        <v>0</v>
      </c>
      <c r="K58" s="171">
        <v>0</v>
      </c>
      <c r="L58" s="171">
        <v>0</v>
      </c>
      <c r="N58" s="183">
        <v>44.97</v>
      </c>
    </row>
    <row r="59" spans="2:14" x14ac:dyDescent="0.25">
      <c r="B59" s="57" t="s">
        <v>5</v>
      </c>
      <c r="C59" s="171">
        <v>1.122250224E-2</v>
      </c>
      <c r="D59" s="171">
        <v>3.8380250599999999E-2</v>
      </c>
      <c r="E59" s="171">
        <v>8.2128150620000007E-2</v>
      </c>
      <c r="F59" s="171">
        <v>2.767526373E-2</v>
      </c>
      <c r="G59" s="171">
        <v>4.4050803020000001E-2</v>
      </c>
      <c r="H59" s="171">
        <v>5.2644028799999996E-3</v>
      </c>
      <c r="I59" s="171">
        <v>2.5128672500000001E-3</v>
      </c>
      <c r="J59" s="171">
        <v>1.9162584E-3</v>
      </c>
      <c r="K59" s="171">
        <v>2.2754630000000001E-3</v>
      </c>
      <c r="L59" s="171">
        <v>1.0668408609999999E-2</v>
      </c>
      <c r="N59" s="183">
        <v>57.1</v>
      </c>
    </row>
    <row r="60" spans="2:14" ht="30" x14ac:dyDescent="0.25">
      <c r="B60" s="57" t="s">
        <v>6</v>
      </c>
      <c r="C60" s="171">
        <v>8.3777863000000004E-4</v>
      </c>
      <c r="D60" s="171">
        <v>6.4114373300000003E-3</v>
      </c>
      <c r="E60" s="171">
        <v>1.5601322200000001E-3</v>
      </c>
      <c r="F60" s="171">
        <v>0</v>
      </c>
      <c r="G60" s="171">
        <v>0</v>
      </c>
      <c r="H60" s="171">
        <v>0</v>
      </c>
      <c r="I60" s="171">
        <v>0</v>
      </c>
      <c r="J60" s="171">
        <v>0</v>
      </c>
      <c r="K60" s="171">
        <v>0</v>
      </c>
      <c r="L60" s="171">
        <v>0</v>
      </c>
      <c r="N60" s="183">
        <v>31.69</v>
      </c>
    </row>
    <row r="61" spans="2:14" x14ac:dyDescent="0.25">
      <c r="B61" s="57" t="s">
        <v>7</v>
      </c>
      <c r="C61" s="171">
        <v>5.7154392069999997E-2</v>
      </c>
      <c r="D61" s="171">
        <v>0.18191664481</v>
      </c>
      <c r="E61" s="171">
        <v>0.1284445968</v>
      </c>
      <c r="F61" s="171">
        <v>2.203456879E-2</v>
      </c>
      <c r="G61" s="171">
        <v>1.220271631E-2</v>
      </c>
      <c r="H61" s="171">
        <v>6.2240262E-4</v>
      </c>
      <c r="I61" s="171">
        <v>5.5993171000000004E-4</v>
      </c>
      <c r="J61" s="171">
        <v>7.3590750000000001E-4</v>
      </c>
      <c r="K61" s="171">
        <v>2.5662176000000001E-4</v>
      </c>
      <c r="L61" s="171">
        <v>3.20160516E-3</v>
      </c>
      <c r="N61" s="183">
        <v>38.06</v>
      </c>
    </row>
    <row r="62" spans="2:14" x14ac:dyDescent="0.25">
      <c r="B62" s="57" t="s">
        <v>28</v>
      </c>
      <c r="C62" s="171">
        <v>0.37934135962999999</v>
      </c>
      <c r="D62" s="171">
        <v>0.43440345465000002</v>
      </c>
      <c r="E62" s="171">
        <v>0.19639533095</v>
      </c>
      <c r="F62" s="171">
        <v>3.764882303E-2</v>
      </c>
      <c r="G62" s="171">
        <v>9.6891623999999996E-3</v>
      </c>
      <c r="H62" s="171">
        <v>1.2675103389999999E-2</v>
      </c>
      <c r="I62" s="171">
        <v>6.7804162699999998E-3</v>
      </c>
      <c r="J62" s="171">
        <v>4.4667916099999996E-3</v>
      </c>
      <c r="K62" s="171">
        <v>1.082114862E-2</v>
      </c>
      <c r="L62" s="171">
        <v>6.18327876E-3</v>
      </c>
      <c r="N62" s="183">
        <v>30.63</v>
      </c>
    </row>
    <row r="63" spans="2:14" ht="30" x14ac:dyDescent="0.25">
      <c r="B63" s="57" t="s">
        <v>29</v>
      </c>
      <c r="C63" s="171">
        <v>0</v>
      </c>
      <c r="D63" s="171">
        <v>0</v>
      </c>
      <c r="E63" s="171">
        <v>1.9773616799999998E-3</v>
      </c>
      <c r="F63" s="171">
        <v>0</v>
      </c>
      <c r="G63" s="171">
        <v>0</v>
      </c>
      <c r="H63" s="171">
        <v>0</v>
      </c>
      <c r="I63" s="171">
        <v>0</v>
      </c>
      <c r="J63" s="171">
        <v>0</v>
      </c>
      <c r="K63" s="171">
        <v>0</v>
      </c>
      <c r="L63" s="171">
        <v>0</v>
      </c>
      <c r="N63" s="183">
        <v>54.17</v>
      </c>
    </row>
    <row r="64" spans="2:14" x14ac:dyDescent="0.25">
      <c r="B64" s="57" t="s">
        <v>9</v>
      </c>
      <c r="C64" s="171">
        <v>0</v>
      </c>
      <c r="D64" s="171">
        <v>1.1654999E-4</v>
      </c>
      <c r="E64" s="171">
        <v>0</v>
      </c>
      <c r="F64" s="171">
        <v>0</v>
      </c>
      <c r="G64" s="171">
        <v>0</v>
      </c>
      <c r="H64" s="171">
        <v>0</v>
      </c>
      <c r="I64" s="171">
        <v>0</v>
      </c>
      <c r="J64" s="171">
        <v>0</v>
      </c>
      <c r="K64" s="171">
        <v>0</v>
      </c>
      <c r="L64" s="171">
        <v>4.7698485999999999E-4</v>
      </c>
      <c r="N64" s="183">
        <v>116.83</v>
      </c>
    </row>
    <row r="65" spans="2:14" x14ac:dyDescent="0.25">
      <c r="C65" s="171"/>
      <c r="D65" s="171"/>
      <c r="E65" s="171"/>
      <c r="F65" s="171"/>
      <c r="G65" s="171"/>
      <c r="H65" s="171"/>
      <c r="I65" s="171"/>
      <c r="J65" s="171"/>
      <c r="K65" s="171"/>
      <c r="L65" s="171"/>
      <c r="N65" s="183"/>
    </row>
    <row r="66" spans="2:14" x14ac:dyDescent="0.25">
      <c r="B66" s="50" t="s">
        <v>10</v>
      </c>
      <c r="C66" s="172">
        <f>SUM(C55:C64)</f>
        <v>0.46895097927999996</v>
      </c>
      <c r="D66" s="172">
        <f t="shared" ref="D66:L66" si="11">SUM(D55:D64)</f>
        <v>0.78095447291999998</v>
      </c>
      <c r="E66" s="172">
        <f t="shared" si="11"/>
        <v>0.57138813867000005</v>
      </c>
      <c r="F66" s="172">
        <f t="shared" si="11"/>
        <v>0.14304867433000001</v>
      </c>
      <c r="G66" s="172">
        <f t="shared" si="11"/>
        <v>0.10748882343999999</v>
      </c>
      <c r="H66" s="172">
        <f t="shared" si="11"/>
        <v>3.0958057949999999E-2</v>
      </c>
      <c r="I66" s="172">
        <f t="shared" si="11"/>
        <v>1.4803031089999998E-2</v>
      </c>
      <c r="J66" s="172">
        <f t="shared" si="11"/>
        <v>1.199486441E-2</v>
      </c>
      <c r="K66" s="172">
        <f t="shared" si="11"/>
        <v>1.478226826E-2</v>
      </c>
      <c r="L66" s="172">
        <f t="shared" si="11"/>
        <v>2.934023816E-2</v>
      </c>
      <c r="N66" s="64">
        <v>38.71</v>
      </c>
    </row>
    <row r="71" spans="2:14" ht="15.75" x14ac:dyDescent="0.25">
      <c r="B71" s="41" t="s">
        <v>349</v>
      </c>
      <c r="C71" s="42"/>
      <c r="D71" s="42"/>
      <c r="E71" s="42"/>
      <c r="F71" s="42"/>
      <c r="G71" s="42"/>
      <c r="H71" s="42"/>
      <c r="I71" s="42"/>
      <c r="J71" s="42"/>
      <c r="K71" s="42"/>
      <c r="L71" s="42"/>
    </row>
    <row r="72" spans="2:14" ht="3.75" customHeight="1" x14ac:dyDescent="0.25">
      <c r="B72" s="41"/>
      <c r="C72" s="42"/>
      <c r="D72" s="42"/>
      <c r="E72" s="42"/>
      <c r="F72" s="42"/>
      <c r="G72" s="42"/>
      <c r="H72" s="42"/>
      <c r="I72" s="42"/>
      <c r="J72" s="42"/>
      <c r="K72" s="42"/>
      <c r="L72" s="42"/>
    </row>
    <row r="73" spans="2:14" x14ac:dyDescent="0.25">
      <c r="B73" s="162" t="s">
        <v>287</v>
      </c>
      <c r="C73" s="60"/>
      <c r="D73" s="60"/>
      <c r="E73" s="56"/>
      <c r="F73" s="56"/>
      <c r="G73" s="56"/>
      <c r="H73" s="56"/>
      <c r="I73" s="56"/>
      <c r="J73" s="56"/>
      <c r="K73" s="56"/>
      <c r="L73" s="56"/>
      <c r="N73" s="56"/>
    </row>
    <row r="74" spans="2:14" x14ac:dyDescent="0.25">
      <c r="B74" s="47"/>
      <c r="C74" s="244" t="s">
        <v>27</v>
      </c>
      <c r="D74" s="244"/>
      <c r="E74" s="244"/>
      <c r="F74" s="244"/>
      <c r="G74" s="244"/>
      <c r="H74" s="244"/>
      <c r="I74" s="244"/>
      <c r="J74" s="244"/>
      <c r="K74" s="244"/>
      <c r="L74" s="244"/>
      <c r="N74" s="47"/>
    </row>
    <row r="75" spans="2:14" ht="30" x14ac:dyDescent="0.25">
      <c r="B75" s="47"/>
      <c r="C75" s="65" t="s">
        <v>17</v>
      </c>
      <c r="D75" s="65" t="s">
        <v>18</v>
      </c>
      <c r="E75" s="65" t="s">
        <v>19</v>
      </c>
      <c r="F75" s="65" t="s">
        <v>20</v>
      </c>
      <c r="G75" s="65" t="s">
        <v>21</v>
      </c>
      <c r="H75" s="65" t="s">
        <v>22</v>
      </c>
      <c r="I75" s="65" t="s">
        <v>23</v>
      </c>
      <c r="J75" s="65" t="s">
        <v>24</v>
      </c>
      <c r="K75" s="65" t="s">
        <v>25</v>
      </c>
      <c r="L75" s="65" t="s">
        <v>26</v>
      </c>
      <c r="N75" s="65" t="s">
        <v>361</v>
      </c>
    </row>
    <row r="76" spans="2:14" x14ac:dyDescent="0.25">
      <c r="C76" s="62"/>
      <c r="D76" s="62"/>
      <c r="E76" s="62"/>
      <c r="F76" s="62"/>
      <c r="G76" s="62"/>
      <c r="H76" s="62"/>
      <c r="I76" s="62"/>
      <c r="J76" s="62"/>
      <c r="K76" s="62"/>
      <c r="L76" s="62"/>
    </row>
    <row r="77" spans="2:14" x14ac:dyDescent="0.25">
      <c r="B77" s="57" t="s">
        <v>1</v>
      </c>
      <c r="C77" s="160">
        <f>C55/SUM($C55:$L55)</f>
        <v>3.8478122426174217E-2</v>
      </c>
      <c r="D77" s="160">
        <f t="shared" ref="D77:L77" si="12">D55/SUM($C55:$L55)</f>
        <v>0.2550610698017563</v>
      </c>
      <c r="E77" s="160">
        <f t="shared" si="12"/>
        <v>0.41257706468567618</v>
      </c>
      <c r="F77" s="160">
        <f t="shared" si="12"/>
        <v>0.13072014162112991</v>
      </c>
      <c r="G77" s="160">
        <f t="shared" si="12"/>
        <v>8.0016424027454236E-2</v>
      </c>
      <c r="H77" s="160">
        <f t="shared" si="12"/>
        <v>3.415748738362033E-2</v>
      </c>
      <c r="I77" s="160">
        <f t="shared" si="12"/>
        <v>7.3406996574665768E-3</v>
      </c>
      <c r="J77" s="160">
        <f t="shared" si="12"/>
        <v>1.3435521597419169E-2</v>
      </c>
      <c r="K77" s="160">
        <f t="shared" si="12"/>
        <v>3.9376939280168187E-3</v>
      </c>
      <c r="L77" s="160">
        <f t="shared" si="12"/>
        <v>2.427577487128612E-2</v>
      </c>
      <c r="M77" s="104"/>
      <c r="N77" s="183">
        <f>+N55</f>
        <v>51.24</v>
      </c>
    </row>
    <row r="78" spans="2:14" x14ac:dyDescent="0.25">
      <c r="B78" s="57" t="s">
        <v>2</v>
      </c>
      <c r="C78" s="171">
        <v>0</v>
      </c>
      <c r="D78" s="171">
        <v>0</v>
      </c>
      <c r="E78" s="171">
        <v>0</v>
      </c>
      <c r="F78" s="171">
        <v>0</v>
      </c>
      <c r="G78" s="171">
        <v>0</v>
      </c>
      <c r="H78" s="171">
        <v>0</v>
      </c>
      <c r="I78" s="171">
        <v>0</v>
      </c>
      <c r="J78" s="171">
        <v>0</v>
      </c>
      <c r="K78" s="171">
        <v>0</v>
      </c>
      <c r="L78" s="171">
        <v>0</v>
      </c>
      <c r="M78" s="104"/>
      <c r="N78" s="183">
        <f>+N56</f>
        <v>0</v>
      </c>
    </row>
    <row r="79" spans="2:14" x14ac:dyDescent="0.25">
      <c r="B79" s="57" t="s">
        <v>3</v>
      </c>
      <c r="C79" s="160">
        <f t="shared" ref="C79:L79" si="13">C57/SUM($C57:$L57)</f>
        <v>0</v>
      </c>
      <c r="D79" s="160">
        <f t="shared" si="13"/>
        <v>1</v>
      </c>
      <c r="E79" s="160">
        <f t="shared" si="13"/>
        <v>0</v>
      </c>
      <c r="F79" s="160">
        <f t="shared" si="13"/>
        <v>0</v>
      </c>
      <c r="G79" s="160">
        <f t="shared" si="13"/>
        <v>0</v>
      </c>
      <c r="H79" s="160">
        <f t="shared" si="13"/>
        <v>0</v>
      </c>
      <c r="I79" s="160">
        <f t="shared" si="13"/>
        <v>0</v>
      </c>
      <c r="J79" s="160">
        <f t="shared" si="13"/>
        <v>0</v>
      </c>
      <c r="K79" s="160">
        <f t="shared" si="13"/>
        <v>0</v>
      </c>
      <c r="L79" s="160">
        <f t="shared" si="13"/>
        <v>0</v>
      </c>
      <c r="M79" s="104"/>
      <c r="N79" s="183">
        <f t="shared" ref="N79:N86" si="14">+N57</f>
        <v>28</v>
      </c>
    </row>
    <row r="80" spans="2:14" x14ac:dyDescent="0.25">
      <c r="B80" s="57" t="s">
        <v>4</v>
      </c>
      <c r="C80" s="160">
        <f t="shared" ref="C80:L80" si="15">C58/SUM($C58:$L58)</f>
        <v>9.6144668241917364E-2</v>
      </c>
      <c r="D80" s="160">
        <f t="shared" si="15"/>
        <v>0.39259053754742901</v>
      </c>
      <c r="E80" s="160">
        <f t="shared" si="15"/>
        <v>0.16675324256596905</v>
      </c>
      <c r="F80" s="160">
        <f t="shared" si="15"/>
        <v>0.12334550946214004</v>
      </c>
      <c r="G80" s="160">
        <f t="shared" si="15"/>
        <v>0.18699191751169716</v>
      </c>
      <c r="H80" s="160">
        <f t="shared" si="15"/>
        <v>0</v>
      </c>
      <c r="I80" s="160">
        <f t="shared" si="15"/>
        <v>3.4174124670847482E-2</v>
      </c>
      <c r="J80" s="160">
        <f t="shared" si="15"/>
        <v>0</v>
      </c>
      <c r="K80" s="160">
        <f t="shared" si="15"/>
        <v>0</v>
      </c>
      <c r="L80" s="160">
        <f t="shared" si="15"/>
        <v>0</v>
      </c>
      <c r="M80" s="104"/>
      <c r="N80" s="183">
        <f t="shared" si="14"/>
        <v>44.97</v>
      </c>
    </row>
    <row r="81" spans="2:14" x14ac:dyDescent="0.25">
      <c r="B81" s="57" t="s">
        <v>5</v>
      </c>
      <c r="C81" s="160">
        <f t="shared" ref="C81:L81" si="16">C59/SUM($C59:$L59)</f>
        <v>4.9636363004648333E-2</v>
      </c>
      <c r="D81" s="160">
        <f t="shared" si="16"/>
        <v>0.16975323419413921</v>
      </c>
      <c r="E81" s="160">
        <f t="shared" si="16"/>
        <v>0.3632472161640446</v>
      </c>
      <c r="F81" s="160">
        <f t="shared" si="16"/>
        <v>0.12240580642126545</v>
      </c>
      <c r="G81" s="160">
        <f t="shared" si="16"/>
        <v>0.19483370130714978</v>
      </c>
      <c r="H81" s="160">
        <f t="shared" si="16"/>
        <v>2.3284095361819784E-2</v>
      </c>
      <c r="I81" s="160">
        <f t="shared" si="16"/>
        <v>1.1114240686798241E-2</v>
      </c>
      <c r="J81" s="160">
        <f t="shared" si="16"/>
        <v>8.4754803803101415E-3</v>
      </c>
      <c r="K81" s="160">
        <f t="shared" si="16"/>
        <v>1.0064217859460736E-2</v>
      </c>
      <c r="L81" s="160">
        <f t="shared" si="16"/>
        <v>4.7185644620363711E-2</v>
      </c>
      <c r="M81" s="104"/>
      <c r="N81" s="183">
        <f t="shared" si="14"/>
        <v>57.1</v>
      </c>
    </row>
    <row r="82" spans="2:14" ht="30" x14ac:dyDescent="0.25">
      <c r="B82" s="57" t="s">
        <v>6</v>
      </c>
      <c r="C82" s="160">
        <f t="shared" ref="C82:L82" si="17">C60/SUM($C60:$L60)</f>
        <v>9.5101091804047633E-2</v>
      </c>
      <c r="D82" s="160">
        <f t="shared" si="17"/>
        <v>0.72779928764264146</v>
      </c>
      <c r="E82" s="160">
        <f t="shared" si="17"/>
        <v>0.17709962055331088</v>
      </c>
      <c r="F82" s="160">
        <f t="shared" si="17"/>
        <v>0</v>
      </c>
      <c r="G82" s="160">
        <f t="shared" si="17"/>
        <v>0</v>
      </c>
      <c r="H82" s="160">
        <f t="shared" si="17"/>
        <v>0</v>
      </c>
      <c r="I82" s="160">
        <f t="shared" si="17"/>
        <v>0</v>
      </c>
      <c r="J82" s="160">
        <f t="shared" si="17"/>
        <v>0</v>
      </c>
      <c r="K82" s="160">
        <v>0</v>
      </c>
      <c r="L82" s="160">
        <f t="shared" si="17"/>
        <v>0</v>
      </c>
      <c r="M82" s="104"/>
      <c r="N82" s="183">
        <f t="shared" si="14"/>
        <v>31.69</v>
      </c>
    </row>
    <row r="83" spans="2:14" x14ac:dyDescent="0.25">
      <c r="B83" s="57" t="s">
        <v>7</v>
      </c>
      <c r="C83" s="160">
        <f t="shared" ref="C83:L83" si="18">C61/SUM($C61:$L61)</f>
        <v>0.14038385294844008</v>
      </c>
      <c r="D83" s="160">
        <f t="shared" si="18"/>
        <v>0.44682759432735658</v>
      </c>
      <c r="E83" s="160">
        <f t="shared" si="18"/>
        <v>0.31548839443710097</v>
      </c>
      <c r="F83" s="160">
        <f t="shared" si="18"/>
        <v>5.4121784044332454E-2</v>
      </c>
      <c r="G83" s="160">
        <f t="shared" si="18"/>
        <v>2.9972575509796186E-2</v>
      </c>
      <c r="H83" s="160">
        <f t="shared" si="18"/>
        <v>1.5287587657968737E-3</v>
      </c>
      <c r="I83" s="160">
        <f t="shared" si="18"/>
        <v>1.3753163666151229E-3</v>
      </c>
      <c r="J83" s="160">
        <f t="shared" si="18"/>
        <v>1.8075519049721592E-3</v>
      </c>
      <c r="K83" s="160">
        <f t="shared" si="18"/>
        <v>6.303199126864562E-4</v>
      </c>
      <c r="L83" s="160">
        <f t="shared" si="18"/>
        <v>7.8638517829030061E-3</v>
      </c>
      <c r="M83" s="104"/>
      <c r="N83" s="183">
        <f t="shared" si="14"/>
        <v>38.06</v>
      </c>
    </row>
    <row r="84" spans="2:14" x14ac:dyDescent="0.25">
      <c r="B84" s="57" t="s">
        <v>28</v>
      </c>
      <c r="C84" s="160">
        <f t="shared" ref="C84:L84" si="19">C62/SUM($C62:$L62)</f>
        <v>0.34535658956819437</v>
      </c>
      <c r="D84" s="160">
        <f t="shared" si="19"/>
        <v>0.39548573279986005</v>
      </c>
      <c r="E84" s="160">
        <f t="shared" si="19"/>
        <v>0.17880049191094016</v>
      </c>
      <c r="F84" s="160">
        <f t="shared" si="19"/>
        <v>3.4275906891827933E-2</v>
      </c>
      <c r="G84" s="160">
        <f t="shared" si="19"/>
        <v>8.8211211282107384E-3</v>
      </c>
      <c r="H84" s="160">
        <f t="shared" si="19"/>
        <v>1.153955498937499E-2</v>
      </c>
      <c r="I84" s="160">
        <f t="shared" si="19"/>
        <v>6.1729663254855597E-3</v>
      </c>
      <c r="J84" s="160">
        <f t="shared" si="19"/>
        <v>4.0666167228537173E-3</v>
      </c>
      <c r="K84" s="160">
        <f t="shared" si="19"/>
        <v>9.8516939630809049E-3</v>
      </c>
      <c r="L84" s="160">
        <f t="shared" si="19"/>
        <v>5.6293257001712241E-3</v>
      </c>
      <c r="M84" s="104"/>
      <c r="N84" s="183">
        <f t="shared" si="14"/>
        <v>30.63</v>
      </c>
    </row>
    <row r="85" spans="2:14" ht="30" x14ac:dyDescent="0.25">
      <c r="B85" s="57" t="s">
        <v>29</v>
      </c>
      <c r="C85" s="171">
        <f t="shared" ref="C85:L85" si="20">C63/SUM($C63:$L63)</f>
        <v>0</v>
      </c>
      <c r="D85" s="171">
        <f t="shared" si="20"/>
        <v>0</v>
      </c>
      <c r="E85" s="171">
        <f t="shared" si="20"/>
        <v>1</v>
      </c>
      <c r="F85" s="171">
        <f t="shared" si="20"/>
        <v>0</v>
      </c>
      <c r="G85" s="171">
        <f t="shared" si="20"/>
        <v>0</v>
      </c>
      <c r="H85" s="171">
        <f t="shared" si="20"/>
        <v>0</v>
      </c>
      <c r="I85" s="171">
        <f t="shared" si="20"/>
        <v>0</v>
      </c>
      <c r="J85" s="171">
        <f t="shared" si="20"/>
        <v>0</v>
      </c>
      <c r="K85" s="171">
        <f t="shared" si="20"/>
        <v>0</v>
      </c>
      <c r="L85" s="171">
        <f t="shared" si="20"/>
        <v>0</v>
      </c>
      <c r="M85" s="104"/>
      <c r="N85" s="183">
        <f t="shared" si="14"/>
        <v>54.17</v>
      </c>
    </row>
    <row r="86" spans="2:14" x14ac:dyDescent="0.25">
      <c r="B86" s="57" t="s">
        <v>9</v>
      </c>
      <c r="C86" s="171">
        <f t="shared" ref="C86:L86" si="21">C64/SUM($C64:$L64)</f>
        <v>0</v>
      </c>
      <c r="D86" s="171">
        <f t="shared" si="21"/>
        <v>0.1963658747249635</v>
      </c>
      <c r="E86" s="171">
        <f t="shared" si="21"/>
        <v>0</v>
      </c>
      <c r="F86" s="171">
        <f t="shared" si="21"/>
        <v>0</v>
      </c>
      <c r="G86" s="171">
        <f t="shared" si="21"/>
        <v>0</v>
      </c>
      <c r="H86" s="171">
        <f t="shared" si="21"/>
        <v>0</v>
      </c>
      <c r="I86" s="171">
        <f t="shared" si="21"/>
        <v>0</v>
      </c>
      <c r="J86" s="171">
        <f t="shared" si="21"/>
        <v>0</v>
      </c>
      <c r="K86" s="171">
        <f t="shared" si="21"/>
        <v>0</v>
      </c>
      <c r="L86" s="171">
        <f t="shared" si="21"/>
        <v>0.80363412527503642</v>
      </c>
      <c r="M86" s="104"/>
      <c r="N86" s="183">
        <f t="shared" si="14"/>
        <v>116.83</v>
      </c>
    </row>
    <row r="87" spans="2:14" x14ac:dyDescent="0.25">
      <c r="C87" s="105"/>
      <c r="D87" s="105"/>
      <c r="E87" s="105"/>
      <c r="F87" s="105"/>
      <c r="G87" s="105"/>
      <c r="H87" s="105"/>
      <c r="I87" s="105"/>
      <c r="J87" s="105"/>
      <c r="K87" s="105"/>
      <c r="L87" s="105"/>
      <c r="M87" s="104"/>
      <c r="N87" s="183"/>
    </row>
    <row r="88" spans="2:14" x14ac:dyDescent="0.25">
      <c r="B88" s="50" t="s">
        <v>10</v>
      </c>
      <c r="C88" s="161">
        <f t="shared" ref="C88:L88" si="22">C66/SUM($C66:$L66)</f>
        <v>0.21573764517041805</v>
      </c>
      <c r="D88" s="161">
        <f t="shared" si="22"/>
        <v>0.35927268822797248</v>
      </c>
      <c r="E88" s="161">
        <f t="shared" si="22"/>
        <v>0.2628631497992297</v>
      </c>
      <c r="F88" s="161">
        <f t="shared" si="22"/>
        <v>6.5808550377880415E-2</v>
      </c>
      <c r="G88" s="161">
        <f t="shared" si="22"/>
        <v>4.9449487634481683E-2</v>
      </c>
      <c r="H88" s="161">
        <f t="shared" si="22"/>
        <v>1.4242039821383055E-2</v>
      </c>
      <c r="I88" s="161">
        <f t="shared" si="22"/>
        <v>6.8100317727117438E-3</v>
      </c>
      <c r="J88" s="161">
        <f t="shared" si="22"/>
        <v>5.5181541702395568E-3</v>
      </c>
      <c r="K88" s="161">
        <f t="shared" si="22"/>
        <v>6.8004799767902371E-3</v>
      </c>
      <c r="L88" s="161">
        <f t="shared" si="22"/>
        <v>1.3497773048893163E-2</v>
      </c>
      <c r="M88" s="104"/>
      <c r="N88" s="185">
        <f>+N66</f>
        <v>38.71</v>
      </c>
    </row>
    <row r="95" spans="2:14" x14ac:dyDescent="0.25">
      <c r="N95" s="121"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9" sqref="F49"/>
    </sheetView>
  </sheetViews>
  <sheetFormatPr defaultRowHeight="15" x14ac:dyDescent="0.25"/>
  <cols>
    <col min="1" max="1" width="4.7109375" style="43" customWidth="1"/>
    <col min="2" max="2" width="30.28515625" style="43" customWidth="1"/>
    <col min="3" max="8" width="27.42578125" style="43" customWidth="1"/>
    <col min="9" max="9" width="25.7109375" style="43" customWidth="1"/>
    <col min="10" max="16384" width="9.140625" style="43"/>
  </cols>
  <sheetData>
    <row r="4" spans="2:10" x14ac:dyDescent="0.25">
      <c r="B4" s="42"/>
      <c r="C4" s="42"/>
      <c r="D4" s="42"/>
      <c r="E4" s="42"/>
      <c r="F4" s="42"/>
      <c r="G4" s="44" t="s">
        <v>30</v>
      </c>
      <c r="H4" s="167">
        <f>'Table 1-3 - Lending'!L4</f>
        <v>43190</v>
      </c>
      <c r="I4" s="42"/>
      <c r="J4" s="42"/>
    </row>
    <row r="5" spans="2:10" ht="15.75" x14ac:dyDescent="0.25">
      <c r="B5" s="41" t="s">
        <v>261</v>
      </c>
      <c r="C5" s="42"/>
      <c r="D5" s="42"/>
      <c r="E5" s="42"/>
      <c r="F5" s="42"/>
      <c r="G5" s="42"/>
      <c r="H5" s="42"/>
      <c r="I5" s="42"/>
      <c r="J5" s="42"/>
    </row>
    <row r="6" spans="2:10" ht="3.75" customHeight="1" x14ac:dyDescent="0.25">
      <c r="B6" s="41"/>
      <c r="C6" s="42"/>
      <c r="D6" s="42"/>
      <c r="E6" s="42"/>
      <c r="F6" s="42"/>
      <c r="G6" s="42"/>
      <c r="H6" s="42"/>
      <c r="I6" s="42"/>
    </row>
    <row r="7" spans="2:10" x14ac:dyDescent="0.25">
      <c r="B7" s="67" t="s">
        <v>115</v>
      </c>
      <c r="C7" s="67"/>
      <c r="D7" s="68"/>
      <c r="E7" s="68"/>
      <c r="F7" s="68"/>
      <c r="G7" s="68"/>
      <c r="H7" s="68"/>
      <c r="I7" s="68"/>
    </row>
    <row r="8" spans="2:10" x14ac:dyDescent="0.25">
      <c r="B8" s="47"/>
      <c r="C8" s="47"/>
      <c r="D8" s="47"/>
      <c r="E8" s="47"/>
      <c r="F8" s="47"/>
      <c r="G8" s="47"/>
      <c r="H8" s="47"/>
      <c r="I8" s="47"/>
    </row>
    <row r="9" spans="2:10" ht="30" x14ac:dyDescent="0.25">
      <c r="B9" s="47"/>
      <c r="C9" s="65" t="s">
        <v>31</v>
      </c>
      <c r="D9" s="65" t="s">
        <v>32</v>
      </c>
      <c r="E9" s="65" t="s">
        <v>33</v>
      </c>
      <c r="F9" s="65" t="s">
        <v>34</v>
      </c>
      <c r="G9" s="65" t="s">
        <v>35</v>
      </c>
      <c r="H9" s="65" t="s">
        <v>251</v>
      </c>
      <c r="I9" s="65" t="s">
        <v>10</v>
      </c>
    </row>
    <row r="11" spans="2:10" x14ac:dyDescent="0.25">
      <c r="B11" s="57" t="s">
        <v>1</v>
      </c>
      <c r="C11" s="61">
        <v>1.332572714E-2</v>
      </c>
      <c r="D11" s="61">
        <v>8.5023368749999995E-2</v>
      </c>
      <c r="E11" s="61">
        <v>6.6234608870000003E-2</v>
      </c>
      <c r="F11" s="61">
        <v>8.2458010639999996E-2</v>
      </c>
      <c r="G11" s="61">
        <v>0.10882460332</v>
      </c>
      <c r="H11" s="61">
        <v>7.04530065E-3</v>
      </c>
      <c r="I11" s="61">
        <f>SUM(C11:H11)</f>
        <v>0.36291161936999999</v>
      </c>
    </row>
    <row r="12" spans="2:10" x14ac:dyDescent="0.25">
      <c r="B12" s="57" t="s">
        <v>2</v>
      </c>
      <c r="C12" s="61">
        <v>0</v>
      </c>
      <c r="D12" s="61">
        <v>0</v>
      </c>
      <c r="E12" s="61">
        <v>0</v>
      </c>
      <c r="F12" s="61">
        <v>0</v>
      </c>
      <c r="G12" s="61">
        <v>0</v>
      </c>
      <c r="H12" s="61">
        <v>0</v>
      </c>
      <c r="I12" s="61">
        <f t="shared" ref="I12:I20" si="0">SUM(C12:H12)</f>
        <v>0</v>
      </c>
    </row>
    <row r="13" spans="2:10" x14ac:dyDescent="0.25">
      <c r="B13" s="57" t="s">
        <v>3</v>
      </c>
      <c r="C13" s="61">
        <v>0</v>
      </c>
      <c r="D13" s="61">
        <v>0</v>
      </c>
      <c r="E13" s="61">
        <v>0</v>
      </c>
      <c r="F13" s="61">
        <v>9.0246740000000003E-4</v>
      </c>
      <c r="G13" s="61">
        <v>0</v>
      </c>
      <c r="H13" s="61">
        <v>0</v>
      </c>
      <c r="I13" s="61">
        <f t="shared" si="0"/>
        <v>9.0246740000000003E-4</v>
      </c>
    </row>
    <row r="14" spans="2:10" x14ac:dyDescent="0.25">
      <c r="B14" s="57" t="s">
        <v>4</v>
      </c>
      <c r="C14" s="61">
        <v>1.9940924450000001E-2</v>
      </c>
      <c r="D14" s="61">
        <v>8.7154449899999997E-3</v>
      </c>
      <c r="E14" s="61">
        <v>2.074254901E-2</v>
      </c>
      <c r="F14" s="61">
        <v>1.5070173100000001E-3</v>
      </c>
      <c r="G14" s="61">
        <v>1.1227134939999999E-2</v>
      </c>
      <c r="H14" s="61">
        <v>4.7535191399999998E-3</v>
      </c>
      <c r="I14" s="61">
        <f t="shared" si="0"/>
        <v>6.6886589839999996E-2</v>
      </c>
    </row>
    <row r="15" spans="2:10" x14ac:dyDescent="0.25">
      <c r="B15" s="57" t="s">
        <v>5</v>
      </c>
      <c r="C15" s="61">
        <v>9.2114349000000009E-3</v>
      </c>
      <c r="D15" s="61">
        <v>3.1824738950000001E-2</v>
      </c>
      <c r="E15" s="61">
        <v>3.554194074E-2</v>
      </c>
      <c r="F15" s="61">
        <v>6.2611818020000001E-2</v>
      </c>
      <c r="G15" s="61">
        <v>8.5399153500000005E-2</v>
      </c>
      <c r="H15" s="61">
        <v>1.5052842400000001E-3</v>
      </c>
      <c r="I15" s="61">
        <f t="shared" si="0"/>
        <v>0.22609437034999999</v>
      </c>
    </row>
    <row r="16" spans="2:10" ht="30" x14ac:dyDescent="0.25">
      <c r="B16" s="57" t="s">
        <v>6</v>
      </c>
      <c r="C16" s="61">
        <v>1.14630854E-3</v>
      </c>
      <c r="D16" s="61">
        <v>4.3814205300000001E-3</v>
      </c>
      <c r="E16" s="61">
        <v>9.3960059999999995E-4</v>
      </c>
      <c r="F16" s="61">
        <v>5.1073442000000005E-4</v>
      </c>
      <c r="G16" s="61">
        <v>1.8312840899999999E-3</v>
      </c>
      <c r="H16" s="61">
        <v>0</v>
      </c>
      <c r="I16" s="61">
        <f t="shared" si="0"/>
        <v>8.8093481799999991E-3</v>
      </c>
    </row>
    <row r="17" spans="2:9" x14ac:dyDescent="0.25">
      <c r="B17" s="57" t="s">
        <v>7</v>
      </c>
      <c r="C17" s="61">
        <v>4.3742823159999999E-2</v>
      </c>
      <c r="D17" s="61">
        <v>8.0491694830000002E-2</v>
      </c>
      <c r="E17" s="61">
        <v>6.5243874590000001E-2</v>
      </c>
      <c r="F17" s="61">
        <v>9.3090650920000004E-2</v>
      </c>
      <c r="G17" s="61">
        <v>0.12456034403000001</v>
      </c>
      <c r="H17" s="61">
        <v>0</v>
      </c>
      <c r="I17" s="61">
        <f t="shared" si="0"/>
        <v>0.40712938753</v>
      </c>
    </row>
    <row r="18" spans="2:9" x14ac:dyDescent="0.25">
      <c r="B18" s="57" t="s">
        <v>28</v>
      </c>
      <c r="C18" s="61">
        <v>7.2697471939999994E-2</v>
      </c>
      <c r="D18" s="61">
        <v>0.14491942616</v>
      </c>
      <c r="E18" s="61">
        <v>0.22331891139000001</v>
      </c>
      <c r="F18" s="61">
        <v>0.31820754775999999</v>
      </c>
      <c r="G18" s="61">
        <v>0.33926151205999999</v>
      </c>
      <c r="H18" s="61">
        <v>0</v>
      </c>
      <c r="I18" s="61">
        <f t="shared" si="0"/>
        <v>1.0984048693099999</v>
      </c>
    </row>
    <row r="19" spans="2:9" ht="30" x14ac:dyDescent="0.25">
      <c r="B19" s="57" t="s">
        <v>29</v>
      </c>
      <c r="C19" s="61">
        <v>0</v>
      </c>
      <c r="D19" s="61">
        <v>0</v>
      </c>
      <c r="E19" s="61">
        <v>0</v>
      </c>
      <c r="F19" s="61">
        <v>0</v>
      </c>
      <c r="G19" s="61">
        <v>1.9773616799999998E-3</v>
      </c>
      <c r="H19" s="61">
        <v>0</v>
      </c>
      <c r="I19" s="61">
        <f t="shared" si="0"/>
        <v>1.9773616799999998E-3</v>
      </c>
    </row>
    <row r="20" spans="2:9" x14ac:dyDescent="0.25">
      <c r="B20" s="57" t="s">
        <v>9</v>
      </c>
      <c r="C20" s="61">
        <v>0</v>
      </c>
      <c r="D20" s="61">
        <v>0</v>
      </c>
      <c r="E20" s="61">
        <v>1.1654999E-4</v>
      </c>
      <c r="F20" s="61">
        <v>0</v>
      </c>
      <c r="G20" s="61">
        <v>4.7698485999999999E-4</v>
      </c>
      <c r="H20" s="61">
        <v>0</v>
      </c>
      <c r="I20" s="61">
        <f t="shared" si="0"/>
        <v>5.9353485000000002E-4</v>
      </c>
    </row>
    <row r="21" spans="2:9" x14ac:dyDescent="0.25">
      <c r="C21" s="61"/>
      <c r="D21" s="61"/>
      <c r="E21" s="61"/>
      <c r="F21" s="61"/>
      <c r="G21" s="61"/>
      <c r="H21" s="61"/>
      <c r="I21" s="61"/>
    </row>
    <row r="22" spans="2:9" x14ac:dyDescent="0.25">
      <c r="B22" s="50" t="s">
        <v>10</v>
      </c>
      <c r="C22" s="53">
        <f>SUM(C11:C20)</f>
        <v>0.16006469013000002</v>
      </c>
      <c r="D22" s="53">
        <f t="shared" ref="D22:I22" si="1">SUM(D11:D20)</f>
        <v>0.35535609421000003</v>
      </c>
      <c r="E22" s="53">
        <f t="shared" si="1"/>
        <v>0.41213803519000003</v>
      </c>
      <c r="F22" s="53">
        <f t="shared" si="1"/>
        <v>0.55928824646999997</v>
      </c>
      <c r="G22" s="53">
        <f t="shared" si="1"/>
        <v>0.67355837848</v>
      </c>
      <c r="H22" s="53">
        <f t="shared" si="1"/>
        <v>1.330410403E-2</v>
      </c>
      <c r="I22" s="53">
        <f t="shared" si="1"/>
        <v>2.1737095485099998</v>
      </c>
    </row>
    <row r="23" spans="2:9" x14ac:dyDescent="0.25">
      <c r="B23" s="46" t="s">
        <v>252</v>
      </c>
    </row>
    <row r="31" spans="2:9" x14ac:dyDescent="0.25">
      <c r="I31" s="121"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22" zoomScale="70" zoomScaleNormal="70" workbookViewId="0">
      <selection activeCell="C61" sqref="C61"/>
    </sheetView>
  </sheetViews>
  <sheetFormatPr defaultRowHeight="15" x14ac:dyDescent="0.25"/>
  <cols>
    <col min="1" max="1" width="4.7109375" style="43" customWidth="1"/>
    <col min="2" max="2" width="26.28515625" style="43" customWidth="1"/>
    <col min="3" max="12" width="17.7109375" style="43" customWidth="1"/>
    <col min="13" max="13" width="18" style="43" customWidth="1"/>
    <col min="14" max="16384" width="9.140625" style="43"/>
  </cols>
  <sheetData>
    <row r="4" spans="2:13" x14ac:dyDescent="0.25">
      <c r="B4" s="42"/>
      <c r="C4" s="42"/>
      <c r="D4" s="42"/>
      <c r="E4" s="42"/>
      <c r="F4" s="42"/>
      <c r="G4" s="42"/>
      <c r="H4" s="42"/>
      <c r="I4" s="42"/>
      <c r="J4" s="42"/>
      <c r="K4" s="44" t="s">
        <v>30</v>
      </c>
      <c r="L4" s="167">
        <f>'Table 1-3 - Lending'!L4</f>
        <v>43190</v>
      </c>
      <c r="M4" s="42"/>
    </row>
    <row r="5" spans="2:13" ht="15.75" x14ac:dyDescent="0.25">
      <c r="B5" s="41" t="s">
        <v>350</v>
      </c>
      <c r="C5" s="42"/>
      <c r="D5" s="42"/>
      <c r="E5" s="42"/>
      <c r="F5" s="42"/>
      <c r="G5" s="42"/>
      <c r="H5" s="42"/>
      <c r="I5" s="42"/>
      <c r="J5" s="42"/>
      <c r="K5" s="42"/>
      <c r="L5" s="42"/>
      <c r="M5" s="42"/>
    </row>
    <row r="6" spans="2:13" x14ac:dyDescent="0.25">
      <c r="B6" s="67" t="s">
        <v>116</v>
      </c>
      <c r="C6" s="68"/>
      <c r="D6" s="68"/>
      <c r="E6" s="68"/>
      <c r="F6" s="68"/>
      <c r="G6" s="68"/>
      <c r="H6" s="68"/>
      <c r="I6" s="68"/>
      <c r="J6" s="68"/>
      <c r="K6" s="68"/>
      <c r="L6" s="68"/>
      <c r="M6" s="68"/>
    </row>
    <row r="7" spans="2:13" x14ac:dyDescent="0.25">
      <c r="B7" s="47"/>
      <c r="C7" s="47"/>
      <c r="D7" s="47"/>
      <c r="E7" s="47"/>
      <c r="F7" s="47"/>
      <c r="G7" s="47"/>
      <c r="H7" s="47"/>
      <c r="I7" s="47"/>
      <c r="J7" s="47"/>
      <c r="K7" s="47"/>
      <c r="L7" s="47"/>
      <c r="M7" s="47"/>
    </row>
    <row r="8" spans="2:13" ht="45" x14ac:dyDescent="0.25">
      <c r="B8" s="47"/>
      <c r="C8" s="48" t="s">
        <v>1</v>
      </c>
      <c r="D8" s="48" t="s">
        <v>2</v>
      </c>
      <c r="E8" s="48" t="s">
        <v>3</v>
      </c>
      <c r="F8" s="48" t="s">
        <v>4</v>
      </c>
      <c r="G8" s="48" t="s">
        <v>5</v>
      </c>
      <c r="H8" s="48" t="s">
        <v>6</v>
      </c>
      <c r="I8" s="48" t="s">
        <v>7</v>
      </c>
      <c r="J8" s="48" t="s">
        <v>52</v>
      </c>
      <c r="K8" s="48" t="s">
        <v>8</v>
      </c>
      <c r="L8" s="48" t="s">
        <v>9</v>
      </c>
      <c r="M8" s="49" t="s">
        <v>10</v>
      </c>
    </row>
    <row r="9" spans="2:13" x14ac:dyDescent="0.25">
      <c r="B9" s="43" t="s">
        <v>36</v>
      </c>
      <c r="C9" s="61"/>
      <c r="D9" s="61"/>
      <c r="E9" s="61"/>
      <c r="F9" s="61"/>
      <c r="G9" s="61"/>
      <c r="H9" s="61"/>
      <c r="I9" s="61"/>
      <c r="J9" s="61"/>
      <c r="K9" s="61"/>
      <c r="L9" s="61"/>
      <c r="M9" s="61">
        <f>SUM(C9:L9)</f>
        <v>0</v>
      </c>
    </row>
    <row r="10" spans="2:13" x14ac:dyDescent="0.25">
      <c r="B10" s="43" t="s">
        <v>238</v>
      </c>
      <c r="C10" s="61"/>
      <c r="D10" s="61"/>
      <c r="E10" s="61"/>
      <c r="F10" s="61"/>
      <c r="G10" s="61"/>
      <c r="H10" s="61"/>
      <c r="I10" s="61"/>
      <c r="J10" s="61"/>
      <c r="K10" s="61"/>
      <c r="L10" s="61"/>
      <c r="M10" s="61">
        <f t="shared" ref="M10:M19" si="0">SUM(C10:L10)</f>
        <v>0</v>
      </c>
    </row>
    <row r="11" spans="2:13" ht="30" customHeight="1" x14ac:dyDescent="0.25">
      <c r="B11" s="164" t="s">
        <v>242</v>
      </c>
      <c r="C11" s="61"/>
      <c r="D11" s="61"/>
      <c r="E11" s="61"/>
      <c r="F11" s="61"/>
      <c r="G11" s="61"/>
      <c r="H11" s="61"/>
      <c r="I11" s="61"/>
      <c r="J11" s="61"/>
      <c r="K11" s="61"/>
      <c r="L11" s="61"/>
      <c r="M11" s="61">
        <f t="shared" si="0"/>
        <v>0</v>
      </c>
    </row>
    <row r="12" spans="2:13" x14ac:dyDescent="0.25">
      <c r="B12" s="165" t="s">
        <v>253</v>
      </c>
      <c r="C12" s="61"/>
      <c r="D12" s="61"/>
      <c r="E12" s="61"/>
      <c r="F12" s="61"/>
      <c r="G12" s="61"/>
      <c r="H12" s="61"/>
      <c r="I12" s="61"/>
      <c r="J12" s="61"/>
      <c r="K12" s="61"/>
      <c r="L12" s="61"/>
      <c r="M12" s="61">
        <f t="shared" si="0"/>
        <v>0</v>
      </c>
    </row>
    <row r="13" spans="2:13" x14ac:dyDescent="0.25">
      <c r="B13" s="165" t="s">
        <v>254</v>
      </c>
      <c r="C13" s="61"/>
      <c r="D13" s="61"/>
      <c r="E13" s="61"/>
      <c r="F13" s="61"/>
      <c r="G13" s="61"/>
      <c r="H13" s="61"/>
      <c r="I13" s="61"/>
      <c r="J13" s="61"/>
      <c r="K13" s="61"/>
      <c r="L13" s="61"/>
      <c r="M13" s="61">
        <f t="shared" si="0"/>
        <v>0</v>
      </c>
    </row>
    <row r="14" spans="2:13" x14ac:dyDescent="0.25">
      <c r="B14" s="166" t="s">
        <v>239</v>
      </c>
      <c r="C14" s="61"/>
      <c r="D14" s="61"/>
      <c r="E14" s="61"/>
      <c r="F14" s="61"/>
      <c r="G14" s="61"/>
      <c r="H14" s="61"/>
      <c r="I14" s="61"/>
      <c r="J14" s="61"/>
      <c r="K14" s="61"/>
      <c r="L14" s="61"/>
      <c r="M14" s="61">
        <f t="shared" si="0"/>
        <v>0</v>
      </c>
    </row>
    <row r="15" spans="2:13" x14ac:dyDescent="0.25">
      <c r="B15" s="166" t="s">
        <v>240</v>
      </c>
      <c r="C15" s="61"/>
      <c r="D15" s="61"/>
      <c r="E15" s="61"/>
      <c r="F15" s="61"/>
      <c r="G15" s="61"/>
      <c r="H15" s="61"/>
      <c r="I15" s="61"/>
      <c r="J15" s="61"/>
      <c r="K15" s="61"/>
      <c r="L15" s="61"/>
      <c r="M15" s="61">
        <f t="shared" si="0"/>
        <v>0</v>
      </c>
    </row>
    <row r="16" spans="2:13" x14ac:dyDescent="0.25">
      <c r="B16" s="43" t="s">
        <v>38</v>
      </c>
      <c r="C16" s="61"/>
      <c r="D16" s="61"/>
      <c r="E16" s="61"/>
      <c r="F16" s="61"/>
      <c r="G16" s="61"/>
      <c r="H16" s="61"/>
      <c r="I16" s="61"/>
      <c r="J16" s="61"/>
      <c r="K16" s="61"/>
      <c r="L16" s="61"/>
      <c r="M16" s="61">
        <f t="shared" si="0"/>
        <v>0</v>
      </c>
    </row>
    <row r="17" spans="2:13" x14ac:dyDescent="0.25">
      <c r="B17" s="190" t="s">
        <v>288</v>
      </c>
      <c r="C17" s="61"/>
      <c r="D17" s="61"/>
      <c r="E17" s="61"/>
      <c r="F17" s="61"/>
      <c r="G17" s="61"/>
      <c r="H17" s="61"/>
      <c r="I17" s="61"/>
      <c r="J17" s="61"/>
      <c r="K17" s="61"/>
      <c r="L17" s="61"/>
      <c r="M17" s="61">
        <f t="shared" si="0"/>
        <v>0</v>
      </c>
    </row>
    <row r="18" spans="2:13" x14ac:dyDescent="0.25">
      <c r="B18" s="190" t="s">
        <v>289</v>
      </c>
      <c r="C18" s="61"/>
      <c r="D18" s="61"/>
      <c r="E18" s="61"/>
      <c r="F18" s="61"/>
      <c r="G18" s="61"/>
      <c r="H18" s="61"/>
      <c r="I18" s="61"/>
      <c r="J18" s="61"/>
      <c r="K18" s="61"/>
      <c r="L18" s="61"/>
      <c r="M18" s="61">
        <f t="shared" si="0"/>
        <v>0</v>
      </c>
    </row>
    <row r="19" spans="2:13" x14ac:dyDescent="0.25">
      <c r="B19" s="43" t="s">
        <v>9</v>
      </c>
      <c r="C19" s="61"/>
      <c r="D19" s="61"/>
      <c r="E19" s="61"/>
      <c r="F19" s="61"/>
      <c r="G19" s="61"/>
      <c r="H19" s="61"/>
      <c r="I19" s="61"/>
      <c r="J19" s="61"/>
      <c r="K19" s="61"/>
      <c r="L19" s="61"/>
      <c r="M19" s="61">
        <f t="shared" si="0"/>
        <v>0</v>
      </c>
    </row>
    <row r="20" spans="2:13" x14ac:dyDescent="0.25">
      <c r="B20" s="69" t="s">
        <v>10</v>
      </c>
      <c r="C20" s="53">
        <f t="shared" ref="C20:L20" si="1">SUM(C9:C11)+C16+C19</f>
        <v>0</v>
      </c>
      <c r="D20" s="53">
        <f t="shared" si="1"/>
        <v>0</v>
      </c>
      <c r="E20" s="53">
        <f t="shared" si="1"/>
        <v>0</v>
      </c>
      <c r="F20" s="53">
        <f t="shared" si="1"/>
        <v>0</v>
      </c>
      <c r="G20" s="53">
        <f t="shared" si="1"/>
        <v>0</v>
      </c>
      <c r="H20" s="53">
        <f t="shared" si="1"/>
        <v>0</v>
      </c>
      <c r="I20" s="53">
        <f t="shared" si="1"/>
        <v>0</v>
      </c>
      <c r="J20" s="53">
        <f t="shared" si="1"/>
        <v>0</v>
      </c>
      <c r="K20" s="53">
        <f t="shared" si="1"/>
        <v>0</v>
      </c>
      <c r="L20" s="53">
        <f t="shared" si="1"/>
        <v>0</v>
      </c>
      <c r="M20" s="53">
        <f>SUM(M9:M11)+M16+M19</f>
        <v>0</v>
      </c>
    </row>
    <row r="21" spans="2:13" x14ac:dyDescent="0.25">
      <c r="B21" s="46" t="s">
        <v>41</v>
      </c>
    </row>
    <row r="25" spans="2:13" ht="15.75" x14ac:dyDescent="0.25">
      <c r="B25" s="41" t="s">
        <v>351</v>
      </c>
      <c r="C25" s="42"/>
      <c r="D25" s="42"/>
      <c r="E25" s="42"/>
      <c r="F25" s="42"/>
      <c r="G25" s="42"/>
      <c r="H25" s="42"/>
      <c r="I25" s="42"/>
      <c r="J25" s="42"/>
      <c r="K25" s="42"/>
      <c r="L25" s="42"/>
      <c r="M25" s="42"/>
    </row>
    <row r="26" spans="2:13" x14ac:dyDescent="0.25">
      <c r="B26" s="67" t="s">
        <v>117</v>
      </c>
      <c r="C26" s="68"/>
      <c r="D26" s="68"/>
      <c r="E26" s="68"/>
      <c r="F26" s="68"/>
      <c r="G26" s="68"/>
      <c r="H26" s="68"/>
      <c r="I26" s="68"/>
      <c r="J26" s="68"/>
      <c r="K26" s="68"/>
      <c r="L26" s="68"/>
      <c r="M26" s="68"/>
    </row>
    <row r="27" spans="2:13" x14ac:dyDescent="0.25">
      <c r="B27" s="47"/>
      <c r="C27" s="47"/>
      <c r="D27" s="47"/>
      <c r="E27" s="47"/>
      <c r="F27" s="47"/>
      <c r="G27" s="47"/>
      <c r="H27" s="47"/>
      <c r="I27" s="47"/>
      <c r="J27" s="47"/>
      <c r="K27" s="47"/>
      <c r="L27" s="47"/>
      <c r="M27" s="47"/>
    </row>
    <row r="28" spans="2:13" ht="45" x14ac:dyDescent="0.25">
      <c r="B28" s="47"/>
      <c r="C28" s="48" t="s">
        <v>1</v>
      </c>
      <c r="D28" s="48" t="s">
        <v>2</v>
      </c>
      <c r="E28" s="48" t="s">
        <v>3</v>
      </c>
      <c r="F28" s="48" t="s">
        <v>4</v>
      </c>
      <c r="G28" s="48" t="s">
        <v>5</v>
      </c>
      <c r="H28" s="48" t="s">
        <v>6</v>
      </c>
      <c r="I28" s="48" t="s">
        <v>7</v>
      </c>
      <c r="J28" s="48" t="s">
        <v>52</v>
      </c>
      <c r="K28" s="48" t="s">
        <v>8</v>
      </c>
      <c r="L28" s="48" t="s">
        <v>9</v>
      </c>
      <c r="M28" s="49" t="s">
        <v>10</v>
      </c>
    </row>
    <row r="29" spans="2:13" x14ac:dyDescent="0.25">
      <c r="B29" s="43" t="s">
        <v>36</v>
      </c>
      <c r="C29" s="61">
        <v>0</v>
      </c>
      <c r="D29" s="61">
        <v>0</v>
      </c>
      <c r="E29" s="61">
        <v>0</v>
      </c>
      <c r="F29" s="61">
        <v>0</v>
      </c>
      <c r="G29" s="61">
        <v>0</v>
      </c>
      <c r="H29" s="61">
        <v>0</v>
      </c>
      <c r="I29" s="61">
        <v>0</v>
      </c>
      <c r="J29" s="61">
        <v>1.04475482E-2</v>
      </c>
      <c r="K29" s="61">
        <v>0</v>
      </c>
      <c r="L29" s="61">
        <v>0</v>
      </c>
      <c r="M29" s="61">
        <f>SUM(C29:L29)</f>
        <v>1.04475482E-2</v>
      </c>
    </row>
    <row r="30" spans="2:13" x14ac:dyDescent="0.25">
      <c r="B30" s="163" t="s">
        <v>238</v>
      </c>
      <c r="C30" s="61">
        <v>0.17764039132000001</v>
      </c>
      <c r="D30" s="61">
        <v>0</v>
      </c>
      <c r="E30" s="61">
        <v>9.0246740000000003E-4</v>
      </c>
      <c r="F30" s="61">
        <v>1.725074918E-2</v>
      </c>
      <c r="G30" s="61">
        <v>0.10138780658</v>
      </c>
      <c r="H30" s="61">
        <v>7.66303964E-3</v>
      </c>
      <c r="I30" s="61">
        <v>0.25922131611999999</v>
      </c>
      <c r="J30" s="61">
        <v>0.48268113684000002</v>
      </c>
      <c r="K30" s="61">
        <v>0</v>
      </c>
      <c r="L30" s="61">
        <v>5.9353485000000002E-4</v>
      </c>
      <c r="M30" s="61">
        <f t="shared" ref="M30:M39" si="2">SUM(C30:L30)</f>
        <v>1.0473404419300001</v>
      </c>
    </row>
    <row r="31" spans="2:13" ht="30" x14ac:dyDescent="0.25">
      <c r="B31" s="164" t="s">
        <v>242</v>
      </c>
      <c r="C31" s="61">
        <v>0</v>
      </c>
      <c r="D31" s="61">
        <v>0</v>
      </c>
      <c r="E31" s="61">
        <v>0</v>
      </c>
      <c r="F31" s="61">
        <v>0</v>
      </c>
      <c r="G31" s="61">
        <v>0</v>
      </c>
      <c r="H31" s="61">
        <v>0</v>
      </c>
      <c r="I31" s="61">
        <v>0</v>
      </c>
      <c r="J31" s="61">
        <v>0</v>
      </c>
      <c r="K31" s="61">
        <v>0</v>
      </c>
      <c r="L31" s="61">
        <v>0</v>
      </c>
      <c r="M31" s="61">
        <f t="shared" si="2"/>
        <v>0</v>
      </c>
    </row>
    <row r="32" spans="2:13" x14ac:dyDescent="0.25">
      <c r="B32" s="165" t="s">
        <v>253</v>
      </c>
      <c r="C32" s="61">
        <v>0</v>
      </c>
      <c r="D32" s="61">
        <v>0</v>
      </c>
      <c r="E32" s="61">
        <v>0</v>
      </c>
      <c r="F32" s="61">
        <v>0</v>
      </c>
      <c r="G32" s="61">
        <v>0</v>
      </c>
      <c r="H32" s="61">
        <v>0</v>
      </c>
      <c r="I32" s="61">
        <v>0</v>
      </c>
      <c r="J32" s="61">
        <v>0</v>
      </c>
      <c r="K32" s="61">
        <v>0</v>
      </c>
      <c r="L32" s="61">
        <v>0</v>
      </c>
      <c r="M32" s="61">
        <f t="shared" si="2"/>
        <v>0</v>
      </c>
    </row>
    <row r="33" spans="2:13" x14ac:dyDescent="0.25">
      <c r="B33" s="165" t="s">
        <v>254</v>
      </c>
      <c r="C33" s="61">
        <v>0</v>
      </c>
      <c r="D33" s="61">
        <v>0</v>
      </c>
      <c r="E33" s="61">
        <v>0</v>
      </c>
      <c r="F33" s="61">
        <v>0</v>
      </c>
      <c r="G33" s="61">
        <v>0</v>
      </c>
      <c r="H33" s="61">
        <v>0</v>
      </c>
      <c r="I33" s="61">
        <v>0</v>
      </c>
      <c r="J33" s="61">
        <v>0</v>
      </c>
      <c r="K33" s="61">
        <v>0</v>
      </c>
      <c r="L33" s="61">
        <v>0</v>
      </c>
      <c r="M33" s="61">
        <f t="shared" si="2"/>
        <v>0</v>
      </c>
    </row>
    <row r="34" spans="2:13" x14ac:dyDescent="0.25">
      <c r="B34" s="166" t="s">
        <v>239</v>
      </c>
      <c r="C34" s="61">
        <v>0</v>
      </c>
      <c r="D34" s="61">
        <v>0</v>
      </c>
      <c r="E34" s="61">
        <v>0</v>
      </c>
      <c r="F34" s="61">
        <v>0</v>
      </c>
      <c r="G34" s="61">
        <v>0</v>
      </c>
      <c r="H34" s="61">
        <v>0</v>
      </c>
      <c r="I34" s="61">
        <v>0</v>
      </c>
      <c r="J34" s="61">
        <v>0</v>
      </c>
      <c r="K34" s="61">
        <v>0</v>
      </c>
      <c r="L34" s="61">
        <v>0</v>
      </c>
      <c r="M34" s="61">
        <f t="shared" si="2"/>
        <v>0</v>
      </c>
    </row>
    <row r="35" spans="2:13" x14ac:dyDescent="0.25">
      <c r="B35" s="166" t="s">
        <v>240</v>
      </c>
      <c r="C35" s="61">
        <v>0</v>
      </c>
      <c r="D35" s="61">
        <v>0</v>
      </c>
      <c r="E35" s="61">
        <v>0</v>
      </c>
      <c r="F35" s="61">
        <v>0</v>
      </c>
      <c r="G35" s="61">
        <v>0</v>
      </c>
      <c r="H35" s="61">
        <v>0</v>
      </c>
      <c r="I35" s="61">
        <v>0</v>
      </c>
      <c r="J35" s="61">
        <v>0</v>
      </c>
      <c r="K35" s="61">
        <v>0</v>
      </c>
      <c r="L35" s="61">
        <v>0</v>
      </c>
      <c r="M35" s="61">
        <f t="shared" si="2"/>
        <v>0</v>
      </c>
    </row>
    <row r="36" spans="2:13" x14ac:dyDescent="0.25">
      <c r="B36" s="43" t="s">
        <v>38</v>
      </c>
      <c r="C36" s="61">
        <v>0.18527122804999999</v>
      </c>
      <c r="D36" s="61">
        <v>0</v>
      </c>
      <c r="E36" s="61">
        <v>0</v>
      </c>
      <c r="F36" s="61">
        <v>4.963584066E-2</v>
      </c>
      <c r="G36" s="61">
        <v>0.12470656377</v>
      </c>
      <c r="H36" s="61">
        <v>1.14630854E-3</v>
      </c>
      <c r="I36" s="61">
        <v>0.14790807141000001</v>
      </c>
      <c r="J36" s="61">
        <v>0.60527618426999996</v>
      </c>
      <c r="K36" s="61">
        <v>1.9773616799999998E-3</v>
      </c>
      <c r="L36" s="61">
        <v>0</v>
      </c>
      <c r="M36" s="61">
        <f t="shared" si="2"/>
        <v>1.11592155838</v>
      </c>
    </row>
    <row r="37" spans="2:13" x14ac:dyDescent="0.25">
      <c r="B37" s="190" t="s">
        <v>288</v>
      </c>
      <c r="C37" s="61">
        <v>0</v>
      </c>
      <c r="D37" s="61">
        <v>0</v>
      </c>
      <c r="E37" s="61">
        <v>0</v>
      </c>
      <c r="F37" s="61">
        <v>0</v>
      </c>
      <c r="G37" s="61">
        <v>0</v>
      </c>
      <c r="H37" s="61">
        <v>0</v>
      </c>
      <c r="I37" s="61">
        <v>0</v>
      </c>
      <c r="J37" s="61">
        <v>0</v>
      </c>
      <c r="K37" s="61">
        <v>0</v>
      </c>
      <c r="L37" s="61">
        <v>0</v>
      </c>
      <c r="M37" s="61">
        <f t="shared" si="2"/>
        <v>0</v>
      </c>
    </row>
    <row r="38" spans="2:13" x14ac:dyDescent="0.25">
      <c r="B38" s="190" t="s">
        <v>289</v>
      </c>
      <c r="C38" s="61">
        <v>0.18527122804999999</v>
      </c>
      <c r="D38" s="61">
        <v>0</v>
      </c>
      <c r="E38" s="61">
        <v>0</v>
      </c>
      <c r="F38" s="61">
        <v>4.963584066E-2</v>
      </c>
      <c r="G38" s="61">
        <v>0.12470656377</v>
      </c>
      <c r="H38" s="61">
        <v>1.14630854E-3</v>
      </c>
      <c r="I38" s="61">
        <v>0.14790807141000001</v>
      </c>
      <c r="J38" s="61">
        <v>0.60527618426999996</v>
      </c>
      <c r="K38" s="61">
        <v>1.9773616799999998E-3</v>
      </c>
      <c r="L38" s="61">
        <v>0</v>
      </c>
      <c r="M38" s="61">
        <f t="shared" si="2"/>
        <v>1.11592155838</v>
      </c>
    </row>
    <row r="39" spans="2:13" x14ac:dyDescent="0.25">
      <c r="B39" s="43" t="s">
        <v>9</v>
      </c>
      <c r="C39" s="61">
        <v>0</v>
      </c>
      <c r="D39" s="61">
        <v>0</v>
      </c>
      <c r="E39" s="61">
        <v>0</v>
      </c>
      <c r="F39" s="61">
        <v>0</v>
      </c>
      <c r="G39" s="61">
        <v>0</v>
      </c>
      <c r="H39" s="61">
        <v>0</v>
      </c>
      <c r="I39" s="61">
        <v>0</v>
      </c>
      <c r="J39" s="61">
        <v>0</v>
      </c>
      <c r="K39" s="61">
        <v>0</v>
      </c>
      <c r="L39" s="61">
        <v>0</v>
      </c>
      <c r="M39" s="61">
        <f t="shared" si="2"/>
        <v>0</v>
      </c>
    </row>
    <row r="40" spans="2:13" x14ac:dyDescent="0.25">
      <c r="B40" s="69" t="s">
        <v>10</v>
      </c>
      <c r="C40" s="53">
        <f>SUM(C29:C31)+C36+C39</f>
        <v>0.36291161936999999</v>
      </c>
      <c r="D40" s="53">
        <f t="shared" ref="D40:M40" si="3">D29+D30+D31+D36+D39</f>
        <v>0</v>
      </c>
      <c r="E40" s="53">
        <f t="shared" si="3"/>
        <v>9.0246740000000003E-4</v>
      </c>
      <c r="F40" s="53">
        <f t="shared" si="3"/>
        <v>6.6886589839999996E-2</v>
      </c>
      <c r="G40" s="53">
        <f t="shared" si="3"/>
        <v>0.22609437035000002</v>
      </c>
      <c r="H40" s="53">
        <f t="shared" si="3"/>
        <v>8.8093481799999991E-3</v>
      </c>
      <c r="I40" s="53">
        <f t="shared" si="3"/>
        <v>0.40712938753</v>
      </c>
      <c r="J40" s="53">
        <f t="shared" si="3"/>
        <v>1.0984048693099999</v>
      </c>
      <c r="K40" s="53">
        <f t="shared" si="3"/>
        <v>1.9773616799999998E-3</v>
      </c>
      <c r="L40" s="53">
        <f t="shared" si="3"/>
        <v>5.9353485000000002E-4</v>
      </c>
      <c r="M40" s="53">
        <f t="shared" si="3"/>
        <v>2.1737095485099998</v>
      </c>
    </row>
    <row r="45" spans="2:13" ht="15.75" x14ac:dyDescent="0.25">
      <c r="B45" s="41" t="s">
        <v>352</v>
      </c>
      <c r="C45" s="42"/>
      <c r="D45" s="42"/>
      <c r="E45" s="42"/>
      <c r="F45" s="42"/>
      <c r="G45" s="42"/>
      <c r="H45" s="42"/>
      <c r="I45" s="42"/>
      <c r="J45" s="42"/>
      <c r="K45" s="42"/>
      <c r="L45" s="42"/>
      <c r="M45" s="42"/>
    </row>
    <row r="46" spans="2:13" x14ac:dyDescent="0.25">
      <c r="B46" s="67" t="s">
        <v>118</v>
      </c>
      <c r="C46" s="68"/>
      <c r="D46" s="68"/>
      <c r="E46" s="68"/>
      <c r="F46" s="68"/>
      <c r="G46" s="68"/>
      <c r="H46" s="68"/>
      <c r="I46" s="68"/>
      <c r="J46" s="68"/>
      <c r="K46" s="68"/>
      <c r="L46" s="68"/>
      <c r="M46" s="68"/>
    </row>
    <row r="47" spans="2:13" x14ac:dyDescent="0.25">
      <c r="B47" s="47"/>
      <c r="C47" s="47"/>
      <c r="D47" s="47"/>
      <c r="E47" s="47"/>
      <c r="F47" s="47"/>
      <c r="G47" s="47"/>
      <c r="H47" s="47"/>
      <c r="I47" s="47"/>
      <c r="J47" s="47"/>
      <c r="K47" s="47"/>
      <c r="L47" s="47"/>
      <c r="M47" s="47"/>
    </row>
    <row r="48" spans="2:13" ht="45" x14ac:dyDescent="0.25">
      <c r="B48" s="47"/>
      <c r="C48" s="48" t="s">
        <v>1</v>
      </c>
      <c r="D48" s="48" t="s">
        <v>2</v>
      </c>
      <c r="E48" s="48" t="s">
        <v>3</v>
      </c>
      <c r="F48" s="48" t="s">
        <v>4</v>
      </c>
      <c r="G48" s="48" t="s">
        <v>5</v>
      </c>
      <c r="H48" s="48" t="s">
        <v>6</v>
      </c>
      <c r="I48" s="48" t="s">
        <v>7</v>
      </c>
      <c r="J48" s="48" t="s">
        <v>52</v>
      </c>
      <c r="K48" s="48" t="s">
        <v>8</v>
      </c>
      <c r="L48" s="48" t="s">
        <v>9</v>
      </c>
      <c r="M48" s="49" t="s">
        <v>10</v>
      </c>
    </row>
    <row r="49" spans="2:15" x14ac:dyDescent="0.25">
      <c r="B49" s="43" t="s">
        <v>36</v>
      </c>
      <c r="C49" s="61">
        <v>0</v>
      </c>
      <c r="D49" s="61">
        <v>0</v>
      </c>
      <c r="E49" s="61">
        <v>0</v>
      </c>
      <c r="F49" s="61">
        <v>0</v>
      </c>
      <c r="G49" s="61">
        <v>0</v>
      </c>
      <c r="H49" s="61">
        <v>0</v>
      </c>
      <c r="I49" s="61">
        <v>0</v>
      </c>
      <c r="J49" s="61">
        <v>1.04475482E-2</v>
      </c>
      <c r="K49" s="61">
        <v>0</v>
      </c>
      <c r="L49" s="61">
        <v>0</v>
      </c>
      <c r="M49" s="61">
        <f>SUM(C49:L49)</f>
        <v>1.04475482E-2</v>
      </c>
    </row>
    <row r="50" spans="2:15" x14ac:dyDescent="0.25">
      <c r="B50" s="43" t="s">
        <v>238</v>
      </c>
      <c r="C50" s="61">
        <v>0.17764039132000001</v>
      </c>
      <c r="D50" s="61">
        <v>0</v>
      </c>
      <c r="E50" s="61">
        <v>9.0246740000000003E-4</v>
      </c>
      <c r="F50" s="61">
        <v>1.725074918E-2</v>
      </c>
      <c r="G50" s="61">
        <v>0.10138780658</v>
      </c>
      <c r="H50" s="61">
        <v>7.66303964E-3</v>
      </c>
      <c r="I50" s="61">
        <v>0.25922131611999999</v>
      </c>
      <c r="J50" s="61">
        <v>0.48268113684000002</v>
      </c>
      <c r="K50" s="61">
        <v>0</v>
      </c>
      <c r="L50" s="61">
        <v>5.9353485000000002E-4</v>
      </c>
      <c r="M50" s="61">
        <f t="shared" ref="M50:M59" si="4">SUM(C50:L50)</f>
        <v>1.0473404419300001</v>
      </c>
      <c r="O50" s="191"/>
    </row>
    <row r="51" spans="2:15" ht="30" x14ac:dyDescent="0.25">
      <c r="B51" s="164" t="s">
        <v>242</v>
      </c>
      <c r="C51" s="61">
        <v>0</v>
      </c>
      <c r="D51" s="61">
        <v>0</v>
      </c>
      <c r="E51" s="61">
        <v>0</v>
      </c>
      <c r="F51" s="61">
        <v>0</v>
      </c>
      <c r="G51" s="61">
        <v>0</v>
      </c>
      <c r="H51" s="61">
        <v>0</v>
      </c>
      <c r="I51" s="61">
        <v>0</v>
      </c>
      <c r="J51" s="61">
        <v>0</v>
      </c>
      <c r="K51" s="61">
        <v>0</v>
      </c>
      <c r="L51" s="61">
        <v>0</v>
      </c>
      <c r="M51" s="61">
        <f t="shared" si="4"/>
        <v>0</v>
      </c>
      <c r="O51" s="191"/>
    </row>
    <row r="52" spans="2:15" x14ac:dyDescent="0.25">
      <c r="B52" s="165" t="s">
        <v>253</v>
      </c>
      <c r="C52" s="61">
        <v>0</v>
      </c>
      <c r="D52" s="61">
        <v>0</v>
      </c>
      <c r="E52" s="61">
        <v>0</v>
      </c>
      <c r="F52" s="61">
        <v>0</v>
      </c>
      <c r="G52" s="61">
        <v>0</v>
      </c>
      <c r="H52" s="61">
        <v>0</v>
      </c>
      <c r="I52" s="61">
        <v>0</v>
      </c>
      <c r="J52" s="61">
        <v>0</v>
      </c>
      <c r="K52" s="61">
        <v>0</v>
      </c>
      <c r="L52" s="61">
        <v>0</v>
      </c>
      <c r="M52" s="61">
        <f t="shared" si="4"/>
        <v>0</v>
      </c>
      <c r="O52" s="191"/>
    </row>
    <row r="53" spans="2:15" x14ac:dyDescent="0.25">
      <c r="B53" s="165" t="s">
        <v>254</v>
      </c>
      <c r="C53" s="61">
        <v>0</v>
      </c>
      <c r="D53" s="61">
        <v>0</v>
      </c>
      <c r="E53" s="61">
        <v>0</v>
      </c>
      <c r="F53" s="61">
        <v>0</v>
      </c>
      <c r="G53" s="61">
        <v>0</v>
      </c>
      <c r="H53" s="61">
        <v>0</v>
      </c>
      <c r="I53" s="61">
        <v>0</v>
      </c>
      <c r="J53" s="61">
        <v>0</v>
      </c>
      <c r="K53" s="61">
        <v>0</v>
      </c>
      <c r="L53" s="61">
        <v>0</v>
      </c>
      <c r="M53" s="61">
        <f t="shared" si="4"/>
        <v>0</v>
      </c>
      <c r="O53" s="191"/>
    </row>
    <row r="54" spans="2:15" x14ac:dyDescent="0.25">
      <c r="B54" s="166" t="s">
        <v>239</v>
      </c>
      <c r="C54" s="61">
        <v>0</v>
      </c>
      <c r="D54" s="61">
        <v>0</v>
      </c>
      <c r="E54" s="61">
        <v>0</v>
      </c>
      <c r="F54" s="61">
        <v>0</v>
      </c>
      <c r="G54" s="61">
        <v>0</v>
      </c>
      <c r="H54" s="61">
        <v>0</v>
      </c>
      <c r="I54" s="61">
        <v>0</v>
      </c>
      <c r="J54" s="61">
        <v>0</v>
      </c>
      <c r="K54" s="61">
        <v>0</v>
      </c>
      <c r="L54" s="61">
        <v>0</v>
      </c>
      <c r="M54" s="61">
        <f t="shared" si="4"/>
        <v>0</v>
      </c>
      <c r="O54" s="191"/>
    </row>
    <row r="55" spans="2:15" x14ac:dyDescent="0.25">
      <c r="B55" s="166" t="s">
        <v>240</v>
      </c>
      <c r="C55" s="61">
        <v>0</v>
      </c>
      <c r="D55" s="61">
        <v>0</v>
      </c>
      <c r="E55" s="61">
        <v>0</v>
      </c>
      <c r="F55" s="61">
        <v>0</v>
      </c>
      <c r="G55" s="61">
        <v>0</v>
      </c>
      <c r="H55" s="61">
        <v>0</v>
      </c>
      <c r="I55" s="61">
        <v>0</v>
      </c>
      <c r="J55" s="61">
        <v>0</v>
      </c>
      <c r="K55" s="61">
        <v>0</v>
      </c>
      <c r="L55" s="61">
        <v>0</v>
      </c>
      <c r="M55" s="61">
        <f t="shared" si="4"/>
        <v>0</v>
      </c>
      <c r="O55" s="191"/>
    </row>
    <row r="56" spans="2:15" x14ac:dyDescent="0.25">
      <c r="B56" s="43" t="s">
        <v>38</v>
      </c>
      <c r="C56" s="61">
        <v>0.18527122804999999</v>
      </c>
      <c r="D56" s="61">
        <v>0</v>
      </c>
      <c r="E56" s="61">
        <v>0</v>
      </c>
      <c r="F56" s="61">
        <v>4.963584066E-2</v>
      </c>
      <c r="G56" s="61">
        <v>0.12470656377</v>
      </c>
      <c r="H56" s="61">
        <v>1.14630854E-3</v>
      </c>
      <c r="I56" s="61">
        <v>0.14790807141000001</v>
      </c>
      <c r="J56" s="61">
        <v>0.60527618426999996</v>
      </c>
      <c r="K56" s="61">
        <v>1.9773616799999998E-3</v>
      </c>
      <c r="L56" s="61">
        <v>0</v>
      </c>
      <c r="M56" s="61">
        <f t="shared" si="4"/>
        <v>1.11592155838</v>
      </c>
      <c r="O56" s="191"/>
    </row>
    <row r="57" spans="2:15" x14ac:dyDescent="0.25">
      <c r="B57" s="190" t="s">
        <v>288</v>
      </c>
      <c r="C57" s="61">
        <v>0</v>
      </c>
      <c r="D57" s="61">
        <v>0</v>
      </c>
      <c r="E57" s="61">
        <v>0</v>
      </c>
      <c r="F57" s="61">
        <v>0</v>
      </c>
      <c r="G57" s="61">
        <v>0</v>
      </c>
      <c r="H57" s="61">
        <v>0</v>
      </c>
      <c r="I57" s="61">
        <v>0</v>
      </c>
      <c r="J57" s="61">
        <v>0</v>
      </c>
      <c r="K57" s="61">
        <v>0</v>
      </c>
      <c r="L57" s="61">
        <v>0</v>
      </c>
      <c r="M57" s="61">
        <f t="shared" si="4"/>
        <v>0</v>
      </c>
      <c r="O57" s="191"/>
    </row>
    <row r="58" spans="2:15" x14ac:dyDescent="0.25">
      <c r="B58" s="190" t="s">
        <v>289</v>
      </c>
      <c r="C58" s="61">
        <v>0.18527122804999999</v>
      </c>
      <c r="D58" s="61">
        <v>0</v>
      </c>
      <c r="E58" s="61">
        <v>0</v>
      </c>
      <c r="F58" s="61">
        <v>4.963584066E-2</v>
      </c>
      <c r="G58" s="61">
        <v>0.12470656377</v>
      </c>
      <c r="H58" s="61">
        <v>1.14630854E-3</v>
      </c>
      <c r="I58" s="61">
        <v>0.14790807141000001</v>
      </c>
      <c r="J58" s="61">
        <v>0.60527618426999996</v>
      </c>
      <c r="K58" s="61">
        <v>1.9773616799999998E-3</v>
      </c>
      <c r="L58" s="61">
        <v>0</v>
      </c>
      <c r="M58" s="61">
        <f t="shared" si="4"/>
        <v>1.11592155838</v>
      </c>
    </row>
    <row r="59" spans="2:15" x14ac:dyDescent="0.25">
      <c r="B59" s="43" t="s">
        <v>9</v>
      </c>
      <c r="C59" s="61">
        <v>0</v>
      </c>
      <c r="D59" s="61">
        <v>0</v>
      </c>
      <c r="E59" s="61">
        <v>0</v>
      </c>
      <c r="F59" s="61">
        <v>0</v>
      </c>
      <c r="G59" s="61">
        <v>0</v>
      </c>
      <c r="H59" s="61">
        <v>0</v>
      </c>
      <c r="I59" s="61">
        <v>0</v>
      </c>
      <c r="J59" s="61">
        <v>0</v>
      </c>
      <c r="K59" s="61">
        <v>0</v>
      </c>
      <c r="L59" s="61">
        <v>0</v>
      </c>
      <c r="M59" s="61">
        <f t="shared" si="4"/>
        <v>0</v>
      </c>
    </row>
    <row r="60" spans="2:15" x14ac:dyDescent="0.25">
      <c r="B60" s="69" t="s">
        <v>10</v>
      </c>
      <c r="C60" s="53">
        <f>SUM(C49:C51)+C56+C59</f>
        <v>0.36291161936999999</v>
      </c>
      <c r="D60" s="53">
        <f t="shared" ref="D60:M60" si="5">SUM(D49:D51)+D56+D59</f>
        <v>0</v>
      </c>
      <c r="E60" s="53">
        <f t="shared" si="5"/>
        <v>9.0246740000000003E-4</v>
      </c>
      <c r="F60" s="53">
        <f t="shared" si="5"/>
        <v>6.6886589839999996E-2</v>
      </c>
      <c r="G60" s="53">
        <f t="shared" si="5"/>
        <v>0.22609437035000002</v>
      </c>
      <c r="H60" s="53">
        <f t="shared" si="5"/>
        <v>8.8093481799999991E-3</v>
      </c>
      <c r="I60" s="53">
        <f t="shared" si="5"/>
        <v>0.40712938753</v>
      </c>
      <c r="J60" s="53">
        <f t="shared" si="5"/>
        <v>1.0984048693099999</v>
      </c>
      <c r="K60" s="53">
        <f t="shared" si="5"/>
        <v>1.9773616799999998E-3</v>
      </c>
      <c r="L60" s="53">
        <f t="shared" si="5"/>
        <v>5.9353485000000002E-4</v>
      </c>
      <c r="M60" s="53">
        <f t="shared" si="5"/>
        <v>2.1737095485099998</v>
      </c>
    </row>
    <row r="63" spans="2:15" x14ac:dyDescent="0.25">
      <c r="B63" s="42"/>
      <c r="C63" s="42"/>
      <c r="D63" s="42"/>
      <c r="E63" s="42"/>
      <c r="F63" s="42"/>
      <c r="G63" s="42"/>
      <c r="H63" s="42"/>
      <c r="I63" s="42"/>
      <c r="J63" s="42"/>
      <c r="K63" s="42"/>
      <c r="L63" s="42"/>
      <c r="N63" s="42"/>
    </row>
    <row r="64" spans="2:15" x14ac:dyDescent="0.25">
      <c r="B64" s="42"/>
      <c r="C64" s="42"/>
      <c r="D64" s="42"/>
      <c r="E64" s="42"/>
      <c r="F64" s="42"/>
      <c r="G64" s="42"/>
      <c r="H64" s="42"/>
      <c r="I64" s="42"/>
      <c r="J64" s="42"/>
      <c r="K64" s="42"/>
      <c r="L64" s="42"/>
      <c r="M64" s="42"/>
      <c r="N64" s="42"/>
    </row>
    <row r="66" spans="14:14" x14ac:dyDescent="0.25">
      <c r="N66" s="121" t="s">
        <v>246</v>
      </c>
    </row>
    <row r="79" spans="14:14" x14ac:dyDescent="0.25">
      <c r="N79" s="42"/>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B50" sqref="B50"/>
    </sheetView>
  </sheetViews>
  <sheetFormatPr defaultRowHeight="15" x14ac:dyDescent="0.25"/>
  <cols>
    <col min="1" max="1" width="4.7109375" style="43" customWidth="1"/>
    <col min="2" max="2" width="25.140625" style="43" bestFit="1" customWidth="1"/>
    <col min="3" max="12" width="17.7109375" style="43" customWidth="1"/>
    <col min="13" max="13" width="18.5703125" style="43" bestFit="1" customWidth="1"/>
    <col min="14" max="20" width="9.140625" style="43"/>
    <col min="21" max="21" width="9.140625" style="43" customWidth="1"/>
    <col min="22" max="16384" width="9.140625" style="43"/>
  </cols>
  <sheetData>
    <row r="4" spans="2:13" x14ac:dyDescent="0.25">
      <c r="B4" s="42"/>
      <c r="C4" s="42"/>
      <c r="D4" s="42"/>
      <c r="E4" s="42"/>
      <c r="F4" s="42"/>
      <c r="G4" s="42"/>
      <c r="H4" s="42"/>
      <c r="I4" s="42"/>
      <c r="J4" s="42"/>
      <c r="K4" s="44" t="s">
        <v>30</v>
      </c>
      <c r="L4" s="167">
        <f>'Table 1-3 - Lending'!L4</f>
        <v>43190</v>
      </c>
      <c r="M4" s="42"/>
    </row>
    <row r="5" spans="2:13" ht="15.75" x14ac:dyDescent="0.25">
      <c r="B5" s="41" t="s">
        <v>353</v>
      </c>
      <c r="C5" s="42"/>
      <c r="D5" s="42"/>
      <c r="E5" s="42"/>
      <c r="F5" s="42"/>
      <c r="G5" s="42"/>
      <c r="H5" s="42"/>
      <c r="I5" s="42"/>
      <c r="J5" s="42"/>
      <c r="K5" s="42"/>
      <c r="L5" s="42"/>
      <c r="M5" s="42"/>
    </row>
    <row r="6" spans="2:13" x14ac:dyDescent="0.25">
      <c r="B6" s="67" t="s">
        <v>119</v>
      </c>
      <c r="C6" s="68"/>
      <c r="D6" s="68"/>
      <c r="E6" s="68"/>
      <c r="F6" s="68"/>
      <c r="G6" s="68"/>
      <c r="H6" s="68"/>
      <c r="I6" s="68"/>
      <c r="J6" s="68"/>
      <c r="K6" s="68"/>
      <c r="L6" s="68"/>
      <c r="M6" s="68"/>
    </row>
    <row r="7" spans="2:13" x14ac:dyDescent="0.25">
      <c r="B7" s="47"/>
      <c r="C7" s="47"/>
      <c r="D7" s="47"/>
      <c r="E7" s="47"/>
      <c r="F7" s="47"/>
      <c r="G7" s="47"/>
      <c r="H7" s="47"/>
      <c r="I7" s="47"/>
      <c r="J7" s="47"/>
      <c r="K7" s="47"/>
      <c r="L7" s="47"/>
      <c r="M7" s="47"/>
    </row>
    <row r="8" spans="2:13" ht="45" x14ac:dyDescent="0.25">
      <c r="B8" s="47"/>
      <c r="C8" s="48" t="s">
        <v>1</v>
      </c>
      <c r="D8" s="48" t="s">
        <v>2</v>
      </c>
      <c r="E8" s="48" t="s">
        <v>3</v>
      </c>
      <c r="F8" s="48" t="s">
        <v>4</v>
      </c>
      <c r="G8" s="48" t="s">
        <v>5</v>
      </c>
      <c r="H8" s="48" t="s">
        <v>6</v>
      </c>
      <c r="I8" s="48" t="s">
        <v>7</v>
      </c>
      <c r="J8" s="48" t="s">
        <v>52</v>
      </c>
      <c r="K8" s="48" t="s">
        <v>8</v>
      </c>
      <c r="L8" s="48" t="s">
        <v>9</v>
      </c>
      <c r="M8" s="49" t="s">
        <v>10</v>
      </c>
    </row>
    <row r="9" spans="2:13" x14ac:dyDescent="0.25">
      <c r="B9" s="43" t="s">
        <v>42</v>
      </c>
      <c r="C9" s="61">
        <v>0</v>
      </c>
      <c r="D9" s="61">
        <v>0</v>
      </c>
      <c r="E9" s="61">
        <v>0</v>
      </c>
      <c r="F9" s="61">
        <v>0</v>
      </c>
      <c r="G9" s="61">
        <v>0</v>
      </c>
      <c r="H9" s="61">
        <v>0</v>
      </c>
      <c r="I9" s="61">
        <v>0</v>
      </c>
      <c r="J9" s="61">
        <v>0</v>
      </c>
      <c r="K9" s="61">
        <v>0</v>
      </c>
      <c r="L9" s="61">
        <v>0</v>
      </c>
      <c r="M9" s="61">
        <f>SUM(C9:L9)</f>
        <v>0</v>
      </c>
    </row>
    <row r="10" spans="2:13" x14ac:dyDescent="0.25">
      <c r="B10" s="43" t="s">
        <v>136</v>
      </c>
      <c r="C10" s="61">
        <v>0</v>
      </c>
      <c r="D10" s="61">
        <v>0</v>
      </c>
      <c r="E10" s="61">
        <v>0</v>
      </c>
      <c r="F10" s="61">
        <v>0</v>
      </c>
      <c r="G10" s="61">
        <v>0</v>
      </c>
      <c r="H10" s="61">
        <v>0</v>
      </c>
      <c r="I10" s="61">
        <v>0</v>
      </c>
      <c r="J10" s="61">
        <v>0</v>
      </c>
      <c r="K10" s="61">
        <v>0</v>
      </c>
      <c r="L10" s="61">
        <v>0</v>
      </c>
      <c r="M10" s="61">
        <f t="shared" ref="M10:M13" si="0">SUM(C10:L10)</f>
        <v>0</v>
      </c>
    </row>
    <row r="11" spans="2:13" x14ac:dyDescent="0.25">
      <c r="B11" s="43" t="s">
        <v>43</v>
      </c>
      <c r="C11" s="61">
        <v>0</v>
      </c>
      <c r="D11" s="61">
        <v>0</v>
      </c>
      <c r="E11" s="61">
        <v>0</v>
      </c>
      <c r="F11" s="61">
        <v>0</v>
      </c>
      <c r="G11" s="61">
        <v>0</v>
      </c>
      <c r="H11" s="61">
        <v>0</v>
      </c>
      <c r="I11" s="61">
        <v>0</v>
      </c>
      <c r="J11" s="61">
        <v>0</v>
      </c>
      <c r="K11" s="61">
        <v>0</v>
      </c>
      <c r="L11" s="61">
        <v>0</v>
      </c>
      <c r="M11" s="61">
        <f t="shared" si="0"/>
        <v>0</v>
      </c>
    </row>
    <row r="12" spans="2:13" x14ac:dyDescent="0.25">
      <c r="B12" s="43" t="s">
        <v>44</v>
      </c>
      <c r="C12" s="61">
        <v>0</v>
      </c>
      <c r="D12" s="61">
        <v>0</v>
      </c>
      <c r="E12" s="61">
        <v>0</v>
      </c>
      <c r="F12" s="61">
        <v>0</v>
      </c>
      <c r="G12" s="61">
        <v>0</v>
      </c>
      <c r="H12" s="61">
        <v>0</v>
      </c>
      <c r="I12" s="61">
        <v>0</v>
      </c>
      <c r="J12" s="61">
        <v>0</v>
      </c>
      <c r="K12" s="61">
        <v>0</v>
      </c>
      <c r="L12" s="61">
        <v>0</v>
      </c>
      <c r="M12" s="61">
        <f t="shared" si="0"/>
        <v>0</v>
      </c>
    </row>
    <row r="13" spans="2:13" x14ac:dyDescent="0.25">
      <c r="B13" s="43" t="s">
        <v>45</v>
      </c>
      <c r="C13" s="61">
        <v>0.36291161936999999</v>
      </c>
      <c r="D13" s="61">
        <v>0</v>
      </c>
      <c r="E13" s="61">
        <v>9.0246740000000003E-4</v>
      </c>
      <c r="F13" s="61">
        <v>6.6886589839999996E-2</v>
      </c>
      <c r="G13" s="61">
        <v>0.22609437034999999</v>
      </c>
      <c r="H13" s="61">
        <v>8.8093481800000008E-3</v>
      </c>
      <c r="I13" s="61">
        <v>0.40712938753</v>
      </c>
      <c r="J13" s="61">
        <v>1.0984048693099999</v>
      </c>
      <c r="K13" s="61">
        <v>1.9773616799999998E-3</v>
      </c>
      <c r="L13" s="61">
        <v>5.9353485000000002E-4</v>
      </c>
      <c r="M13" s="61">
        <f t="shared" si="0"/>
        <v>2.1737095485099998</v>
      </c>
    </row>
    <row r="14" spans="2:13" x14ac:dyDescent="0.25">
      <c r="B14" s="69" t="s">
        <v>10</v>
      </c>
      <c r="C14" s="53">
        <f>SUM(C9:C13)</f>
        <v>0.36291161936999999</v>
      </c>
      <c r="D14" s="53">
        <f t="shared" ref="D14:M14" si="1">SUM(D9:D13)</f>
        <v>0</v>
      </c>
      <c r="E14" s="53">
        <f t="shared" si="1"/>
        <v>9.0246740000000003E-4</v>
      </c>
      <c r="F14" s="53">
        <f t="shared" si="1"/>
        <v>6.6886589839999996E-2</v>
      </c>
      <c r="G14" s="53">
        <f t="shared" si="1"/>
        <v>0.22609437034999999</v>
      </c>
      <c r="H14" s="53">
        <f t="shared" si="1"/>
        <v>8.8093481800000008E-3</v>
      </c>
      <c r="I14" s="53">
        <f t="shared" si="1"/>
        <v>0.40712938753</v>
      </c>
      <c r="J14" s="53">
        <f t="shared" si="1"/>
        <v>1.0984048693099999</v>
      </c>
      <c r="K14" s="53">
        <f t="shared" si="1"/>
        <v>1.9773616799999998E-3</v>
      </c>
      <c r="L14" s="53">
        <f t="shared" si="1"/>
        <v>5.9353485000000002E-4</v>
      </c>
      <c r="M14" s="53">
        <f t="shared" si="1"/>
        <v>2.1737095485099998</v>
      </c>
    </row>
    <row r="15" spans="2:13" x14ac:dyDescent="0.25">
      <c r="C15" s="58"/>
      <c r="D15" s="58"/>
      <c r="E15" s="58"/>
      <c r="F15" s="58"/>
      <c r="G15" s="58"/>
      <c r="H15" s="58"/>
      <c r="I15" s="58"/>
      <c r="J15" s="58"/>
      <c r="K15" s="58"/>
      <c r="L15" s="58"/>
      <c r="M15" s="58"/>
    </row>
    <row r="16" spans="2:13" x14ac:dyDescent="0.25">
      <c r="C16" s="58"/>
      <c r="D16" s="58"/>
      <c r="E16" s="58"/>
      <c r="F16" s="58"/>
      <c r="G16" s="58"/>
      <c r="H16" s="58"/>
      <c r="I16" s="58"/>
      <c r="J16" s="58"/>
      <c r="K16" s="58"/>
      <c r="L16" s="58"/>
      <c r="M16" s="58"/>
    </row>
    <row r="19" spans="2:13" ht="15.75" x14ac:dyDescent="0.25">
      <c r="B19" s="41" t="s">
        <v>354</v>
      </c>
      <c r="C19" s="42"/>
      <c r="D19" s="42"/>
      <c r="E19" s="42"/>
      <c r="F19" s="42"/>
      <c r="G19" s="42"/>
      <c r="H19" s="42"/>
      <c r="I19" s="42"/>
      <c r="J19" s="42"/>
      <c r="K19" s="42"/>
      <c r="L19" s="42"/>
      <c r="M19" s="42"/>
    </row>
    <row r="20" spans="2:13" x14ac:dyDescent="0.25">
      <c r="B20" s="66"/>
      <c r="C20" s="67" t="s">
        <v>120</v>
      </c>
      <c r="D20" s="68"/>
      <c r="E20" s="68"/>
      <c r="F20" s="68"/>
      <c r="G20" s="68"/>
      <c r="H20" s="68"/>
      <c r="I20" s="68"/>
      <c r="J20" s="68"/>
      <c r="K20" s="68"/>
      <c r="L20" s="68"/>
      <c r="M20" s="68"/>
    </row>
    <row r="21" spans="2:13" x14ac:dyDescent="0.25">
      <c r="B21" s="47"/>
      <c r="C21" s="47"/>
      <c r="D21" s="47"/>
      <c r="E21" s="47"/>
      <c r="F21" s="47"/>
      <c r="G21" s="47"/>
      <c r="H21" s="47"/>
      <c r="I21" s="47"/>
      <c r="J21" s="47"/>
      <c r="K21" s="47"/>
      <c r="L21" s="47"/>
      <c r="M21" s="47"/>
    </row>
    <row r="22" spans="2:13" ht="45" x14ac:dyDescent="0.25">
      <c r="B22" s="47"/>
      <c r="C22" s="48" t="s">
        <v>1</v>
      </c>
      <c r="D22" s="48" t="s">
        <v>2</v>
      </c>
      <c r="E22" s="48" t="s">
        <v>3</v>
      </c>
      <c r="F22" s="48" t="s">
        <v>4</v>
      </c>
      <c r="G22" s="48" t="s">
        <v>5</v>
      </c>
      <c r="H22" s="48" t="s">
        <v>6</v>
      </c>
      <c r="I22" s="48" t="s">
        <v>7</v>
      </c>
      <c r="J22" s="48" t="s">
        <v>52</v>
      </c>
      <c r="K22" s="48" t="s">
        <v>8</v>
      </c>
      <c r="L22" s="48" t="s">
        <v>9</v>
      </c>
      <c r="M22" s="49" t="s">
        <v>10</v>
      </c>
    </row>
    <row r="23" spans="2:13" x14ac:dyDescent="0.25">
      <c r="B23" s="43" t="s">
        <v>46</v>
      </c>
      <c r="C23" s="61">
        <v>1.8106335000000001E-4</v>
      </c>
      <c r="D23" s="61">
        <v>0</v>
      </c>
      <c r="E23" s="61">
        <v>0</v>
      </c>
      <c r="F23" s="61">
        <v>5.5122044000000003E-4</v>
      </c>
      <c r="G23" s="61">
        <v>0</v>
      </c>
      <c r="H23" s="61">
        <v>0</v>
      </c>
      <c r="I23" s="61">
        <v>4.6162280000000002E-5</v>
      </c>
      <c r="J23" s="61">
        <v>7.7723045300000003E-3</v>
      </c>
      <c r="K23" s="61">
        <v>0</v>
      </c>
      <c r="L23" s="61">
        <v>0</v>
      </c>
      <c r="M23" s="61">
        <f>SUM(C23:L23)</f>
        <v>8.5507506000000004E-3</v>
      </c>
    </row>
    <row r="24" spans="2:13" x14ac:dyDescent="0.25">
      <c r="B24" s="43" t="s">
        <v>137</v>
      </c>
      <c r="C24" s="61">
        <v>6.4362138000000004E-4</v>
      </c>
      <c r="D24" s="61">
        <v>0</v>
      </c>
      <c r="E24" s="61">
        <v>0</v>
      </c>
      <c r="F24" s="61">
        <v>0</v>
      </c>
      <c r="G24" s="61">
        <v>2.1771501000000001E-4</v>
      </c>
      <c r="H24" s="61">
        <v>0</v>
      </c>
      <c r="I24" s="61">
        <v>1.08103071E-3</v>
      </c>
      <c r="J24" s="61">
        <v>2.4439858759999999E-2</v>
      </c>
      <c r="K24" s="61">
        <v>0</v>
      </c>
      <c r="L24" s="61">
        <v>0</v>
      </c>
      <c r="M24" s="61">
        <f t="shared" ref="M24:M28" si="2">SUM(C24:L24)</f>
        <v>2.6382225859999997E-2</v>
      </c>
    </row>
    <row r="25" spans="2:13" x14ac:dyDescent="0.25">
      <c r="B25" s="43" t="s">
        <v>47</v>
      </c>
      <c r="C25" s="61">
        <v>2.9010549600000002E-3</v>
      </c>
      <c r="D25" s="61">
        <v>0</v>
      </c>
      <c r="E25" s="61">
        <v>0</v>
      </c>
      <c r="F25" s="61">
        <v>3.8622899999999998E-4</v>
      </c>
      <c r="G25" s="61">
        <v>2.7705721999999999E-3</v>
      </c>
      <c r="H25" s="61">
        <v>0</v>
      </c>
      <c r="I25" s="61">
        <v>6.8859760799999999E-3</v>
      </c>
      <c r="J25" s="61">
        <v>2.9739779960000001E-2</v>
      </c>
      <c r="K25" s="61">
        <v>0</v>
      </c>
      <c r="L25" s="61">
        <v>0</v>
      </c>
      <c r="M25" s="61">
        <f t="shared" si="2"/>
        <v>4.2683612199999998E-2</v>
      </c>
    </row>
    <row r="26" spans="2:13" x14ac:dyDescent="0.25">
      <c r="B26" s="43" t="s">
        <v>48</v>
      </c>
      <c r="C26" s="61">
        <v>2.5713234630000002E-2</v>
      </c>
      <c r="D26" s="61">
        <v>0</v>
      </c>
      <c r="E26" s="61">
        <v>0</v>
      </c>
      <c r="F26" s="61">
        <v>3.4681240299999998E-3</v>
      </c>
      <c r="G26" s="61">
        <v>2.8147264790000001E-2</v>
      </c>
      <c r="H26" s="61">
        <v>8.0148377699999999E-3</v>
      </c>
      <c r="I26" s="61">
        <v>0.20534966086000001</v>
      </c>
      <c r="J26" s="61">
        <v>0.16576699427</v>
      </c>
      <c r="K26" s="61">
        <v>0</v>
      </c>
      <c r="L26" s="61">
        <v>4.7698485999999999E-4</v>
      </c>
      <c r="M26" s="61">
        <f t="shared" si="2"/>
        <v>0.43693710121000001</v>
      </c>
    </row>
    <row r="27" spans="2:13" x14ac:dyDescent="0.25">
      <c r="B27" s="43" t="s">
        <v>50</v>
      </c>
      <c r="C27" s="61">
        <v>0.33347264505000002</v>
      </c>
      <c r="D27" s="61">
        <v>0</v>
      </c>
      <c r="E27" s="61">
        <v>9.0246740000000003E-4</v>
      </c>
      <c r="F27" s="61">
        <v>6.2481016370000003E-2</v>
      </c>
      <c r="G27" s="61">
        <v>0.19495881835000001</v>
      </c>
      <c r="H27" s="61">
        <v>7.9451041E-4</v>
      </c>
      <c r="I27" s="61">
        <v>0.1937665576</v>
      </c>
      <c r="J27" s="61">
        <v>0.87068593178999998</v>
      </c>
      <c r="K27" s="61">
        <v>1.9773616799999998E-3</v>
      </c>
      <c r="L27" s="61">
        <v>1.1654999E-4</v>
      </c>
      <c r="M27" s="61">
        <f t="shared" si="2"/>
        <v>1.6591558586400001</v>
      </c>
    </row>
    <row r="28" spans="2:13" x14ac:dyDescent="0.25">
      <c r="B28" s="43" t="s">
        <v>49</v>
      </c>
      <c r="C28" s="61">
        <v>0</v>
      </c>
      <c r="D28" s="61">
        <v>0</v>
      </c>
      <c r="E28" s="61">
        <v>0</v>
      </c>
      <c r="F28" s="61">
        <v>0</v>
      </c>
      <c r="G28" s="61">
        <v>0</v>
      </c>
      <c r="H28" s="61">
        <v>0</v>
      </c>
      <c r="I28" s="61">
        <v>0</v>
      </c>
      <c r="J28" s="61">
        <v>0</v>
      </c>
      <c r="K28" s="61">
        <v>0</v>
      </c>
      <c r="L28" s="61">
        <v>0</v>
      </c>
      <c r="M28" s="61">
        <f t="shared" si="2"/>
        <v>0</v>
      </c>
    </row>
    <row r="29" spans="2:13" x14ac:dyDescent="0.25">
      <c r="B29" s="69" t="s">
        <v>10</v>
      </c>
      <c r="C29" s="53">
        <f>SUM(C23:C28)</f>
        <v>0.36291161936999999</v>
      </c>
      <c r="D29" s="53">
        <f t="shared" ref="D29:M29" si="3">SUM(D23:D28)</f>
        <v>0</v>
      </c>
      <c r="E29" s="53">
        <f t="shared" si="3"/>
        <v>9.0246740000000003E-4</v>
      </c>
      <c r="F29" s="53">
        <f t="shared" si="3"/>
        <v>6.688658984000001E-2</v>
      </c>
      <c r="G29" s="53">
        <f t="shared" si="3"/>
        <v>0.22609437035000002</v>
      </c>
      <c r="H29" s="53">
        <f t="shared" si="3"/>
        <v>8.8093481799999991E-3</v>
      </c>
      <c r="I29" s="53">
        <f t="shared" si="3"/>
        <v>0.40712938753</v>
      </c>
      <c r="J29" s="53">
        <f t="shared" si="3"/>
        <v>1.0984048693099999</v>
      </c>
      <c r="K29" s="53">
        <f t="shared" si="3"/>
        <v>1.9773616799999998E-3</v>
      </c>
      <c r="L29" s="53">
        <f t="shared" si="3"/>
        <v>5.9353485000000002E-4</v>
      </c>
      <c r="M29" s="53">
        <f t="shared" si="3"/>
        <v>2.1737095485100002</v>
      </c>
    </row>
    <row r="34" spans="2:13" ht="15.75" x14ac:dyDescent="0.25">
      <c r="B34" s="41" t="s">
        <v>355</v>
      </c>
      <c r="C34" s="42"/>
      <c r="D34" s="42"/>
      <c r="E34" s="42"/>
      <c r="F34" s="42"/>
      <c r="G34" s="42"/>
      <c r="H34" s="42"/>
      <c r="I34" s="42"/>
      <c r="J34" s="42"/>
      <c r="K34" s="42"/>
      <c r="L34" s="42"/>
      <c r="M34" s="42"/>
    </row>
    <row r="35" spans="2:13" x14ac:dyDescent="0.25">
      <c r="B35" s="168" t="s">
        <v>262</v>
      </c>
      <c r="C35" s="68"/>
      <c r="D35" s="68"/>
      <c r="E35" s="68"/>
      <c r="F35" s="68"/>
      <c r="G35" s="68"/>
      <c r="H35" s="68"/>
      <c r="I35" s="68"/>
      <c r="J35" s="68"/>
      <c r="K35" s="68"/>
      <c r="L35" s="68"/>
      <c r="M35" s="68"/>
    </row>
    <row r="36" spans="2:13" x14ac:dyDescent="0.25">
      <c r="B36" s="47"/>
      <c r="C36" s="47"/>
      <c r="D36" s="47"/>
      <c r="E36" s="47"/>
      <c r="F36" s="47"/>
      <c r="G36" s="47"/>
      <c r="H36" s="47"/>
      <c r="I36" s="47"/>
      <c r="J36" s="47"/>
      <c r="K36" s="47"/>
      <c r="L36" s="47"/>
      <c r="M36" s="47"/>
    </row>
    <row r="37" spans="2:13" ht="45" x14ac:dyDescent="0.25">
      <c r="B37" s="47"/>
      <c r="C37" s="48" t="s">
        <v>1</v>
      </c>
      <c r="D37" s="48" t="s">
        <v>2</v>
      </c>
      <c r="E37" s="48" t="s">
        <v>3</v>
      </c>
      <c r="F37" s="48" t="s">
        <v>4</v>
      </c>
      <c r="G37" s="48" t="s">
        <v>5</v>
      </c>
      <c r="H37" s="48" t="s">
        <v>6</v>
      </c>
      <c r="I37" s="48" t="s">
        <v>7</v>
      </c>
      <c r="J37" s="48" t="s">
        <v>52</v>
      </c>
      <c r="K37" s="48" t="s">
        <v>8</v>
      </c>
      <c r="L37" s="48" t="s">
        <v>9</v>
      </c>
      <c r="M37" s="49" t="s">
        <v>10</v>
      </c>
    </row>
    <row r="38" spans="2:13" x14ac:dyDescent="0.25">
      <c r="B38" s="23" t="s">
        <v>51</v>
      </c>
      <c r="C38" s="71">
        <v>3</v>
      </c>
      <c r="D38" s="71">
        <v>0</v>
      </c>
      <c r="E38" s="71">
        <v>0</v>
      </c>
      <c r="F38" s="71">
        <v>0</v>
      </c>
      <c r="G38" s="71">
        <v>1.5</v>
      </c>
      <c r="H38" s="71">
        <v>0</v>
      </c>
      <c r="I38" s="71">
        <v>1</v>
      </c>
      <c r="J38" s="71">
        <v>2.9</v>
      </c>
      <c r="K38" s="71">
        <v>0</v>
      </c>
      <c r="L38" s="71">
        <v>0</v>
      </c>
      <c r="M38" s="70">
        <v>2.2599999999999998</v>
      </c>
    </row>
    <row r="39" spans="2:13" x14ac:dyDescent="0.25">
      <c r="B39" s="46" t="s">
        <v>434</v>
      </c>
    </row>
    <row r="40" spans="2:13" x14ac:dyDescent="0.25">
      <c r="J40" s="72"/>
    </row>
    <row r="44" spans="2:13" ht="15.75" x14ac:dyDescent="0.25">
      <c r="B44" s="41" t="s">
        <v>356</v>
      </c>
      <c r="C44" s="42"/>
      <c r="D44" s="42"/>
      <c r="E44" s="42"/>
      <c r="F44" s="42"/>
      <c r="G44" s="42"/>
      <c r="H44" s="42"/>
      <c r="I44" s="42"/>
      <c r="J44" s="42"/>
      <c r="K44" s="42"/>
      <c r="L44" s="42"/>
      <c r="M44" s="42"/>
    </row>
    <row r="45" spans="2:13" x14ac:dyDescent="0.25">
      <c r="B45" s="168" t="s">
        <v>190</v>
      </c>
      <c r="C45" s="168"/>
      <c r="D45" s="68"/>
      <c r="E45" s="68"/>
      <c r="F45" s="68"/>
      <c r="G45" s="68"/>
      <c r="H45" s="68"/>
      <c r="I45" s="68"/>
      <c r="J45" s="68"/>
      <c r="K45" s="68"/>
      <c r="L45" s="68"/>
      <c r="M45" s="68"/>
    </row>
    <row r="46" spans="2:13" x14ac:dyDescent="0.25">
      <c r="B46" s="47"/>
      <c r="C46" s="47"/>
      <c r="D46" s="47"/>
      <c r="E46" s="47"/>
      <c r="F46" s="47"/>
      <c r="G46" s="47"/>
      <c r="H46" s="47"/>
      <c r="I46" s="47"/>
      <c r="J46" s="47"/>
      <c r="K46" s="47"/>
      <c r="L46" s="47"/>
      <c r="M46" s="47"/>
    </row>
    <row r="47" spans="2:13" ht="45" x14ac:dyDescent="0.25">
      <c r="B47" s="47"/>
      <c r="C47" s="48" t="s">
        <v>1</v>
      </c>
      <c r="D47" s="48" t="s">
        <v>2</v>
      </c>
      <c r="E47" s="48" t="s">
        <v>3</v>
      </c>
      <c r="F47" s="48" t="s">
        <v>4</v>
      </c>
      <c r="G47" s="48" t="s">
        <v>5</v>
      </c>
      <c r="H47" s="48" t="s">
        <v>6</v>
      </c>
      <c r="I47" s="48" t="s">
        <v>7</v>
      </c>
      <c r="J47" s="48" t="s">
        <v>52</v>
      </c>
      <c r="K47" s="48" t="s">
        <v>8</v>
      </c>
      <c r="L47" s="48" t="s">
        <v>9</v>
      </c>
      <c r="M47" s="49" t="s">
        <v>10</v>
      </c>
    </row>
    <row r="48" spans="2:13" x14ac:dyDescent="0.25">
      <c r="B48" s="23" t="s">
        <v>51</v>
      </c>
      <c r="C48" s="199">
        <v>2.8</v>
      </c>
      <c r="D48" s="199">
        <v>0</v>
      </c>
      <c r="E48" s="199">
        <v>0</v>
      </c>
      <c r="F48" s="199">
        <v>0</v>
      </c>
      <c r="G48" s="199">
        <v>2.1</v>
      </c>
      <c r="H48" s="199">
        <v>0</v>
      </c>
      <c r="I48" s="199">
        <v>1.5</v>
      </c>
      <c r="J48" s="199">
        <v>3.3</v>
      </c>
      <c r="K48" s="199">
        <v>0</v>
      </c>
      <c r="L48" s="199">
        <v>0</v>
      </c>
      <c r="M48" s="207">
        <v>2.65</v>
      </c>
    </row>
    <row r="49" spans="2:13" x14ac:dyDescent="0.25">
      <c r="B49" s="46" t="s">
        <v>435</v>
      </c>
    </row>
    <row r="50" spans="2:13" x14ac:dyDescent="0.25">
      <c r="M50" s="208"/>
    </row>
    <row r="54" spans="2:13" ht="15.75" x14ac:dyDescent="0.25">
      <c r="B54" s="41" t="s">
        <v>357</v>
      </c>
      <c r="C54" s="42"/>
      <c r="D54" s="42"/>
      <c r="E54" s="42"/>
      <c r="F54" s="42"/>
      <c r="G54" s="42"/>
      <c r="H54" s="42"/>
      <c r="I54" s="42"/>
      <c r="J54" s="42"/>
      <c r="K54" s="42"/>
      <c r="L54" s="42"/>
      <c r="M54" s="42"/>
    </row>
    <row r="55" spans="2:13" x14ac:dyDescent="0.25">
      <c r="B55" s="168" t="s">
        <v>172</v>
      </c>
      <c r="C55" s="68"/>
      <c r="D55" s="68"/>
      <c r="E55" s="68"/>
      <c r="F55" s="68"/>
      <c r="G55" s="68"/>
      <c r="H55" s="68"/>
      <c r="I55" s="68"/>
      <c r="J55" s="68"/>
      <c r="K55" s="68"/>
      <c r="L55" s="68"/>
      <c r="M55" s="68"/>
    </row>
    <row r="56" spans="2:13" x14ac:dyDescent="0.25">
      <c r="B56" s="47"/>
      <c r="C56" s="47"/>
      <c r="D56" s="47"/>
      <c r="E56" s="47"/>
      <c r="F56" s="47"/>
      <c r="G56" s="47"/>
      <c r="H56" s="47"/>
      <c r="I56" s="47"/>
      <c r="J56" s="47"/>
      <c r="K56" s="47"/>
      <c r="L56" s="47"/>
      <c r="M56" s="47"/>
    </row>
    <row r="57" spans="2:13" ht="45" x14ac:dyDescent="0.25">
      <c r="B57" s="47"/>
      <c r="C57" s="48" t="s">
        <v>1</v>
      </c>
      <c r="D57" s="48" t="s">
        <v>2</v>
      </c>
      <c r="E57" s="48" t="s">
        <v>3</v>
      </c>
      <c r="F57" s="48" t="s">
        <v>4</v>
      </c>
      <c r="G57" s="48" t="s">
        <v>5</v>
      </c>
      <c r="H57" s="48" t="s">
        <v>6</v>
      </c>
      <c r="I57" s="48" t="s">
        <v>7</v>
      </c>
      <c r="J57" s="48" t="s">
        <v>52</v>
      </c>
      <c r="K57" s="48" t="s">
        <v>8</v>
      </c>
      <c r="L57" s="48" t="s">
        <v>9</v>
      </c>
      <c r="M57" s="49" t="s">
        <v>10</v>
      </c>
    </row>
    <row r="58" spans="2:13" x14ac:dyDescent="0.25">
      <c r="B58" s="43" t="s">
        <v>243</v>
      </c>
      <c r="C58" s="186">
        <v>1.96</v>
      </c>
      <c r="D58" s="61">
        <v>0</v>
      </c>
      <c r="E58" s="61">
        <v>0</v>
      </c>
      <c r="F58" s="61">
        <v>0</v>
      </c>
      <c r="G58" s="186">
        <v>1.66</v>
      </c>
      <c r="H58" s="186">
        <v>0</v>
      </c>
      <c r="I58" s="186">
        <v>0.37</v>
      </c>
      <c r="J58" s="186">
        <v>2.6</v>
      </c>
      <c r="K58" s="61">
        <v>0</v>
      </c>
      <c r="L58" s="61">
        <v>0</v>
      </c>
      <c r="M58" s="186">
        <v>1.91</v>
      </c>
    </row>
    <row r="59" spans="2:13" x14ac:dyDescent="0.25">
      <c r="B59" s="43" t="s">
        <v>244</v>
      </c>
      <c r="C59" s="186">
        <v>0</v>
      </c>
      <c r="D59" s="61">
        <v>0</v>
      </c>
      <c r="E59" s="61">
        <v>0</v>
      </c>
      <c r="F59" s="61">
        <v>0</v>
      </c>
      <c r="G59" s="186">
        <v>6.18</v>
      </c>
      <c r="H59" s="61">
        <v>0</v>
      </c>
      <c r="I59" s="186">
        <v>2.94</v>
      </c>
      <c r="J59" s="186">
        <v>2.8</v>
      </c>
      <c r="K59" s="61">
        <v>0</v>
      </c>
      <c r="L59" s="61">
        <v>0</v>
      </c>
      <c r="M59" s="186">
        <v>2.39</v>
      </c>
    </row>
    <row r="60" spans="2:13" x14ac:dyDescent="0.25">
      <c r="B60" s="43" t="s">
        <v>245</v>
      </c>
      <c r="C60" s="186">
        <v>10.199999999999999</v>
      </c>
      <c r="D60" s="61">
        <v>0</v>
      </c>
      <c r="E60" s="61">
        <v>0</v>
      </c>
      <c r="F60" s="61">
        <v>0</v>
      </c>
      <c r="G60" s="186">
        <v>1.76</v>
      </c>
      <c r="H60" s="61">
        <v>0</v>
      </c>
      <c r="I60" s="186">
        <v>30.64</v>
      </c>
      <c r="J60" s="186">
        <v>5.99</v>
      </c>
      <c r="K60" s="61">
        <v>0</v>
      </c>
      <c r="L60" s="61">
        <v>0</v>
      </c>
      <c r="M60" s="186">
        <v>7.49</v>
      </c>
    </row>
    <row r="61" spans="2:13" x14ac:dyDescent="0.25">
      <c r="B61" s="3" t="s">
        <v>166</v>
      </c>
      <c r="C61" s="186">
        <v>1.33</v>
      </c>
      <c r="D61" s="61">
        <v>0</v>
      </c>
      <c r="E61" s="61">
        <v>0</v>
      </c>
      <c r="F61" s="61">
        <v>0</v>
      </c>
      <c r="G61" s="186">
        <v>0</v>
      </c>
      <c r="H61" s="61">
        <v>0</v>
      </c>
      <c r="I61" s="186">
        <v>19.68</v>
      </c>
      <c r="J61" s="186">
        <v>0</v>
      </c>
      <c r="K61" s="61">
        <v>0</v>
      </c>
      <c r="L61" s="61">
        <v>0</v>
      </c>
      <c r="M61" s="186">
        <v>0.95</v>
      </c>
    </row>
    <row r="62" spans="2:13" x14ac:dyDescent="0.25">
      <c r="B62" s="3" t="s">
        <v>167</v>
      </c>
      <c r="C62" s="186">
        <v>32.31</v>
      </c>
      <c r="D62" s="61">
        <v>0</v>
      </c>
      <c r="E62" s="61">
        <v>0</v>
      </c>
      <c r="F62" s="61">
        <v>0</v>
      </c>
      <c r="G62" s="186">
        <v>0</v>
      </c>
      <c r="H62" s="61">
        <v>0</v>
      </c>
      <c r="I62" s="186">
        <v>0</v>
      </c>
      <c r="J62" s="186">
        <v>57.54</v>
      </c>
      <c r="K62" s="61">
        <v>0</v>
      </c>
      <c r="L62" s="61">
        <v>0</v>
      </c>
      <c r="M62" s="186">
        <v>40.46</v>
      </c>
    </row>
    <row r="63" spans="2:13" x14ac:dyDescent="0.25">
      <c r="B63" s="28" t="s">
        <v>168</v>
      </c>
      <c r="C63" s="200">
        <v>1.17</v>
      </c>
      <c r="D63" s="201">
        <v>0</v>
      </c>
      <c r="E63" s="201">
        <v>0</v>
      </c>
      <c r="F63" s="201">
        <v>0</v>
      </c>
      <c r="G63" s="200">
        <v>0</v>
      </c>
      <c r="H63" s="201">
        <v>0</v>
      </c>
      <c r="I63" s="200">
        <v>0</v>
      </c>
      <c r="J63" s="200">
        <v>0</v>
      </c>
      <c r="K63" s="201">
        <v>0</v>
      </c>
      <c r="L63" s="201">
        <v>0</v>
      </c>
      <c r="M63" s="200">
        <v>0.35</v>
      </c>
    </row>
    <row r="64" spans="2:13" x14ac:dyDescent="0.25">
      <c r="B64" s="46" t="s">
        <v>323</v>
      </c>
    </row>
    <row r="68" spans="2:13" ht="15.75" x14ac:dyDescent="0.25">
      <c r="B68" s="41" t="s">
        <v>358</v>
      </c>
      <c r="C68" s="42"/>
      <c r="D68" s="42"/>
      <c r="E68" s="42"/>
      <c r="F68" s="42"/>
      <c r="G68" s="42"/>
      <c r="H68" s="42"/>
      <c r="I68" s="42"/>
      <c r="J68" s="42"/>
      <c r="K68" s="42"/>
      <c r="L68" s="42"/>
      <c r="M68" s="42"/>
    </row>
    <row r="69" spans="2:13" x14ac:dyDescent="0.25">
      <c r="B69" s="168" t="s">
        <v>324</v>
      </c>
      <c r="C69" s="68"/>
      <c r="D69" s="68"/>
      <c r="E69" s="68"/>
      <c r="F69" s="68"/>
      <c r="G69" s="68"/>
      <c r="H69" s="68"/>
      <c r="I69" s="68"/>
      <c r="J69" s="68"/>
      <c r="K69" s="68"/>
      <c r="L69" s="68"/>
      <c r="M69" s="68"/>
    </row>
    <row r="70" spans="2:13" x14ac:dyDescent="0.25">
      <c r="B70" s="47"/>
      <c r="C70" s="47"/>
      <c r="D70" s="47"/>
      <c r="E70" s="47"/>
      <c r="F70" s="47"/>
      <c r="G70" s="47"/>
      <c r="H70" s="47"/>
      <c r="I70" s="47"/>
      <c r="J70" s="47"/>
      <c r="K70" s="47"/>
      <c r="L70" s="47"/>
      <c r="M70" s="47"/>
    </row>
    <row r="71" spans="2:13" ht="45" x14ac:dyDescent="0.25">
      <c r="B71" s="47"/>
      <c r="C71" s="48" t="s">
        <v>1</v>
      </c>
      <c r="D71" s="48" t="s">
        <v>2</v>
      </c>
      <c r="E71" s="48" t="s">
        <v>3</v>
      </c>
      <c r="F71" s="48" t="s">
        <v>4</v>
      </c>
      <c r="G71" s="48" t="s">
        <v>5</v>
      </c>
      <c r="H71" s="48" t="s">
        <v>6</v>
      </c>
      <c r="I71" s="48" t="s">
        <v>7</v>
      </c>
      <c r="J71" s="48" t="s">
        <v>52</v>
      </c>
      <c r="K71" s="48" t="s">
        <v>8</v>
      </c>
      <c r="L71" s="48" t="s">
        <v>9</v>
      </c>
      <c r="M71" s="49" t="s">
        <v>10</v>
      </c>
    </row>
    <row r="72" spans="2:13" x14ac:dyDescent="0.25">
      <c r="B72" s="23" t="s">
        <v>278</v>
      </c>
      <c r="C72" s="305">
        <v>1.1000000000000001</v>
      </c>
      <c r="D72" s="305">
        <v>0</v>
      </c>
      <c r="E72" s="305">
        <v>0</v>
      </c>
      <c r="F72" s="305">
        <v>0</v>
      </c>
      <c r="G72" s="305">
        <v>0.6</v>
      </c>
      <c r="H72" s="305">
        <v>0</v>
      </c>
      <c r="I72" s="305">
        <v>9.6</v>
      </c>
      <c r="J72" s="305">
        <v>-1.9</v>
      </c>
      <c r="K72" s="199">
        <v>0</v>
      </c>
      <c r="L72" s="199">
        <v>0</v>
      </c>
      <c r="M72" s="172">
        <v>9.4</v>
      </c>
    </row>
    <row r="73" spans="2:13" x14ac:dyDescent="0.25">
      <c r="B73" s="192" t="s">
        <v>360</v>
      </c>
      <c r="C73" s="177"/>
      <c r="D73" s="177"/>
      <c r="E73" s="177"/>
      <c r="F73" s="177"/>
    </row>
    <row r="77" spans="2:13" ht="15.75" x14ac:dyDescent="0.25">
      <c r="B77" s="41" t="s">
        <v>359</v>
      </c>
      <c r="C77" s="42"/>
      <c r="D77" s="42"/>
      <c r="E77" s="42"/>
      <c r="F77" s="42"/>
      <c r="G77" s="42"/>
      <c r="H77" s="42"/>
      <c r="I77" s="42"/>
      <c r="J77" s="42"/>
      <c r="K77" s="42"/>
      <c r="L77" s="42"/>
      <c r="M77" s="42"/>
    </row>
    <row r="78" spans="2:13" x14ac:dyDescent="0.25">
      <c r="B78" s="168" t="s">
        <v>170</v>
      </c>
      <c r="C78" s="68"/>
      <c r="D78" s="68"/>
      <c r="E78" s="68"/>
      <c r="F78" s="68"/>
      <c r="G78" s="68"/>
      <c r="H78" s="68"/>
      <c r="I78" s="68"/>
      <c r="J78" s="68"/>
      <c r="K78" s="68"/>
      <c r="L78" s="68"/>
      <c r="M78" s="68"/>
    </row>
    <row r="79" spans="2:13" x14ac:dyDescent="0.25">
      <c r="B79" s="47"/>
      <c r="C79" s="47"/>
      <c r="D79" s="47"/>
      <c r="E79" s="47"/>
      <c r="F79" s="47"/>
      <c r="G79" s="47"/>
      <c r="H79" s="47"/>
      <c r="I79" s="47"/>
      <c r="J79" s="47"/>
      <c r="K79" s="47"/>
      <c r="L79" s="47"/>
      <c r="M79" s="47"/>
    </row>
    <row r="80" spans="2:13" ht="45" x14ac:dyDescent="0.25">
      <c r="B80" s="47"/>
      <c r="C80" s="48" t="s">
        <v>1</v>
      </c>
      <c r="D80" s="48" t="s">
        <v>2</v>
      </c>
      <c r="E80" s="48" t="s">
        <v>3</v>
      </c>
      <c r="F80" s="48" t="s">
        <v>4</v>
      </c>
      <c r="G80" s="48" t="s">
        <v>5</v>
      </c>
      <c r="H80" s="48" t="s">
        <v>6</v>
      </c>
      <c r="I80" s="48" t="s">
        <v>7</v>
      </c>
      <c r="J80" s="48" t="s">
        <v>52</v>
      </c>
      <c r="K80" s="48" t="s">
        <v>8</v>
      </c>
      <c r="L80" s="48" t="s">
        <v>9</v>
      </c>
      <c r="M80" s="49" t="s">
        <v>10</v>
      </c>
    </row>
    <row r="81" spans="2:14" x14ac:dyDescent="0.25">
      <c r="B81" s="23" t="s">
        <v>290</v>
      </c>
      <c r="C81" s="306">
        <v>7.9104579450703632E-4</v>
      </c>
      <c r="D81" s="306">
        <v>0</v>
      </c>
      <c r="E81" s="306">
        <v>0</v>
      </c>
      <c r="F81" s="306">
        <v>0</v>
      </c>
      <c r="G81" s="306">
        <v>2.1304689649247484E-4</v>
      </c>
      <c r="H81" s="306">
        <v>0</v>
      </c>
      <c r="I81" s="306">
        <v>3.4255963336620089E-4</v>
      </c>
      <c r="J81" s="306">
        <v>5.9641889204050338E-5</v>
      </c>
      <c r="K81" s="306">
        <v>0</v>
      </c>
      <c r="L81" s="306">
        <v>0</v>
      </c>
      <c r="M81" s="306">
        <v>9.3242673027965389E-5</v>
      </c>
    </row>
    <row r="82" spans="2:14" x14ac:dyDescent="0.25">
      <c r="B82" s="46" t="s">
        <v>362</v>
      </c>
    </row>
    <row r="83" spans="2:14" x14ac:dyDescent="0.25">
      <c r="B83" s="177"/>
    </row>
    <row r="87" spans="2:14" x14ac:dyDescent="0.25">
      <c r="N87" s="121"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2014-12-03T10:23:51Z</cp:lastPrinted>
  <dcterms:created xsi:type="dcterms:W3CDTF">2012-10-17T07:59:56Z</dcterms:created>
  <dcterms:modified xsi:type="dcterms:W3CDTF">2018-05-09T09:45:19Z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