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24226"/>
  <mc:AlternateContent xmlns:mc="http://schemas.openxmlformats.org/markup-compatibility/2006">
    <mc:Choice Requires="x15">
      <x15ac:absPath xmlns:x15ac="http://schemas.microsoft.com/office/spreadsheetml/2010/11/ac" url="K:\PEL\Covered Bond Label\Cover pool rapportering 2018_q2\"/>
    </mc:Choice>
  </mc:AlternateContent>
  <bookViews>
    <workbookView xWindow="28665" yWindow="-60" windowWidth="25920" windowHeight="1450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62913"/>
</workbook>
</file>

<file path=xl/calcChain.xml><?xml version="1.0" encoding="utf-8"?>
<calcChain xmlns="http://schemas.openxmlformats.org/spreadsheetml/2006/main">
  <c r="F19" i="6" l="1"/>
  <c r="E19" i="6"/>
  <c r="F40" i="6" l="1"/>
  <c r="E40" i="6"/>
  <c r="D40" i="6"/>
  <c r="F24" i="6"/>
  <c r="E24" i="6"/>
  <c r="D24" i="6"/>
  <c r="C60" i="16" l="1"/>
  <c r="L60" i="16"/>
  <c r="K60" i="16"/>
  <c r="J60" i="16"/>
  <c r="I60" i="16"/>
  <c r="H60" i="16"/>
  <c r="G60" i="16"/>
  <c r="F60" i="16"/>
  <c r="E60" i="16"/>
  <c r="D60" i="16"/>
  <c r="C40" i="16"/>
  <c r="C20" i="16"/>
  <c r="D20" i="16"/>
  <c r="E20" i="16"/>
  <c r="F20" i="16"/>
  <c r="G20" i="16"/>
  <c r="H20" i="16"/>
  <c r="I20" i="16"/>
  <c r="J20" i="16"/>
  <c r="K20" i="16"/>
  <c r="L20" i="16"/>
  <c r="C40" i="6" l="1"/>
  <c r="C24" i="6" l="1"/>
  <c r="I12" i="15" l="1"/>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D40" i="16"/>
  <c r="E40" i="16"/>
  <c r="F40" i="16"/>
  <c r="G40" i="16"/>
  <c r="H40" i="16"/>
  <c r="I40" i="16"/>
  <c r="J40" i="16"/>
  <c r="K40" i="16"/>
  <c r="L40"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<sst xmlns="http://schemas.openxmlformats.org/spreadsheetml/2006/main" count="800" uniqueCount="434">
  <si>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</si>
  <si>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</si>
  <si>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</si>
  <si>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</si>
  <si>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</si>
  <si>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</si>
  <si>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</si>
  <si>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</si>
  <si>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</si>
  <si>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</si>
  <si>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</si>
  <si>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</si>
  <si>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</si>
  <si>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</si>
  <si>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</si>
  <si>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</si>
  <si>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</si>
  <si>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</si>
  <si>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</si>
  <si>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</si>
  <si>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</si>
  <si>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</si>
  <si>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</si>
  <si>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</si>
  <si>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</si>
  <si>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</si>
  <si>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</si>
  <si>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</si>
  <si>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</si>
  <si>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</si>
  <si>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</si>
  <si>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</si>
  <si>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</si>
  <si>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</si>
  <si>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</si>
  <si>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</si>
  <si>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</si>
  <si>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</si>
  <si>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</si>
  <si>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</si>
  <si>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</si>
  <si>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</si>
  <si>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</si>
  <si>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</si>
  <si>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</si>
  <si>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</si>
  <si>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</si>
  <si>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</si>
  <si>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</si>
  <si>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</si>
  <si>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</si>
  <si>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</si>
  <si>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</si>
  <si>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</si>
  <si>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</si>
  <si>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</si>
  <si>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</si>
  <si>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</si>
  <si>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</si>
  <si>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</si>
  <si>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</si>
  <si>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</si>
  <si>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</si>
  <si>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</si>
  <si>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</si>
  <si>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</si>
  <si>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</si>
  <si>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</si>
  <si>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</si>
  <si>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</si>
  <si>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</si>
  <si>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</si>
  <si>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</si>
  <si>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</si>
  <si>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</si>
  <si>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</si>
  <si>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</si>
  <si>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</si>
  <si>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</si>
  <si>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</si>
  <si>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</si>
  <si>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</si>
  <si>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</si>
  <si>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</si>
  <si>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</si>
  <si>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</si>
  <si>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</si>
  <si>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</si>
  <si>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</si>
  <si>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</si>
  <si>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</si>
  <si>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</si>
  <si>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</si>
  <si>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</si>
  <si>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</si>
  <si>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</si>
  <si>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</si>
  <si>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</si>
  <si>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</si>
  <si>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</si>
  <si>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</si>
  <si>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</si>
  <si>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</si>
  <si>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</si>
  <si>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</si>
  <si>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</si>
  <si>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</si>
  <si>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</si>
  <si>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</si>
  <si>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</si>
  <si>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</si>
  <si>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</si>
  <si>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</si>
  <si>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</si>
  <si>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</si>
  <si>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</si>
  <si>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</si>
  <si>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</si>
  <si>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</si>
  <si>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</si>
  <si>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</si>
  <si>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</si>
  <si>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</si>
  <si>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</si>
  <si>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</si>
  <si>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</si>
  <si>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</si>
  <si>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</si>
  <si>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</si>
  <si>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</si>
  <si>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</si>
  <si>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</si>
  <si>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</si>
  <si>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</si>
  <si>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</si>
  <si>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</si>
  <si>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</si>
  <si>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</si>
  <si>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</si>
  <si>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</si>
  <si>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</si>
  <si>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</si>
  <si>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</si>
  <si>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</si>
  <si>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</si>
  <si>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</si>
  <si>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</si>
  <si>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</si>
  <si>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</si>
  <si>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</si>
  <si>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</si>
  <si>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</si>
  <si>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</si>
  <si>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</si>
  <si>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</si>
  <si>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</si>
  <si>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</si>
  <si>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</si>
  <si>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</si>
  <si>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</si>
  <si>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</si>
  <si>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</si>
  <si>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</si>
  <si>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</si>
  <si>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</si>
  <si>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</si>
  <si>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</si>
  <si>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</si>
  <si>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</si>
  <si>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</si>
  <si>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</si>
  <si>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</si>
  <si>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</si>
  <si>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</si>
  <si>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</si>
  <si>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</si>
  <si>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</si>
  <si>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</si>
  <si>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</si>
  <si>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</si>
  <si>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</si>
  <si>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</si>
  <si>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</si>
  <si>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</si>
  <si>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</si>
  <si>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</si>
  <si>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</si>
  <si>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</si>
  <si>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</si>
  <si>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</si>
  <si>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</si>
  <si>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</si>
  <si>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</si>
  <si>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</si>
  <si>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</si>
  <si>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</si>
  <si>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</si>
  <si>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</si>
  <si>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</si>
  <si>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</si>
  <si>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</si>
  <si>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</si>
  <si>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</si>
  <si>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</si>
  <si>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</si>
  <si>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</si>
  <si>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</si>
  <si>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</si>
  <si>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</si>
  <si>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</si>
  <si>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</si>
  <si>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</si>
  <si>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</si>
  <si>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</si>
  <si>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</si>
  <si>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</si>
  <si>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</si>
  <si>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</si>
  <si>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</si>
  <si>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</si>
  <si>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</si>
  <si>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</si>
  <si>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</si>
  <si>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</si>
  <si>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</si>
  <si>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</si>
  <si>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</si>
  <si>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</si>
  <si>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</si>
  <si>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</si>
  <si>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</si>
  <si>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</si>
  <si>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</si>
  <si>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</si>
  <si>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</si>
  <si>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</si>
  <si>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</si>
  <si>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</si>
  <si>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</si>
  <si>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</si>
  <si>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</si>
  <si>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</si>
  <si>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</si>
  <si>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</si>
  <si>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</si>
  <si>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</si>
  <si>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</si>
  <si>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</si>
  <si>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</si>
  <si>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</si>
  <si>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</si>
  <si>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</si>
  <si>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</si>
  <si>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</si>
  <si>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</si>
  <si>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</si>
  <si>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</si>
  <si>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</si>
  <si>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</si>
  <si>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</si>
  <si>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</si>
  <si>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</si>
  <si>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</si>
  <si>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</si>
  <si>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</si>
  <si>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</si>
  <si>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</si>
  <si>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</si>
  <si>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</si>
  <si>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</si>
  <si>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</si>
  <si>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</si>
  <si>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</si>
  <si>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</si>
  <si>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</si>
  <si>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</si>
  <si>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</si>
  <si>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</si>
  <si>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t>Total realised losses*</t>
  </si>
  <si>
    <t>(DKKbn – except Tier 1 and Solvency Ratio)</t>
  </si>
  <si>
    <t>Total Customer Loans (fair value)</t>
  </si>
  <si>
    <t>Senior Secured Bonds (Sec. 15 bonds)</t>
  </si>
  <si>
    <t>Loan loss provisions (sum of total individual and group wise loan loss provisions, end of quarter)</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</si>
  <si>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</si>
  <si>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</si>
  <si>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</si>
  <si>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</si>
  <si>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</si>
  <si>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</si>
  <si>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</si>
  <si>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</si>
  <si>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</si>
  <si>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</si>
  <si>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</si>
  <si>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</si>
  <si>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</si>
  <si>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</si>
  <si>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</si>
  <si>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</si>
  <si>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</si>
  <si>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</si>
  <si>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</si>
  <si>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</si>
  <si>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</si>
  <si>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</si>
  <si>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</si>
  <si>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</si>
  <si>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</si>
  <si>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</si>
  <si>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</si>
  <si>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</si>
  <si>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</si>
  <si>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</si>
  <si>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</si>
  <si>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</si>
  <si>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</si>
  <si>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</si>
  <si>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</si>
  <si>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</si>
  <si>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</si>
  <si>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</si>
  <si>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</si>
  <si>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</si>
  <si>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</si>
  <si>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</si>
  <si>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</si>
  <si>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</si>
  <si>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</si>
  <si>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</si>
  <si>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</si>
  <si>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</si>
  <si>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</si>
  <si>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</si>
  <si>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</si>
  <si>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</si>
  <si>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</si>
  <si>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</si>
  <si>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</si>
  <si>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</si>
  <si>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</si>
  <si>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</si>
  <si>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</si>
  <si>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</si>
  <si>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</si>
  <si>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</si>
  <si>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</si>
  <si>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</si>
  <si>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</si>
  <si>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</si>
  <si>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</si>
  <si>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</si>
  <si>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</si>
  <si>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</si>
  <si>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</si>
  <si>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</si>
  <si>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</si>
  <si>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</si>
  <si>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</si>
  <si>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</si>
  <si>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</si>
  <si>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</si>
  <si>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</si>
  <si>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</si>
  <si>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</si>
  <si>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</si>
  <si>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</si>
  <si>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</si>
  <si>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</si>
  <si>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</si>
  <si>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</si>
  <si>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</si>
  <si>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</si>
  <si>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</si>
  <si>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</si>
  <si>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</si>
  <si>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</si>
  <si>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</si>
  <si>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</si>
  <si>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</si>
  <si>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</si>
  <si>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</si>
  <si>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</si>
  <si>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</si>
  <si>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</si>
  <si>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</si>
  <si>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</si>
  <si>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</si>
  <si>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</si>
  <si>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</si>
  <si>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</si>
  <si>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</si>
  <si>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</si>
  <si>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</si>
  <si>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</si>
  <si>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</si>
  <si>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</si>
  <si>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</si>
  <si>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</si>
  <si>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</si>
  <si>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</si>
  <si>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</si>
  <si>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</si>
  <si>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</si>
  <si>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</si>
  <si>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</si>
  <si>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</si>
  <si>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</si>
  <si>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</si>
  <si>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</si>
  <si>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</si>
  <si>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</si>
  <si>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</si>
  <si>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</si>
  <si>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</si>
  <si>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</si>
  <si>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</si>
  <si>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</si>
  <si>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</si>
  <si>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Q1 2018</t>
  </si>
  <si>
    <t>Q4 2017</t>
  </si>
  <si>
    <t>Q3 2017</t>
  </si>
  <si>
    <t>Q2 2018</t>
  </si>
  <si>
    <t>National Transparency Template : Contents</t>
  </si>
  <si>
    <t>157.9</t>
  </si>
  <si>
    <t>144.3</t>
  </si>
  <si>
    <t>15.6%</t>
  </si>
  <si>
    <t>16.5%</t>
  </si>
  <si>
    <t>134.4</t>
  </si>
  <si>
    <t>ND</t>
  </si>
  <si>
    <t>Total, DKK million</t>
  </si>
  <si>
    <t>DKKm</t>
  </si>
  <si>
    <t>DKK 313m</t>
  </si>
  <si>
    <t>Loan loss provisions (cover pool level - shown in Table A on issuer level) - Optional on cover pool level (DKKm)</t>
  </si>
  <si>
    <t>DKKbn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</si>
</sst>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93">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5" fontId="9" fillId="3" borderId="1" xfId="0" applyNumberFormat="1" applyFont="1" applyFill="1" applyBorder="1" applyAlignment="1">
      <alignment vertical="center" wrapText="1"/>
    </xf>
    <xf numFmtId="165"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6" fontId="0" fillId="3" borderId="0" xfId="1" applyNumberFormat="1" applyFont="1" applyFill="1" applyBorder="1"/>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166" fontId="0" fillId="3" borderId="0" xfId="1" applyNumberFormat="1" applyFont="1" applyFill="1" applyAlignment="1">
      <alignment horizontal="center"/>
    </xf>
    <xf numFmtId="166"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164" fontId="2" fillId="3" borderId="2" xfId="1" applyFont="1" applyFill="1" applyBorder="1"/>
    <xf numFmtId="164"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7" fontId="9" fillId="3" borderId="0"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7" fontId="9" fillId="3" borderId="0" xfId="0" applyNumberFormat="1" applyFont="1" applyFill="1" applyBorder="1" applyAlignment="1">
      <alignment vertical="center"/>
    </xf>
    <xf numFmtId="167" fontId="0" fillId="3" borderId="0" xfId="0" applyNumberFormat="1" applyFont="1" applyFill="1" applyBorder="1" applyAlignment="1">
      <alignment vertical="center" wrapText="1"/>
    </xf>
    <xf numFmtId="168" fontId="0" fillId="3" borderId="1" xfId="2" applyNumberFormat="1" applyFont="1" applyFill="1" applyBorder="1" applyAlignment="1">
      <alignment vertical="center"/>
    </xf>
    <xf numFmtId="168" fontId="0" fillId="3" borderId="0" xfId="2" applyNumberFormat="1" applyFont="1" applyFill="1" applyBorder="1" applyAlignment="1">
      <alignment vertical="center"/>
    </xf>
    <xf numFmtId="167" fontId="0" fillId="3" borderId="0" xfId="0" applyNumberFormat="1" applyFont="1" applyFill="1"/>
    <xf numFmtId="167"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6"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9"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166" fontId="0" fillId="3" borderId="1" xfId="1" applyNumberFormat="1" applyFont="1" applyFill="1" applyBorder="1" applyAlignment="1">
      <alignment wrapText="1"/>
    </xf>
    <xf numFmtId="166" fontId="9" fillId="3" borderId="0"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5" fontId="0" fillId="3" borderId="0" xfId="1" applyNumberFormat="1" applyFont="1" applyFill="1" applyBorder="1" applyAlignment="1">
      <alignment horizontal="center" vertical="center"/>
    </xf>
    <xf numFmtId="167"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5"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8" fontId="46" fillId="3" borderId="0" xfId="2" applyNumberFormat="1" applyFont="1" applyFill="1" applyAlignment="1">
      <alignment horizontal="right"/>
    </xf>
    <xf numFmtId="168"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6" fontId="46" fillId="3" borderId="0" xfId="1" applyNumberFormat="1" applyFont="1" applyFill="1" applyAlignment="1">
      <alignment horizontal="right"/>
    </xf>
    <xf numFmtId="166" fontId="49" fillId="3" borderId="2" xfId="1" applyNumberFormat="1" applyFont="1" applyFill="1" applyBorder="1" applyAlignment="1">
      <alignment horizontal="right"/>
    </xf>
    <xf numFmtId="167" fontId="0" fillId="0" borderId="0" xfId="0" applyNumberFormat="1" applyBorder="1" applyAlignment="1">
      <alignment vertical="top" wrapText="1"/>
    </xf>
    <xf numFmtId="166" fontId="0" fillId="3" borderId="0" xfId="1" applyNumberFormat="1" applyFont="1" applyFill="1" applyBorder="1" applyAlignment="1">
      <alignment horizontal="right"/>
    </xf>
    <xf numFmtId="168" fontId="0" fillId="3" borderId="0" xfId="2" applyNumberFormat="1" applyFont="1" applyFill="1" applyBorder="1" applyAlignment="1">
      <alignment horizontal="right" vertical="center"/>
    </xf>
    <xf numFmtId="165" fontId="0" fillId="3" borderId="0" xfId="1"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6" fontId="28" fillId="0" borderId="0" xfId="1" applyNumberFormat="1" applyFont="1" applyFill="1" applyBorder="1" applyAlignment="1">
      <alignment horizontal="right"/>
    </xf>
    <xf numFmtId="166"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7" fontId="0" fillId="3" borderId="0" xfId="0" applyNumberFormat="1" applyFont="1" applyFill="1" applyAlignment="1">
      <alignment horizontal="right"/>
    </xf>
    <xf numFmtId="167" fontId="0" fillId="3" borderId="0" xfId="0" applyNumberFormat="1" applyFill="1" applyBorder="1" applyAlignment="1">
      <alignment vertical="top" wrapText="1"/>
    </xf>
    <xf numFmtId="167"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0" fontId="0" fillId="3" borderId="0" xfId="0" quotePrefix="1" applyFill="1"/>
    <xf numFmtId="168"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164" fontId="1" fillId="3" borderId="2" xfId="1" applyFont="1" applyFill="1" applyBorder="1" applyAlignment="1">
      <alignment horizontal="right"/>
    </xf>
    <xf numFmtId="0" fontId="0" fillId="3" borderId="1" xfId="0" applyFont="1" applyFill="1" applyBorder="1" applyAlignment="1">
      <alignment horizontal="right"/>
    </xf>
    <xf numFmtId="166" fontId="0" fillId="3" borderId="1" xfId="1" applyNumberFormat="1" applyFont="1" applyFill="1" applyBorder="1"/>
    <xf numFmtId="0" fontId="0" fillId="3" borderId="0" xfId="0" applyFill="1" applyBorder="1" applyAlignment="1">
      <alignment horizontal="right" wrapText="1"/>
    </xf>
    <xf numFmtId="166" fontId="2" fillId="3" borderId="0" xfId="1" applyNumberFormat="1" applyFont="1" applyFill="1" applyBorder="1" applyAlignment="1">
      <alignment horizontal="center"/>
    </xf>
    <xf numFmtId="166" fontId="2" fillId="3" borderId="0" xfId="1" applyNumberFormat="1" applyFont="1" applyFill="1" applyBorder="1" applyAlignment="1">
      <alignment horizontal="right"/>
    </xf>
    <xf numFmtId="167" fontId="0" fillId="0" borderId="0" xfId="0" applyNumberFormat="1" applyFont="1" applyFill="1"/>
    <xf numFmtId="167" fontId="0" fillId="3" borderId="0" xfId="1" applyNumberFormat="1" applyFont="1" applyFill="1" applyAlignment="1">
      <alignment horizontal="right"/>
    </xf>
    <xf numFmtId="164" fontId="2" fillId="0" borderId="2" xfId="1" applyFont="1" applyFill="1" applyBorder="1" applyAlignment="1">
      <alignment horizontal="right"/>
    </xf>
    <xf numFmtId="164"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6" fontId="0" fillId="3" borderId="0" xfId="1" applyNumberFormat="1" applyFont="1" applyFill="1" applyBorder="1" applyAlignment="1">
      <alignment wrapText="1"/>
    </xf>
    <xf numFmtId="164"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164"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0" fontId="46" fillId="3" borderId="1" xfId="0" applyFont="1" applyFill="1" applyBorder="1"/>
    <xf numFmtId="0" fontId="46" fillId="3" borderId="3" xfId="0" applyFont="1" applyFill="1" applyBorder="1"/>
    <xf numFmtId="164" fontId="46" fillId="3" borderId="1" xfId="1" applyFont="1" applyFill="1" applyBorder="1"/>
    <xf numFmtId="0" fontId="46" fillId="3" borderId="2" xfId="0" applyFont="1" applyFill="1" applyBorder="1"/>
    <xf numFmtId="165"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5"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0" fontId="9" fillId="0" borderId="0" xfId="0" applyFont="1" applyFill="1" applyBorder="1" applyAlignment="1">
      <alignment vertical="center" wrapText="1"/>
    </xf>
    <xf numFmtId="167" fontId="9" fillId="3" borderId="0" xfId="0" applyNumberFormat="1" applyFont="1" applyFill="1" applyBorder="1" applyAlignment="1">
      <alignment horizontal="right" vertical="center" wrapText="1"/>
    </xf>
    <xf numFmtId="167" fontId="9" fillId="3" borderId="1" xfId="0" applyNumberFormat="1" applyFont="1" applyFill="1" applyBorder="1" applyAlignment="1">
      <alignment horizontal="right" vertical="center" wrapText="1"/>
    </xf>
    <xf numFmtId="168" fontId="9" fillId="3" borderId="3" xfId="2" applyNumberFormat="1" applyFont="1" applyFill="1" applyBorder="1" applyAlignment="1">
      <alignment horizontal="right" vertical="center" wrapText="1"/>
    </xf>
    <xf numFmtId="168" fontId="0" fillId="3" borderId="0" xfId="2" applyNumberFormat="1" applyFont="1" applyFill="1" applyBorder="1" applyAlignment="1">
      <alignment horizontal="right" vertical="top" wrapText="1"/>
    </xf>
    <xf numFmtId="167" fontId="9" fillId="3" borderId="3" xfId="0" applyNumberFormat="1" applyFont="1" applyFill="1" applyBorder="1" applyAlignment="1">
      <alignment horizontal="right" vertical="center" wrapText="1"/>
    </xf>
    <xf numFmtId="165" fontId="9" fillId="3" borderId="0" xfId="1" applyNumberFormat="1" applyFont="1" applyFill="1" applyBorder="1" applyAlignment="1">
      <alignment horizontal="right" vertical="center" wrapText="1"/>
    </xf>
    <xf numFmtId="1" fontId="9" fillId="3" borderId="0" xfId="0" applyNumberFormat="1" applyFont="1" applyFill="1" applyBorder="1" applyAlignment="1">
      <alignment horizontal="right" vertical="center" wrapText="1"/>
    </xf>
    <xf numFmtId="1" fontId="9" fillId="3" borderId="0" xfId="0" applyNumberFormat="1" applyFont="1" applyFill="1" applyBorder="1" applyAlignment="1">
      <alignment vertical="center" wrapText="1"/>
    </xf>
    <xf numFmtId="1" fontId="9" fillId="3" borderId="1" xfId="0" applyNumberFormat="1" applyFont="1" applyFill="1" applyBorder="1" applyAlignment="1">
      <alignment horizontal="right" vertical="center" wrapText="1"/>
    </xf>
    <xf numFmtId="1" fontId="9" fillId="3" borderId="1" xfId="0" applyNumberFormat="1" applyFont="1" applyFill="1" applyBorder="1" applyAlignment="1">
      <alignment vertical="center" wrapText="1"/>
    </xf>
    <xf numFmtId="164" fontId="9" fillId="3" borderId="1" xfId="0" applyNumberFormat="1" applyFont="1" applyFill="1" applyBorder="1" applyAlignment="1">
      <alignment horizontal="right" wrapText="1"/>
    </xf>
    <xf numFmtId="10" fontId="1" fillId="3" borderId="2" xfId="2" applyNumberFormat="1" applyFont="1" applyFill="1" applyBorder="1" applyAlignment="1">
      <alignment horizontal="right"/>
    </xf>
    <xf numFmtId="166" fontId="1" fillId="3" borderId="2" xfId="1" applyNumberFormat="1" applyFont="1" applyFill="1" applyBorder="1" applyAlignment="1">
      <alignment horizontal="right"/>
    </xf>
    <xf numFmtId="165" fontId="0" fillId="3" borderId="0" xfId="1" applyNumberFormat="1" applyFont="1" applyFill="1" applyBorder="1"/>
    <xf numFmtId="165" fontId="0" fillId="3" borderId="1" xfId="1" applyNumberFormat="1" applyFont="1" applyFill="1" applyBorder="1"/>
    <xf numFmtId="1" fontId="0" fillId="3" borderId="0" xfId="0" applyNumberFormat="1" applyFill="1" applyBorder="1"/>
    <xf numFmtId="1" fontId="0" fillId="3" borderId="0" xfId="1" applyNumberFormat="1" applyFont="1" applyFill="1" applyBorder="1" applyAlignment="1">
      <alignment vertical="center"/>
    </xf>
    <xf numFmtId="1" fontId="0" fillId="3" borderId="0" xfId="1" applyNumberFormat="1" applyFont="1" applyFill="1" applyBorder="1"/>
    <xf numFmtId="1" fontId="0" fillId="3" borderId="1" xfId="1" applyNumberFormat="1" applyFont="1" applyFill="1" applyBorder="1" applyAlignment="1">
      <alignment horizontal="right"/>
    </xf>
    <xf numFmtId="1" fontId="0" fillId="3" borderId="1" xfId="0" applyNumberFormat="1" applyFill="1" applyBorder="1"/>
    <xf numFmtId="1" fontId="0" fillId="3" borderId="1" xfId="1" applyNumberFormat="1" applyFont="1" applyFill="1" applyBorder="1"/>
    <xf numFmtId="165" fontId="0" fillId="3" borderId="1" xfId="1" applyNumberFormat="1" applyFont="1" applyFill="1" applyBorder="1" applyAlignment="1">
      <alignment vertical="center"/>
    </xf>
    <xf numFmtId="165" fontId="0" fillId="3" borderId="2" xfId="1" applyNumberFormat="1" applyFont="1" applyFill="1" applyBorder="1"/>
    <xf numFmtId="165" fontId="46" fillId="3" borderId="1" xfId="1" applyNumberFormat="1" applyFont="1" applyFill="1" applyBorder="1" applyAlignment="1">
      <alignment horizontal="right"/>
    </xf>
    <xf numFmtId="165" fontId="46" fillId="0" borderId="1" xfId="1" applyNumberFormat="1" applyFont="1" applyFill="1" applyBorder="1" applyAlignment="1">
      <alignment horizontal="right"/>
    </xf>
    <xf numFmtId="2" fontId="46" fillId="3" borderId="0" xfId="0" applyNumberFormat="1" applyFont="1" applyFill="1" applyBorder="1" applyAlignment="1">
      <alignment horizontal="right" vertical="center"/>
    </xf>
    <xf numFmtId="169"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16-08-2018 </a:t>
          </a:r>
          <a:r>
            <a:rPr lang="da-DK" sz="1100" b="1">
              <a:latin typeface="Arial"/>
              <a:cs typeface="Arial"/>
            </a:rPr>
            <a:t>●</a:t>
          </a:r>
          <a:r>
            <a:rPr lang="da-DK" sz="1600" b="1">
              <a:latin typeface="Arial"/>
              <a:cs typeface="Arial"/>
            </a:rPr>
            <a:t>  Data per 30-06-2018</a:t>
          </a:r>
          <a:endParaRPr lang="da-DK" sz="1600" b="1">
            <a:latin typeface="Arial" pitchFamily="34" charset="0"/>
            <a:cs typeface="Arial" pitchFamily="34" charset="0"/>
          </a:endParaRPr>
        </a:p>
      </xdr:txBody>
    </xdr:sp>
    <xdr:clientData/>
  </xdr:twoCellAnchor>
  <xdr:twoCellAnchor>
    <xdr:from>
      <xdr:col>1</xdr:col>
      <xdr:colOff>1019176</xdr:colOff>
      <xdr:row>4</xdr:row>
      <xdr:rowOff>857251</xdr:rowOff>
    </xdr:from>
    <xdr:to>
      <xdr:col>2</xdr:col>
      <xdr:colOff>5810251</xdr:colOff>
      <xdr:row>5</xdr:row>
      <xdr:rowOff>971552</xdr:rowOff>
    </xdr:to>
    <xdr:sp macro="" textlink="">
      <xdr:nvSpPr>
        <xdr:cNvPr id="4" name="TextBox 33"/>
        <xdr:cNvSpPr txBox="1"/>
      </xdr:nvSpPr>
      <xdr:spPr>
        <a:xfrm>
          <a:off x="1247776" y="1514476"/>
          <a:ext cx="6038850" cy="2543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National Transparency Template for Danish Covered Bond Issuers</a:t>
          </a: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G</a:t>
          </a:r>
          <a:r>
            <a:rPr lang="da-DK" sz="2400" b="1">
              <a:latin typeface="Arial" pitchFamily="34" charset="0"/>
              <a:cs typeface="Arial" pitchFamily="34" charset="0"/>
            </a:rPr>
            <a:t>, Q2 2018</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Centre,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3</xdr:col>
      <xdr:colOff>4549588</xdr:colOff>
      <xdr:row>48</xdr:row>
      <xdr:rowOff>11205</xdr:rowOff>
    </xdr:to>
    <xdr:sp macro="" textlink="">
      <xdr:nvSpPr>
        <xdr:cNvPr id="9" name="Tekstboks 4"/>
        <xdr:cNvSpPr txBox="1"/>
      </xdr:nvSpPr>
      <xdr:spPr>
        <a:xfrm>
          <a:off x="224118" y="8863853"/>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9</xdr:col>
      <xdr:colOff>705970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C35" sqref="C35"/>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99"/>
      <c r="C4" s="106"/>
    </row>
    <row r="5" spans="2:4" ht="191.25" customHeight="1" x14ac:dyDescent="0.25">
      <c r="B5" s="107"/>
      <c r="C5" s="258" t="s">
        <v>277</v>
      </c>
      <c r="D5" s="258"/>
    </row>
    <row r="6" spans="2:4" ht="191.25" customHeight="1" x14ac:dyDescent="0.25">
      <c r="B6" s="107"/>
      <c r="C6" s="108"/>
      <c r="D6" s="108"/>
    </row>
    <row r="7" spans="2:4" ht="124.5" customHeight="1" x14ac:dyDescent="0.25">
      <c r="C7" s="109"/>
    </row>
    <row r="8" spans="2:4" ht="27.75" customHeight="1" x14ac:dyDescent="0.25">
      <c r="B8" s="110"/>
      <c r="C8" s="111"/>
    </row>
    <row r="9" spans="2:4" ht="27.75" customHeight="1" x14ac:dyDescent="0.25">
      <c r="C9" s="111"/>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44" sqref="D44:E44"/>
    </sheetView>
  </sheetViews>
  <sheetFormatPr defaultRowHeight="15" x14ac:dyDescent="0.25"/>
  <cols>
    <col min="1" max="1" width="4.7109375" style="43" customWidth="1"/>
    <col min="2" max="2" width="71.140625" style="43" customWidth="1"/>
    <col min="3" max="3" width="1.7109375" style="43" customWidth="1"/>
    <col min="4" max="4" width="97.42578125" style="43" customWidth="1"/>
    <col min="5" max="5" width="49.5703125" style="43" customWidth="1"/>
    <col min="6" max="16384" width="9.140625" style="43"/>
  </cols>
  <sheetData>
    <row r="5" spans="2:5" ht="15.75" x14ac:dyDescent="0.25">
      <c r="B5" s="86" t="s">
        <v>139</v>
      </c>
      <c r="C5" s="86"/>
      <c r="D5" s="57"/>
      <c r="E5" s="57"/>
    </row>
    <row r="6" spans="2:5" ht="25.5" customHeight="1" x14ac:dyDescent="0.25">
      <c r="B6" s="87" t="s">
        <v>140</v>
      </c>
      <c r="C6" s="87"/>
      <c r="D6" s="88" t="s">
        <v>141</v>
      </c>
      <c r="E6" s="89" t="s">
        <v>142</v>
      </c>
    </row>
    <row r="7" spans="2:5" x14ac:dyDescent="0.25">
      <c r="B7" s="90"/>
      <c r="C7" s="90"/>
      <c r="D7" s="91"/>
      <c r="E7" s="92"/>
    </row>
    <row r="8" spans="2:5" x14ac:dyDescent="0.25">
      <c r="B8" s="69" t="s">
        <v>143</v>
      </c>
      <c r="C8" s="69"/>
      <c r="D8" s="93"/>
      <c r="E8" s="93"/>
    </row>
    <row r="9" spans="2:5" ht="30" x14ac:dyDescent="0.25">
      <c r="B9" s="10" t="s">
        <v>144</v>
      </c>
      <c r="C9" s="144"/>
      <c r="D9" s="10" t="s">
        <v>145</v>
      </c>
      <c r="E9" s="272"/>
    </row>
    <row r="10" spans="2:5" ht="6" customHeight="1" x14ac:dyDescent="0.25">
      <c r="B10" s="24"/>
      <c r="C10" s="24"/>
      <c r="D10" s="10"/>
      <c r="E10" s="272"/>
    </row>
    <row r="11" spans="2:5" ht="59.25" customHeight="1" x14ac:dyDescent="0.25">
      <c r="B11" s="24"/>
      <c r="C11" s="24"/>
      <c r="D11" s="10" t="s">
        <v>146</v>
      </c>
      <c r="E11" s="272"/>
    </row>
    <row r="12" spans="2:5" ht="30" x14ac:dyDescent="0.25">
      <c r="B12" s="168" t="s">
        <v>147</v>
      </c>
      <c r="C12" s="143"/>
      <c r="D12" s="169" t="s">
        <v>148</v>
      </c>
      <c r="E12" s="272"/>
    </row>
    <row r="13" spans="2:5" ht="15" customHeight="1" x14ac:dyDescent="0.25">
      <c r="B13" s="275" t="s">
        <v>149</v>
      </c>
      <c r="C13" s="143"/>
      <c r="D13" s="94" t="s">
        <v>264</v>
      </c>
      <c r="E13" s="272"/>
    </row>
    <row r="14" spans="2:5" x14ac:dyDescent="0.25">
      <c r="B14" s="275"/>
      <c r="C14" s="143"/>
      <c r="D14" s="94" t="s">
        <v>265</v>
      </c>
      <c r="E14" s="272"/>
    </row>
    <row r="15" spans="2:5" x14ac:dyDescent="0.25">
      <c r="B15" s="95"/>
      <c r="C15" s="95"/>
      <c r="D15" s="94" t="s">
        <v>266</v>
      </c>
      <c r="E15" s="272"/>
    </row>
    <row r="16" spans="2:5" x14ac:dyDescent="0.25">
      <c r="B16" s="95"/>
      <c r="C16" s="95"/>
      <c r="D16" s="94" t="s">
        <v>267</v>
      </c>
      <c r="E16" s="272"/>
    </row>
    <row r="17" spans="2:5" x14ac:dyDescent="0.25">
      <c r="B17" s="95"/>
      <c r="C17" s="95"/>
      <c r="D17" s="94" t="s">
        <v>268</v>
      </c>
      <c r="E17" s="272"/>
    </row>
    <row r="18" spans="2:5" x14ac:dyDescent="0.25">
      <c r="B18" s="95"/>
      <c r="C18" s="95"/>
      <c r="D18" s="94" t="s">
        <v>269</v>
      </c>
      <c r="E18" s="272"/>
    </row>
    <row r="19" spans="2:5" x14ac:dyDescent="0.25">
      <c r="B19" s="95"/>
      <c r="C19" s="95"/>
      <c r="D19" s="94" t="s">
        <v>270</v>
      </c>
      <c r="E19" s="272"/>
    </row>
    <row r="20" spans="2:5" x14ac:dyDescent="0.25">
      <c r="B20" s="95"/>
      <c r="C20" s="95"/>
      <c r="D20" s="94" t="s">
        <v>271</v>
      </c>
      <c r="E20" s="272"/>
    </row>
    <row r="21" spans="2:5" x14ac:dyDescent="0.25">
      <c r="B21" s="95"/>
      <c r="C21" s="95"/>
      <c r="D21" s="94" t="s">
        <v>272</v>
      </c>
      <c r="E21" s="272"/>
    </row>
    <row r="22" spans="2:5" x14ac:dyDescent="0.25">
      <c r="B22" s="95"/>
      <c r="C22" s="95"/>
      <c r="D22" s="94"/>
      <c r="E22" s="10"/>
    </row>
    <row r="23" spans="2:5" x14ac:dyDescent="0.25">
      <c r="B23" s="69" t="s">
        <v>150</v>
      </c>
      <c r="C23" s="69"/>
      <c r="D23" s="51"/>
      <c r="E23" s="51"/>
    </row>
    <row r="24" spans="2:5" ht="30" x14ac:dyDescent="0.25">
      <c r="B24" s="273" t="s">
        <v>151</v>
      </c>
      <c r="C24" s="168"/>
      <c r="D24" s="10" t="s">
        <v>152</v>
      </c>
      <c r="E24" s="272"/>
    </row>
    <row r="25" spans="2:5" x14ac:dyDescent="0.25">
      <c r="B25" s="274"/>
      <c r="C25" s="168"/>
      <c r="D25" s="10"/>
      <c r="E25" s="272"/>
    </row>
    <row r="26" spans="2:5" ht="30" x14ac:dyDescent="0.25">
      <c r="B26" s="274"/>
      <c r="C26" s="168"/>
      <c r="D26" s="10" t="s">
        <v>153</v>
      </c>
      <c r="E26" s="272"/>
    </row>
    <row r="27" spans="2:5" x14ac:dyDescent="0.25">
      <c r="B27" s="274"/>
      <c r="C27" s="168"/>
      <c r="D27" s="11"/>
      <c r="E27" s="272"/>
    </row>
    <row r="28" spans="2:5" x14ac:dyDescent="0.25">
      <c r="B28" s="274" t="s">
        <v>154</v>
      </c>
      <c r="C28" s="168"/>
      <c r="D28" s="10" t="s">
        <v>263</v>
      </c>
      <c r="E28" s="272"/>
    </row>
    <row r="29" spans="2:5" x14ac:dyDescent="0.25">
      <c r="B29" s="274"/>
      <c r="C29" s="168"/>
      <c r="D29" s="10"/>
      <c r="E29" s="272"/>
    </row>
    <row r="30" spans="2:5" x14ac:dyDescent="0.25">
      <c r="B30" s="274" t="s">
        <v>155</v>
      </c>
      <c r="C30" s="168"/>
      <c r="D30" s="10" t="s">
        <v>297</v>
      </c>
      <c r="E30" s="272"/>
    </row>
    <row r="31" spans="2:5" x14ac:dyDescent="0.25">
      <c r="B31" s="274"/>
      <c r="C31" s="168"/>
      <c r="D31" s="10"/>
      <c r="E31" s="272"/>
    </row>
    <row r="32" spans="2:5" ht="30" x14ac:dyDescent="0.25">
      <c r="B32" s="274" t="s">
        <v>156</v>
      </c>
      <c r="C32" s="168"/>
      <c r="D32" s="10" t="s">
        <v>298</v>
      </c>
      <c r="E32" s="272"/>
    </row>
    <row r="33" spans="2:5" x14ac:dyDescent="0.25">
      <c r="B33" s="274"/>
      <c r="C33" s="168"/>
      <c r="D33" s="10"/>
      <c r="E33" s="272"/>
    </row>
    <row r="34" spans="2:5" ht="45" x14ac:dyDescent="0.25">
      <c r="B34" s="15" t="s">
        <v>157</v>
      </c>
      <c r="C34" s="143"/>
      <c r="D34" s="169" t="s">
        <v>299</v>
      </c>
      <c r="E34" s="10"/>
    </row>
    <row r="35" spans="2:5" x14ac:dyDescent="0.25">
      <c r="B35" s="6"/>
      <c r="C35" s="6"/>
      <c r="D35" s="6"/>
      <c r="E35" s="6"/>
    </row>
    <row r="37" spans="2:5" ht="15.75" x14ac:dyDescent="0.25">
      <c r="B37" s="86" t="s">
        <v>207</v>
      </c>
      <c r="C37" s="86"/>
      <c r="D37" s="57"/>
      <c r="E37" s="57"/>
    </row>
    <row r="38" spans="2:5" x14ac:dyDescent="0.25">
      <c r="B38" s="280" t="s">
        <v>208</v>
      </c>
      <c r="C38" s="145"/>
      <c r="D38" s="281" t="s">
        <v>209</v>
      </c>
      <c r="E38" s="281"/>
    </row>
    <row r="39" spans="2:5" x14ac:dyDescent="0.25">
      <c r="B39" s="280"/>
      <c r="C39" s="145"/>
      <c r="D39" s="282" t="s">
        <v>210</v>
      </c>
      <c r="E39" s="282"/>
    </row>
    <row r="40" spans="2:5" x14ac:dyDescent="0.25">
      <c r="B40" s="123"/>
      <c r="C40" s="145"/>
      <c r="D40" s="124"/>
      <c r="E40" s="124"/>
    </row>
    <row r="41" spans="2:5" x14ac:dyDescent="0.25">
      <c r="B41" s="96" t="s">
        <v>211</v>
      </c>
      <c r="C41" s="96"/>
      <c r="D41" s="283"/>
      <c r="E41" s="283"/>
    </row>
    <row r="42" spans="2:5" ht="64.5" customHeight="1" x14ac:dyDescent="0.25">
      <c r="B42" s="100" t="s">
        <v>212</v>
      </c>
      <c r="C42" s="144"/>
      <c r="D42" s="284" t="s">
        <v>372</v>
      </c>
      <c r="E42" s="284"/>
    </row>
    <row r="43" spans="2:5" ht="85.5" customHeight="1" x14ac:dyDescent="0.25">
      <c r="B43" s="101" t="s">
        <v>213</v>
      </c>
      <c r="C43" s="143"/>
      <c r="D43" s="278" t="s">
        <v>373</v>
      </c>
      <c r="E43" s="278"/>
    </row>
    <row r="44" spans="2:5" x14ac:dyDescent="0.25">
      <c r="B44" s="101"/>
      <c r="C44" s="143"/>
      <c r="D44" s="285" t="s">
        <v>347</v>
      </c>
      <c r="E44" s="285"/>
    </row>
    <row r="45" spans="2:5" ht="15" customHeight="1" x14ac:dyDescent="0.25">
      <c r="B45" s="96" t="s">
        <v>158</v>
      </c>
      <c r="C45" s="96"/>
      <c r="D45" s="279" t="s">
        <v>159</v>
      </c>
      <c r="E45" s="279"/>
    </row>
    <row r="46" spans="2:5" ht="36" customHeight="1" x14ac:dyDescent="0.25">
      <c r="B46" s="168" t="s">
        <v>160</v>
      </c>
      <c r="C46" s="143"/>
      <c r="D46" s="278" t="s">
        <v>293</v>
      </c>
      <c r="E46" s="278"/>
    </row>
    <row r="47" spans="2:5" ht="179.25" customHeight="1" x14ac:dyDescent="0.25">
      <c r="C47" s="143"/>
      <c r="D47" s="278" t="s">
        <v>295</v>
      </c>
      <c r="E47" s="278"/>
    </row>
    <row r="48" spans="2:5" ht="15.75" x14ac:dyDescent="0.25">
      <c r="B48" s="97"/>
      <c r="C48" s="97"/>
      <c r="D48" s="194" t="s">
        <v>294</v>
      </c>
      <c r="E48" s="98"/>
    </row>
    <row r="49" spans="2:5" x14ac:dyDescent="0.25">
      <c r="D49" s="43" t="s">
        <v>296</v>
      </c>
    </row>
    <row r="50" spans="2:5" ht="13.5" customHeight="1" x14ac:dyDescent="0.25">
      <c r="E50" s="121" t="s">
        <v>246</v>
      </c>
    </row>
    <row r="51" spans="2:5" ht="69" customHeight="1" x14ac:dyDescent="0.25">
      <c r="B51" s="168" t="s">
        <v>161</v>
      </c>
      <c r="D51" s="276" t="s">
        <v>300</v>
      </c>
      <c r="E51" s="276"/>
    </row>
    <row r="52" spans="2:5" ht="33.75" customHeight="1" x14ac:dyDescent="0.25">
      <c r="D52" s="277" t="s">
        <v>301</v>
      </c>
      <c r="E52" s="277"/>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4" customWidth="1"/>
    <col min="2" max="2" width="71.140625" style="44" customWidth="1"/>
    <col min="3" max="3" width="68.140625" style="44" customWidth="1"/>
    <col min="4" max="4" width="80.28515625" style="44" customWidth="1"/>
    <col min="5" max="16384" width="9.140625" style="44"/>
  </cols>
  <sheetData>
    <row r="1" spans="2:4" s="125" customFormat="1" x14ac:dyDescent="0.25"/>
    <row r="2" spans="2:4" s="125" customFormat="1" x14ac:dyDescent="0.25"/>
    <row r="3" spans="2:4" s="125" customFormat="1" x14ac:dyDescent="0.25"/>
    <row r="4" spans="2:4" s="125" customFormat="1" x14ac:dyDescent="0.25"/>
    <row r="5" spans="2:4" s="125" customFormat="1" ht="15.75" x14ac:dyDescent="0.25">
      <c r="B5" s="126" t="s">
        <v>192</v>
      </c>
    </row>
    <row r="6" spans="2:4" s="125" customFormat="1" x14ac:dyDescent="0.25">
      <c r="B6" s="195" t="s">
        <v>193</v>
      </c>
      <c r="C6" s="287" t="s">
        <v>141</v>
      </c>
      <c r="D6" s="287"/>
    </row>
    <row r="7" spans="2:4" s="125" customFormat="1" x14ac:dyDescent="0.25">
      <c r="B7" s="195" t="s">
        <v>194</v>
      </c>
      <c r="C7" s="287"/>
      <c r="D7" s="287"/>
    </row>
    <row r="8" spans="2:4" s="125" customFormat="1" x14ac:dyDescent="0.25">
      <c r="B8" s="132" t="s">
        <v>54</v>
      </c>
      <c r="C8" s="289" t="s">
        <v>220</v>
      </c>
      <c r="D8" s="289"/>
    </row>
    <row r="9" spans="2:4" s="125" customFormat="1" x14ac:dyDescent="0.25">
      <c r="B9" s="132" t="s">
        <v>122</v>
      </c>
      <c r="C9" s="291" t="s">
        <v>302</v>
      </c>
      <c r="D9" s="291"/>
    </row>
    <row r="10" spans="2:4" s="125" customFormat="1" x14ac:dyDescent="0.25">
      <c r="B10" s="132" t="s">
        <v>56</v>
      </c>
      <c r="C10" s="289" t="s">
        <v>221</v>
      </c>
      <c r="D10" s="289"/>
    </row>
    <row r="11" spans="2:4" s="125" customFormat="1" x14ac:dyDescent="0.25">
      <c r="B11" s="132" t="s">
        <v>57</v>
      </c>
      <c r="C11" s="289" t="s">
        <v>222</v>
      </c>
      <c r="D11" s="289"/>
    </row>
    <row r="12" spans="2:4" s="125" customFormat="1" x14ac:dyDescent="0.25">
      <c r="B12" s="132" t="s">
        <v>123</v>
      </c>
      <c r="C12" s="289" t="s">
        <v>223</v>
      </c>
      <c r="D12" s="289"/>
    </row>
    <row r="13" spans="2:4" s="125" customFormat="1" x14ac:dyDescent="0.25">
      <c r="B13" s="132" t="s">
        <v>58</v>
      </c>
      <c r="C13" s="289" t="s">
        <v>224</v>
      </c>
      <c r="D13" s="289"/>
    </row>
    <row r="14" spans="2:4" s="125" customFormat="1" x14ac:dyDescent="0.25">
      <c r="B14" s="132" t="s">
        <v>195</v>
      </c>
      <c r="C14" s="289" t="s">
        <v>303</v>
      </c>
      <c r="D14" s="289"/>
    </row>
    <row r="15" spans="2:4" s="125" customFormat="1" x14ac:dyDescent="0.25">
      <c r="B15" s="132" t="s">
        <v>124</v>
      </c>
      <c r="C15" s="289" t="s">
        <v>225</v>
      </c>
      <c r="D15" s="289"/>
    </row>
    <row r="16" spans="2:4" s="125" customFormat="1" x14ac:dyDescent="0.25">
      <c r="B16" s="131" t="s">
        <v>125</v>
      </c>
      <c r="C16" s="289" t="s">
        <v>226</v>
      </c>
      <c r="D16" s="289"/>
    </row>
    <row r="17" spans="2:4" s="125" customFormat="1" ht="30" customHeight="1" x14ac:dyDescent="0.25">
      <c r="B17" s="196" t="s">
        <v>126</v>
      </c>
      <c r="C17" s="288" t="s">
        <v>227</v>
      </c>
      <c r="D17" s="288"/>
    </row>
    <row r="18" spans="2:4" s="125" customFormat="1" x14ac:dyDescent="0.25">
      <c r="B18" s="130" t="s">
        <v>127</v>
      </c>
      <c r="C18" s="291" t="s">
        <v>304</v>
      </c>
      <c r="D18" s="291"/>
    </row>
    <row r="19" spans="2:4" s="125" customFormat="1" x14ac:dyDescent="0.25">
      <c r="B19" s="132" t="s">
        <v>61</v>
      </c>
      <c r="C19" s="289" t="s">
        <v>228</v>
      </c>
      <c r="D19" s="289"/>
    </row>
    <row r="20" spans="2:4" s="125" customFormat="1" x14ac:dyDescent="0.25">
      <c r="B20" s="132" t="s">
        <v>129</v>
      </c>
      <c r="C20" s="289" t="s">
        <v>229</v>
      </c>
      <c r="D20" s="289"/>
    </row>
    <row r="21" spans="2:4" s="125" customFormat="1" ht="30" x14ac:dyDescent="0.25">
      <c r="B21" s="132" t="s">
        <v>130</v>
      </c>
      <c r="C21" s="289" t="s">
        <v>305</v>
      </c>
      <c r="D21" s="289"/>
    </row>
    <row r="22" spans="2:4" s="125" customFormat="1" x14ac:dyDescent="0.25">
      <c r="B22" s="127"/>
      <c r="C22" s="128"/>
      <c r="D22" s="129"/>
    </row>
    <row r="23" spans="2:4" s="125" customFormat="1" x14ac:dyDescent="0.25">
      <c r="B23" s="195" t="s">
        <v>193</v>
      </c>
      <c r="C23" s="290" t="s">
        <v>141</v>
      </c>
      <c r="D23" s="290"/>
    </row>
    <row r="24" spans="2:4" s="125" customFormat="1" x14ac:dyDescent="0.25">
      <c r="B24" s="195" t="s">
        <v>196</v>
      </c>
      <c r="C24" s="290"/>
      <c r="D24" s="290"/>
    </row>
    <row r="25" spans="2:4" s="125" customFormat="1" x14ac:dyDescent="0.25">
      <c r="B25" s="133" t="s">
        <v>131</v>
      </c>
      <c r="C25" s="288" t="s">
        <v>230</v>
      </c>
      <c r="D25" s="288"/>
    </row>
    <row r="26" spans="2:4" s="125" customFormat="1" ht="36" customHeight="1" x14ac:dyDescent="0.25">
      <c r="B26" s="132" t="s">
        <v>132</v>
      </c>
      <c r="C26" s="292" t="s">
        <v>250</v>
      </c>
      <c r="D26" s="292"/>
    </row>
    <row r="27" spans="2:4" s="125" customFormat="1" x14ac:dyDescent="0.25">
      <c r="B27" s="133" t="s">
        <v>65</v>
      </c>
      <c r="C27" s="288" t="s">
        <v>306</v>
      </c>
      <c r="D27" s="288"/>
    </row>
    <row r="28" spans="2:4" s="125" customFormat="1" x14ac:dyDescent="0.25">
      <c r="B28" s="133" t="s">
        <v>197</v>
      </c>
      <c r="C28" s="288" t="s">
        <v>236</v>
      </c>
      <c r="D28" s="288"/>
    </row>
    <row r="29" spans="2:4" s="125" customFormat="1" x14ac:dyDescent="0.25">
      <c r="B29" s="133" t="s">
        <v>198</v>
      </c>
      <c r="C29" s="291" t="s">
        <v>307</v>
      </c>
      <c r="D29" s="291"/>
    </row>
    <row r="30" spans="2:4" s="125" customFormat="1" x14ac:dyDescent="0.25">
      <c r="B30" s="133" t="s">
        <v>68</v>
      </c>
      <c r="C30" s="292" t="s">
        <v>237</v>
      </c>
      <c r="D30" s="292"/>
    </row>
    <row r="31" spans="2:4" s="125" customFormat="1" x14ac:dyDescent="0.25">
      <c r="B31" s="133" t="s">
        <v>133</v>
      </c>
      <c r="C31" s="288" t="s">
        <v>231</v>
      </c>
      <c r="D31" s="288"/>
    </row>
    <row r="32" spans="2:4" s="125" customFormat="1" x14ac:dyDescent="0.25">
      <c r="B32" s="133" t="s">
        <v>69</v>
      </c>
      <c r="C32" s="288" t="s">
        <v>232</v>
      </c>
      <c r="D32" s="288"/>
    </row>
    <row r="33" spans="2:4" s="125" customFormat="1" x14ac:dyDescent="0.25">
      <c r="B33" s="130"/>
      <c r="C33" s="131"/>
      <c r="D33" s="132"/>
    </row>
    <row r="34" spans="2:4" s="125" customFormat="1" x14ac:dyDescent="0.25">
      <c r="B34" s="195" t="s">
        <v>193</v>
      </c>
      <c r="C34" s="287" t="s">
        <v>141</v>
      </c>
      <c r="D34" s="287"/>
    </row>
    <row r="35" spans="2:4" s="125" customFormat="1" x14ac:dyDescent="0.25">
      <c r="B35" s="195" t="s">
        <v>199</v>
      </c>
      <c r="C35" s="287"/>
      <c r="D35" s="287"/>
    </row>
    <row r="36" spans="2:4" s="125" customFormat="1" ht="52.5" customHeight="1" x14ac:dyDescent="0.25">
      <c r="B36" s="197" t="s">
        <v>93</v>
      </c>
      <c r="C36" s="288" t="s">
        <v>233</v>
      </c>
      <c r="D36" s="288"/>
    </row>
    <row r="37" spans="2:4" s="125" customFormat="1" ht="169.5" customHeight="1" x14ac:dyDescent="0.25">
      <c r="B37" s="197" t="s">
        <v>95</v>
      </c>
      <c r="C37" s="288" t="s">
        <v>234</v>
      </c>
      <c r="D37" s="288"/>
    </row>
    <row r="38" spans="2:4" s="125" customFormat="1" x14ac:dyDescent="0.25">
      <c r="B38" s="133"/>
      <c r="C38" s="132"/>
      <c r="D38" s="132"/>
    </row>
    <row r="39" spans="2:4" s="125" customFormat="1" x14ac:dyDescent="0.25">
      <c r="B39" s="195" t="s">
        <v>193</v>
      </c>
      <c r="C39" s="287" t="s">
        <v>141</v>
      </c>
      <c r="D39" s="287"/>
    </row>
    <row r="40" spans="2:4" s="125" customFormat="1" x14ac:dyDescent="0.25">
      <c r="B40" s="195" t="s">
        <v>200</v>
      </c>
      <c r="C40" s="287"/>
      <c r="D40" s="287"/>
    </row>
    <row r="41" spans="2:4" s="125" customFormat="1" ht="75" customHeight="1" x14ac:dyDescent="0.25">
      <c r="B41" s="127" t="s">
        <v>98</v>
      </c>
      <c r="C41" s="288" t="s">
        <v>308</v>
      </c>
      <c r="D41" s="288"/>
    </row>
    <row r="42" spans="2:4" s="125" customFormat="1" ht="32.25" customHeight="1" x14ac:dyDescent="0.25">
      <c r="B42" s="197" t="s">
        <v>99</v>
      </c>
      <c r="C42" s="288" t="s">
        <v>216</v>
      </c>
      <c r="D42" s="288"/>
    </row>
    <row r="43" spans="2:4" s="125" customFormat="1" x14ac:dyDescent="0.25">
      <c r="B43" s="197" t="s">
        <v>100</v>
      </c>
      <c r="C43" s="288" t="s">
        <v>215</v>
      </c>
      <c r="D43" s="288"/>
    </row>
    <row r="44" spans="2:4" s="125" customFormat="1" x14ac:dyDescent="0.25">
      <c r="B44" s="134"/>
      <c r="C44" s="135"/>
      <c r="D44" s="132"/>
    </row>
    <row r="45" spans="2:4" s="125" customFormat="1" x14ac:dyDescent="0.25">
      <c r="B45" s="195" t="s">
        <v>193</v>
      </c>
      <c r="C45" s="287" t="s">
        <v>141</v>
      </c>
      <c r="D45" s="287"/>
    </row>
    <row r="46" spans="2:4" s="125" customFormat="1" x14ac:dyDescent="0.25">
      <c r="B46" s="195" t="s">
        <v>201</v>
      </c>
      <c r="C46" s="287"/>
      <c r="D46" s="287"/>
    </row>
    <row r="47" spans="2:4" s="125" customFormat="1" x14ac:dyDescent="0.25">
      <c r="B47" s="131" t="s">
        <v>1</v>
      </c>
      <c r="C47" s="286" t="s">
        <v>311</v>
      </c>
      <c r="D47" s="286"/>
    </row>
    <row r="48" spans="2:4" s="125" customFormat="1" x14ac:dyDescent="0.25">
      <c r="B48" s="134" t="s">
        <v>2</v>
      </c>
      <c r="C48" s="286" t="s">
        <v>310</v>
      </c>
      <c r="D48" s="286"/>
    </row>
    <row r="49" spans="2:4" s="125" customFormat="1" ht="15.75" customHeight="1" x14ac:dyDescent="0.25">
      <c r="B49" s="134" t="s">
        <v>3</v>
      </c>
      <c r="C49" s="286" t="s">
        <v>312</v>
      </c>
      <c r="D49" s="286"/>
    </row>
    <row r="50" spans="2:4" s="125" customFormat="1" ht="14.25" customHeight="1" x14ac:dyDescent="0.25">
      <c r="B50" s="134" t="s">
        <v>4</v>
      </c>
      <c r="C50" s="286" t="s">
        <v>309</v>
      </c>
      <c r="D50" s="286"/>
    </row>
    <row r="51" spans="2:4" s="125" customFormat="1" x14ac:dyDescent="0.25">
      <c r="B51" s="134" t="s">
        <v>5</v>
      </c>
      <c r="C51" s="286" t="s">
        <v>313</v>
      </c>
      <c r="D51" s="286"/>
    </row>
    <row r="52" spans="2:4" s="125" customFormat="1" x14ac:dyDescent="0.25">
      <c r="B52" s="134" t="s">
        <v>6</v>
      </c>
      <c r="C52" s="286" t="s">
        <v>314</v>
      </c>
      <c r="D52" s="286"/>
    </row>
    <row r="53" spans="2:4" s="125" customFormat="1" x14ac:dyDescent="0.25">
      <c r="B53" s="134" t="s">
        <v>7</v>
      </c>
      <c r="C53" s="286" t="s">
        <v>315</v>
      </c>
      <c r="D53" s="286"/>
    </row>
    <row r="54" spans="2:4" s="125" customFormat="1" x14ac:dyDescent="0.25">
      <c r="B54" s="134" t="s">
        <v>52</v>
      </c>
      <c r="C54" s="286" t="s">
        <v>316</v>
      </c>
      <c r="D54" s="286"/>
    </row>
    <row r="55" spans="2:4" s="125" customFormat="1" x14ac:dyDescent="0.25">
      <c r="B55" s="134" t="s">
        <v>8</v>
      </c>
      <c r="C55" s="286" t="s">
        <v>317</v>
      </c>
      <c r="D55" s="286"/>
    </row>
    <row r="56" spans="2:4" s="125" customFormat="1" x14ac:dyDescent="0.25">
      <c r="B56" s="125" t="s">
        <v>9</v>
      </c>
      <c r="C56" s="286" t="s">
        <v>318</v>
      </c>
      <c r="D56" s="286"/>
    </row>
    <row r="57" spans="2:4" s="125" customFormat="1" x14ac:dyDescent="0.25"/>
    <row r="58" spans="2:4" s="125" customFormat="1" x14ac:dyDescent="0.25">
      <c r="B58" s="195" t="s">
        <v>193</v>
      </c>
      <c r="C58" s="136" t="s">
        <v>141</v>
      </c>
      <c r="D58" s="198"/>
    </row>
    <row r="59" spans="2:4" s="125" customFormat="1" x14ac:dyDescent="0.25">
      <c r="B59" s="195" t="s">
        <v>202</v>
      </c>
      <c r="C59" s="136"/>
      <c r="D59" s="198"/>
    </row>
    <row r="60" spans="2:4" s="125" customFormat="1" ht="53.25" customHeight="1" x14ac:dyDescent="0.25">
      <c r="B60" s="197" t="s">
        <v>36</v>
      </c>
      <c r="C60" s="286" t="s">
        <v>320</v>
      </c>
      <c r="D60" s="286"/>
    </row>
    <row r="61" spans="2:4" s="125" customFormat="1" ht="64.5" customHeight="1" x14ac:dyDescent="0.25">
      <c r="B61" s="197" t="s">
        <v>37</v>
      </c>
      <c r="C61" s="286" t="s">
        <v>321</v>
      </c>
      <c r="D61" s="286"/>
    </row>
    <row r="62" spans="2:4" s="125" customFormat="1" ht="101.25" customHeight="1" x14ac:dyDescent="0.25">
      <c r="B62" s="197" t="s">
        <v>235</v>
      </c>
      <c r="C62" s="286" t="s">
        <v>322</v>
      </c>
      <c r="D62" s="286"/>
    </row>
    <row r="63" spans="2:4" s="125" customFormat="1" ht="49.5" customHeight="1" x14ac:dyDescent="0.25">
      <c r="B63" s="197" t="s">
        <v>38</v>
      </c>
      <c r="C63" s="286" t="s">
        <v>323</v>
      </c>
      <c r="D63" s="286"/>
    </row>
    <row r="64" spans="2:4" s="125" customFormat="1" ht="15" customHeight="1" x14ac:dyDescent="0.25">
      <c r="B64" s="197" t="s">
        <v>39</v>
      </c>
      <c r="C64" s="286" t="s">
        <v>217</v>
      </c>
      <c r="D64" s="286"/>
    </row>
    <row r="65" spans="1:4" s="125" customFormat="1" x14ac:dyDescent="0.25">
      <c r="B65" s="197" t="s">
        <v>40</v>
      </c>
      <c r="C65" s="286" t="s">
        <v>218</v>
      </c>
      <c r="D65" s="286"/>
    </row>
    <row r="66" spans="1:4" s="125" customFormat="1" x14ac:dyDescent="0.25">
      <c r="B66" s="197" t="s">
        <v>9</v>
      </c>
      <c r="C66" s="286" t="s">
        <v>214</v>
      </c>
      <c r="D66" s="286"/>
    </row>
    <row r="67" spans="1:4" s="125" customFormat="1" x14ac:dyDescent="0.25"/>
    <row r="68" spans="1:4" s="125" customFormat="1" x14ac:dyDescent="0.25">
      <c r="B68" s="195" t="s">
        <v>193</v>
      </c>
      <c r="C68" s="287" t="s">
        <v>141</v>
      </c>
      <c r="D68" s="287"/>
    </row>
    <row r="69" spans="1:4" s="125" customFormat="1" x14ac:dyDescent="0.25">
      <c r="B69" s="195" t="s">
        <v>203</v>
      </c>
      <c r="C69" s="287"/>
      <c r="D69" s="287"/>
    </row>
    <row r="70" spans="1:4" s="125" customFormat="1" x14ac:dyDescent="0.25">
      <c r="B70" s="134" t="s">
        <v>204</v>
      </c>
      <c r="C70" s="286" t="s">
        <v>241</v>
      </c>
      <c r="D70" s="286"/>
    </row>
    <row r="71" spans="1:4" s="125" customFormat="1" x14ac:dyDescent="0.25">
      <c r="B71" s="134"/>
      <c r="C71" s="132"/>
      <c r="D71" s="132"/>
    </row>
    <row r="72" spans="1:4" s="125" customFormat="1" x14ac:dyDescent="0.25">
      <c r="B72" s="137"/>
      <c r="C72" s="138"/>
      <c r="D72" s="138"/>
    </row>
    <row r="73" spans="1:4" s="125" customFormat="1" x14ac:dyDescent="0.25">
      <c r="B73" s="137"/>
      <c r="C73" s="138"/>
      <c r="D73" s="139" t="s">
        <v>162</v>
      </c>
    </row>
    <row r="74" spans="1:4" s="125" customFormat="1" x14ac:dyDescent="0.25">
      <c r="B74" s="134"/>
      <c r="C74" s="138"/>
      <c r="D74" s="138"/>
    </row>
    <row r="75" spans="1:4" x14ac:dyDescent="0.25">
      <c r="A75" s="43"/>
      <c r="B75" s="6"/>
      <c r="C75" s="6"/>
      <c r="D75" s="6"/>
    </row>
    <row r="76" spans="1:4" x14ac:dyDescent="0.25">
      <c r="A76" s="43"/>
      <c r="B76" s="43"/>
      <c r="C76" s="43"/>
      <c r="D76" s="43"/>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I18" sqref="I18"/>
    </sheetView>
  </sheetViews>
  <sheetFormatPr defaultColWidth="15.85546875" defaultRowHeight="15.75" x14ac:dyDescent="0.25"/>
  <cols>
    <col min="1" max="1" width="3.42578125" style="3" customWidth="1"/>
    <col min="2" max="2" width="33.7109375" style="115" bestFit="1" customWidth="1"/>
    <col min="3" max="3" width="1.5703125" style="116" customWidth="1"/>
    <col min="4" max="4" width="71" style="115" customWidth="1"/>
    <col min="5" max="6" width="23.5703125" style="115" customWidth="1"/>
    <col min="7" max="7" width="1.85546875" style="115" customWidth="1"/>
    <col min="8" max="8" width="15.85546875" style="115"/>
    <col min="9" max="9" width="6.140625" style="115" customWidth="1"/>
    <col min="10" max="16384" width="15.85546875" style="115"/>
  </cols>
  <sheetData>
    <row r="1" spans="2:6" s="3" customFormat="1" ht="12" customHeight="1" x14ac:dyDescent="0.25">
      <c r="C1" s="112"/>
    </row>
    <row r="2" spans="2:6" s="3" customFormat="1" ht="12" customHeight="1" x14ac:dyDescent="0.25">
      <c r="C2" s="112"/>
    </row>
    <row r="3" spans="2:6" s="3" customFormat="1" ht="12" customHeight="1" x14ac:dyDescent="0.25">
      <c r="C3" s="112"/>
    </row>
    <row r="4" spans="2:6" s="3" customFormat="1" ht="15.75" customHeight="1" x14ac:dyDescent="0.25">
      <c r="C4" s="112"/>
    </row>
    <row r="5" spans="2:6" s="3" customFormat="1" ht="24" customHeight="1" x14ac:dyDescent="0.4">
      <c r="B5" s="259" t="s">
        <v>422</v>
      </c>
      <c r="C5" s="259"/>
      <c r="D5" s="259"/>
    </row>
    <row r="6" spans="2:6" s="3" customFormat="1" ht="6" customHeight="1" x14ac:dyDescent="0.25">
      <c r="C6" s="112"/>
    </row>
    <row r="7" spans="2:6" s="3" customFormat="1" ht="15.75" customHeight="1" x14ac:dyDescent="0.25">
      <c r="B7" s="113" t="s">
        <v>174</v>
      </c>
      <c r="C7" s="114"/>
      <c r="D7" s="230">
        <v>43281</v>
      </c>
    </row>
    <row r="8" spans="2:6" ht="11.25" customHeight="1" x14ac:dyDescent="0.25"/>
    <row r="10" spans="2:6" x14ac:dyDescent="0.25">
      <c r="B10" s="140" t="s">
        <v>371</v>
      </c>
      <c r="C10" s="117"/>
      <c r="D10" s="118"/>
      <c r="E10" s="118"/>
      <c r="F10" s="118"/>
    </row>
    <row r="11" spans="2:6" x14ac:dyDescent="0.25">
      <c r="B11" s="120" t="s">
        <v>176</v>
      </c>
      <c r="C11" s="120"/>
      <c r="D11" s="120"/>
      <c r="E11" s="118"/>
      <c r="F11" s="118"/>
    </row>
    <row r="12" spans="2:6" x14ac:dyDescent="0.25">
      <c r="B12" s="119" t="s">
        <v>175</v>
      </c>
      <c r="C12" s="117"/>
      <c r="D12" s="122" t="s">
        <v>176</v>
      </c>
      <c r="E12" s="118"/>
      <c r="F12" s="118"/>
    </row>
    <row r="13" spans="2:6" x14ac:dyDescent="0.25">
      <c r="B13" s="119"/>
      <c r="C13" s="117"/>
      <c r="D13" s="118"/>
      <c r="E13" s="118"/>
      <c r="F13" s="118"/>
    </row>
    <row r="14" spans="2:6" x14ac:dyDescent="0.25">
      <c r="B14" s="120" t="s">
        <v>178</v>
      </c>
      <c r="C14" s="120"/>
      <c r="D14" s="118"/>
      <c r="E14" s="118"/>
      <c r="F14" s="118"/>
    </row>
    <row r="15" spans="2:6" x14ac:dyDescent="0.25">
      <c r="B15" s="119" t="s">
        <v>177</v>
      </c>
      <c r="C15" s="117"/>
      <c r="D15" s="122" t="s">
        <v>181</v>
      </c>
      <c r="E15" s="118"/>
      <c r="F15" s="118"/>
    </row>
    <row r="16" spans="2:6" x14ac:dyDescent="0.25">
      <c r="B16" s="119" t="s">
        <v>179</v>
      </c>
      <c r="C16" s="117"/>
      <c r="D16" s="122" t="s">
        <v>180</v>
      </c>
      <c r="E16" s="118"/>
      <c r="F16" s="118"/>
    </row>
    <row r="17" spans="2:6" x14ac:dyDescent="0.25">
      <c r="B17" s="119" t="s">
        <v>368</v>
      </c>
      <c r="C17" s="117"/>
      <c r="D17" s="122" t="s">
        <v>369</v>
      </c>
      <c r="E17" s="118"/>
      <c r="F17" s="118"/>
    </row>
    <row r="18" spans="2:6" x14ac:dyDescent="0.25">
      <c r="B18" s="119" t="s">
        <v>367</v>
      </c>
      <c r="C18" s="117"/>
      <c r="D18" s="122" t="s">
        <v>370</v>
      </c>
      <c r="E18" s="118"/>
      <c r="F18" s="118"/>
    </row>
    <row r="19" spans="2:6" x14ac:dyDescent="0.25">
      <c r="B19" s="119" t="s">
        <v>182</v>
      </c>
      <c r="C19" s="117"/>
      <c r="D19" s="122" t="s">
        <v>184</v>
      </c>
      <c r="E19" s="118"/>
      <c r="F19" s="118"/>
    </row>
    <row r="20" spans="2:6" x14ac:dyDescent="0.25">
      <c r="B20" s="119" t="s">
        <v>183</v>
      </c>
      <c r="C20" s="117"/>
      <c r="D20" s="122" t="s">
        <v>185</v>
      </c>
      <c r="E20" s="118"/>
      <c r="F20" s="118"/>
    </row>
    <row r="21" spans="2:6" x14ac:dyDescent="0.25">
      <c r="B21" s="119"/>
      <c r="C21" s="117"/>
      <c r="D21" s="118"/>
      <c r="E21" s="118"/>
      <c r="F21" s="118"/>
    </row>
    <row r="22" spans="2:6" x14ac:dyDescent="0.25">
      <c r="B22" s="119" t="s">
        <v>329</v>
      </c>
      <c r="C22" s="117"/>
      <c r="D22" s="122" t="s">
        <v>0</v>
      </c>
      <c r="E22" s="118"/>
      <c r="F22" s="118"/>
    </row>
    <row r="23" spans="2:6" x14ac:dyDescent="0.25">
      <c r="B23" s="119" t="s">
        <v>330</v>
      </c>
      <c r="C23" s="117"/>
      <c r="D23" s="122" t="s">
        <v>113</v>
      </c>
      <c r="E23" s="118"/>
      <c r="F23" s="118"/>
    </row>
    <row r="24" spans="2:6" x14ac:dyDescent="0.25">
      <c r="B24" s="119" t="s">
        <v>331</v>
      </c>
      <c r="C24" s="117"/>
      <c r="D24" s="122" t="s">
        <v>114</v>
      </c>
      <c r="E24" s="118"/>
      <c r="F24" s="118"/>
    </row>
    <row r="25" spans="2:6" x14ac:dyDescent="0.25">
      <c r="B25" s="119" t="s">
        <v>332</v>
      </c>
      <c r="C25" s="117"/>
      <c r="D25" s="122" t="s">
        <v>115</v>
      </c>
      <c r="E25" s="118"/>
      <c r="F25" s="118"/>
    </row>
    <row r="26" spans="2:6" x14ac:dyDescent="0.25">
      <c r="B26" s="119" t="s">
        <v>333</v>
      </c>
      <c r="C26" s="117"/>
      <c r="D26" s="122" t="s">
        <v>186</v>
      </c>
      <c r="E26" s="118"/>
      <c r="F26" s="118"/>
    </row>
    <row r="27" spans="2:6" x14ac:dyDescent="0.25">
      <c r="B27" s="119" t="s">
        <v>334</v>
      </c>
      <c r="C27" s="117"/>
      <c r="D27" s="122" t="s">
        <v>172</v>
      </c>
      <c r="E27" s="118"/>
      <c r="F27" s="118"/>
    </row>
    <row r="28" spans="2:6" x14ac:dyDescent="0.25">
      <c r="B28" s="119" t="s">
        <v>335</v>
      </c>
      <c r="C28" s="117"/>
      <c r="D28" s="122" t="s">
        <v>187</v>
      </c>
      <c r="E28" s="118"/>
      <c r="F28" s="118"/>
    </row>
    <row r="29" spans="2:6" x14ac:dyDescent="0.25">
      <c r="B29" s="119" t="s">
        <v>336</v>
      </c>
      <c r="C29" s="117"/>
      <c r="D29" s="122" t="s">
        <v>116</v>
      </c>
      <c r="E29" s="118"/>
      <c r="F29" s="118"/>
    </row>
    <row r="30" spans="2:6" x14ac:dyDescent="0.25">
      <c r="B30" s="119" t="s">
        <v>337</v>
      </c>
      <c r="C30" s="117"/>
      <c r="D30" s="122" t="s">
        <v>117</v>
      </c>
      <c r="E30" s="118"/>
      <c r="F30" s="118"/>
    </row>
    <row r="31" spans="2:6" x14ac:dyDescent="0.25">
      <c r="B31" s="119" t="s">
        <v>338</v>
      </c>
      <c r="C31" s="117"/>
      <c r="D31" s="122" t="s">
        <v>118</v>
      </c>
      <c r="E31" s="118"/>
      <c r="F31" s="118"/>
    </row>
    <row r="32" spans="2:6" x14ac:dyDescent="0.25">
      <c r="B32" s="119" t="s">
        <v>339</v>
      </c>
      <c r="C32" s="117"/>
      <c r="D32" s="122" t="s">
        <v>119</v>
      </c>
      <c r="E32" s="118"/>
      <c r="F32" s="118"/>
    </row>
    <row r="33" spans="2:6" x14ac:dyDescent="0.25">
      <c r="B33" s="119" t="s">
        <v>340</v>
      </c>
      <c r="C33" s="117"/>
      <c r="D33" s="122" t="s">
        <v>188</v>
      </c>
      <c r="E33" s="118"/>
      <c r="F33" s="118"/>
    </row>
    <row r="34" spans="2:6" x14ac:dyDescent="0.25">
      <c r="B34" s="119" t="s">
        <v>341</v>
      </c>
      <c r="C34" s="117"/>
      <c r="D34" s="122" t="s">
        <v>121</v>
      </c>
      <c r="E34" s="118"/>
      <c r="F34" s="118"/>
    </row>
    <row r="35" spans="2:6" x14ac:dyDescent="0.25">
      <c r="B35" s="119" t="s">
        <v>342</v>
      </c>
      <c r="C35" s="117"/>
      <c r="D35" s="122" t="s">
        <v>189</v>
      </c>
      <c r="E35" s="118"/>
      <c r="F35" s="118"/>
    </row>
    <row r="36" spans="2:6" x14ac:dyDescent="0.25">
      <c r="B36" s="119" t="s">
        <v>343</v>
      </c>
      <c r="C36" s="117"/>
      <c r="D36" s="122" t="s">
        <v>190</v>
      </c>
      <c r="E36" s="118"/>
      <c r="F36" s="118"/>
    </row>
    <row r="37" spans="2:6" x14ac:dyDescent="0.25">
      <c r="B37" s="119" t="s">
        <v>344</v>
      </c>
      <c r="C37" s="117"/>
      <c r="D37" s="122" t="s">
        <v>173</v>
      </c>
      <c r="E37" s="118"/>
      <c r="F37" s="118"/>
    </row>
    <row r="38" spans="2:6" x14ac:dyDescent="0.25">
      <c r="B38" s="119" t="s">
        <v>345</v>
      </c>
      <c r="C38" s="117"/>
      <c r="D38" s="122" t="s">
        <v>170</v>
      </c>
      <c r="E38" s="118"/>
      <c r="F38" s="118"/>
    </row>
    <row r="39" spans="2:6" x14ac:dyDescent="0.25">
      <c r="B39" s="119" t="s">
        <v>346</v>
      </c>
      <c r="C39" s="117"/>
      <c r="D39" s="122" t="s">
        <v>171</v>
      </c>
      <c r="E39" s="118"/>
      <c r="F39" s="118"/>
    </row>
    <row r="40" spans="2:6" x14ac:dyDescent="0.25">
      <c r="E40" s="116"/>
    </row>
    <row r="41" spans="2:6" x14ac:dyDescent="0.25">
      <c r="E41" s="116"/>
    </row>
    <row r="42" spans="2:6" x14ac:dyDescent="0.25">
      <c r="B42" s="140" t="s">
        <v>191</v>
      </c>
      <c r="C42" s="117"/>
      <c r="D42" s="118"/>
      <c r="E42" s="116"/>
    </row>
    <row r="43" spans="2:6" x14ac:dyDescent="0.25">
      <c r="B43" s="119" t="s">
        <v>206</v>
      </c>
      <c r="C43" s="117"/>
      <c r="D43" s="122" t="s">
        <v>140</v>
      </c>
      <c r="E43" s="116"/>
    </row>
    <row r="44" spans="2:6" x14ac:dyDescent="0.25">
      <c r="B44" s="119" t="s">
        <v>205</v>
      </c>
      <c r="C44" s="117"/>
      <c r="D44" s="122" t="s">
        <v>193</v>
      </c>
    </row>
    <row r="45" spans="2:6" x14ac:dyDescent="0.25">
      <c r="B45" s="118"/>
      <c r="C45" s="117"/>
      <c r="D45" s="11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J39" sqref="J39"/>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60"/>
      <c r="D4" s="260"/>
    </row>
    <row r="5" spans="2:6" ht="15.75" x14ac:dyDescent="0.25">
      <c r="B5" s="41"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279</v>
      </c>
      <c r="C9" s="60" t="s">
        <v>421</v>
      </c>
      <c r="D9" s="60" t="s">
        <v>418</v>
      </c>
      <c r="E9" s="60" t="s">
        <v>419</v>
      </c>
      <c r="F9" s="60" t="s">
        <v>420</v>
      </c>
    </row>
    <row r="10" spans="2:6" x14ac:dyDescent="0.25">
      <c r="B10" s="10" t="s">
        <v>54</v>
      </c>
      <c r="C10" s="232" t="s">
        <v>423</v>
      </c>
      <c r="D10" s="74">
        <v>158.80000000000001</v>
      </c>
      <c r="E10" s="232">
        <v>163.4</v>
      </c>
      <c r="F10" s="232">
        <v>158.80000000000001</v>
      </c>
    </row>
    <row r="11" spans="2:6" x14ac:dyDescent="0.25">
      <c r="B11" s="10" t="s">
        <v>280</v>
      </c>
      <c r="C11" s="232" t="s">
        <v>424</v>
      </c>
      <c r="D11" s="74">
        <v>143.80000000000001</v>
      </c>
      <c r="E11" s="232">
        <v>143</v>
      </c>
      <c r="F11" s="232">
        <v>142</v>
      </c>
    </row>
    <row r="12" spans="2:6" x14ac:dyDescent="0.25">
      <c r="B12" s="13" t="s">
        <v>55</v>
      </c>
      <c r="C12" s="233" t="s">
        <v>424</v>
      </c>
      <c r="D12" s="75">
        <v>143.80000000000001</v>
      </c>
      <c r="E12" s="233">
        <v>143</v>
      </c>
      <c r="F12" s="233">
        <v>142</v>
      </c>
    </row>
    <row r="13" spans="2:6" x14ac:dyDescent="0.25">
      <c r="B13" s="14" t="s">
        <v>56</v>
      </c>
      <c r="C13" s="234" t="s">
        <v>425</v>
      </c>
      <c r="D13" s="76">
        <v>0.15</v>
      </c>
      <c r="E13" s="234">
        <v>0.151</v>
      </c>
      <c r="F13" s="234"/>
    </row>
    <row r="14" spans="2:6" x14ac:dyDescent="0.25">
      <c r="B14" s="10" t="s">
        <v>57</v>
      </c>
      <c r="C14" s="235" t="s">
        <v>426</v>
      </c>
      <c r="D14" s="77">
        <v>0.159</v>
      </c>
      <c r="E14" s="235">
        <v>0.159</v>
      </c>
      <c r="F14" s="235">
        <v>0.14799999999999999</v>
      </c>
    </row>
    <row r="15" spans="2:6" x14ac:dyDescent="0.25">
      <c r="B15" s="10" t="s">
        <v>123</v>
      </c>
      <c r="C15" s="232" t="s">
        <v>427</v>
      </c>
      <c r="D15" s="74">
        <v>135.19999999999999</v>
      </c>
      <c r="E15" s="232">
        <v>140</v>
      </c>
      <c r="F15" s="232">
        <v>134.19999999999999</v>
      </c>
    </row>
    <row r="16" spans="2:6" x14ac:dyDescent="0.25">
      <c r="B16" s="10" t="s">
        <v>58</v>
      </c>
      <c r="C16" s="232">
        <v>3</v>
      </c>
      <c r="D16" s="74">
        <v>5</v>
      </c>
      <c r="E16" s="232">
        <v>3</v>
      </c>
      <c r="F16" s="232">
        <v>3</v>
      </c>
    </row>
    <row r="17" spans="2:6" x14ac:dyDescent="0.25">
      <c r="B17" s="231" t="s">
        <v>281</v>
      </c>
      <c r="C17" s="232">
        <v>6</v>
      </c>
      <c r="D17" s="74">
        <v>6</v>
      </c>
      <c r="E17" s="233">
        <v>6</v>
      </c>
      <c r="F17" s="233">
        <v>7</v>
      </c>
    </row>
    <row r="18" spans="2:6" x14ac:dyDescent="0.25">
      <c r="B18" s="14" t="s">
        <v>124</v>
      </c>
      <c r="C18" s="236" t="s">
        <v>428</v>
      </c>
      <c r="D18" s="236" t="s">
        <v>428</v>
      </c>
      <c r="E18" s="237">
        <v>14757</v>
      </c>
      <c r="F18" s="232" t="s">
        <v>428</v>
      </c>
    </row>
    <row r="19" spans="2:6" x14ac:dyDescent="0.25">
      <c r="B19" s="11" t="s">
        <v>125</v>
      </c>
      <c r="C19" s="238">
        <v>0</v>
      </c>
      <c r="D19" s="239">
        <v>1</v>
      </c>
      <c r="E19" s="238">
        <f>-21</f>
        <v>-21</v>
      </c>
      <c r="F19" s="238">
        <f>50</f>
        <v>50</v>
      </c>
    </row>
    <row r="20" spans="2:6" x14ac:dyDescent="0.25">
      <c r="B20" s="12" t="s">
        <v>126</v>
      </c>
      <c r="C20" s="240">
        <v>37</v>
      </c>
      <c r="D20" s="241">
        <v>31</v>
      </c>
      <c r="E20" s="240">
        <v>35</v>
      </c>
      <c r="F20" s="240">
        <v>56</v>
      </c>
    </row>
    <row r="21" spans="2:6" s="6" customFormat="1" ht="9.75" customHeight="1" x14ac:dyDescent="0.25">
      <c r="B21" s="4"/>
      <c r="C21" s="5"/>
      <c r="D21" s="5"/>
      <c r="E21" s="5"/>
      <c r="F21" s="5"/>
    </row>
    <row r="22" spans="2:6" s="6" customFormat="1" ht="15.75" x14ac:dyDescent="0.25">
      <c r="B22" s="73"/>
      <c r="C22" s="5"/>
      <c r="D22" s="5"/>
      <c r="E22" s="5"/>
      <c r="F22" s="5"/>
    </row>
    <row r="23" spans="2:6" x14ac:dyDescent="0.25">
      <c r="B23" s="18" t="s">
        <v>59</v>
      </c>
      <c r="C23" s="2"/>
      <c r="D23" s="2"/>
      <c r="E23" s="2"/>
      <c r="F23" s="2"/>
    </row>
    <row r="24" spans="2:6" x14ac:dyDescent="0.25">
      <c r="B24" s="15" t="s">
        <v>127</v>
      </c>
      <c r="C24" s="83">
        <f>SUM(C28:C30)</f>
        <v>142.04352161089</v>
      </c>
      <c r="D24" s="83">
        <f>SUM(D28:D30)</f>
        <v>141.56608311775003</v>
      </c>
      <c r="E24" s="83">
        <f t="shared" ref="E24:F24" si="0">SUM(E28:E30)</f>
        <v>140.70073044328001</v>
      </c>
      <c r="F24" s="83">
        <f t="shared" si="0"/>
        <v>139.68814297488001</v>
      </c>
    </row>
    <row r="25" spans="2:6" x14ac:dyDescent="0.25">
      <c r="B25" s="18" t="s">
        <v>60</v>
      </c>
      <c r="C25" s="2"/>
      <c r="D25" s="2"/>
      <c r="E25" s="2"/>
      <c r="F25" s="2"/>
    </row>
    <row r="26" spans="2:6" ht="3" customHeight="1" x14ac:dyDescent="0.25">
      <c r="B26" s="17"/>
      <c r="C26" s="2"/>
      <c r="D26" s="2"/>
      <c r="E26" s="2"/>
      <c r="F26" s="2"/>
    </row>
    <row r="27" spans="2:6" x14ac:dyDescent="0.25">
      <c r="B27" s="13" t="s">
        <v>61</v>
      </c>
      <c r="C27" s="12"/>
      <c r="D27" s="12"/>
      <c r="E27" s="12"/>
      <c r="F27" s="12"/>
    </row>
    <row r="28" spans="2:6" x14ac:dyDescent="0.25">
      <c r="B28" s="16" t="s">
        <v>103</v>
      </c>
      <c r="C28" s="19">
        <v>1.284337703E-2</v>
      </c>
      <c r="D28" s="19">
        <v>1.4447701950000001E-2</v>
      </c>
      <c r="E28" s="19">
        <v>1.473573255E-2</v>
      </c>
      <c r="F28" s="19">
        <v>1.2554848009999999E-2</v>
      </c>
    </row>
    <row r="29" spans="2:6" x14ac:dyDescent="0.25">
      <c r="B29" s="16" t="s">
        <v>104</v>
      </c>
      <c r="C29" s="19">
        <v>0.33162344409</v>
      </c>
      <c r="D29" s="19">
        <v>0.35032434167999998</v>
      </c>
      <c r="E29" s="19">
        <v>0.35032554402999999</v>
      </c>
      <c r="F29" s="19">
        <v>0.30374008385000001</v>
      </c>
    </row>
    <row r="30" spans="2:6" x14ac:dyDescent="0.25">
      <c r="B30" s="16" t="s">
        <v>105</v>
      </c>
      <c r="C30" s="19">
        <v>141.69905478977</v>
      </c>
      <c r="D30" s="19">
        <v>141.20131107412001</v>
      </c>
      <c r="E30" s="19">
        <v>140.3356691667</v>
      </c>
      <c r="F30" s="19">
        <v>139.37184804302001</v>
      </c>
    </row>
    <row r="31" spans="2:6" x14ac:dyDescent="0.25">
      <c r="B31" s="13" t="s">
        <v>62</v>
      </c>
      <c r="C31" s="20"/>
      <c r="D31" s="20"/>
      <c r="E31" s="20"/>
      <c r="F31" s="20"/>
    </row>
    <row r="32" spans="2:6" x14ac:dyDescent="0.25">
      <c r="B32" s="16" t="s">
        <v>106</v>
      </c>
      <c r="C32" s="19">
        <v>137.79323134762001</v>
      </c>
      <c r="D32" s="19">
        <v>136.80049723211999</v>
      </c>
      <c r="E32" s="19">
        <v>135.44025404803</v>
      </c>
      <c r="F32" s="19">
        <v>129.20762197091</v>
      </c>
    </row>
    <row r="33" spans="2:9" x14ac:dyDescent="0.25">
      <c r="B33" s="16" t="s">
        <v>107</v>
      </c>
      <c r="C33" s="19">
        <v>4.2502902632700001</v>
      </c>
      <c r="D33" s="19">
        <v>4.7655858856400002</v>
      </c>
      <c r="E33" s="19">
        <v>5.2604763952600004</v>
      </c>
      <c r="F33" s="19">
        <v>10.480521003970001</v>
      </c>
    </row>
    <row r="34" spans="2:9" x14ac:dyDescent="0.25">
      <c r="B34" s="16" t="s">
        <v>108</v>
      </c>
      <c r="C34" s="21">
        <v>0</v>
      </c>
      <c r="D34" s="21">
        <v>0</v>
      </c>
      <c r="E34" s="21">
        <v>0</v>
      </c>
      <c r="F34" s="21">
        <v>0</v>
      </c>
    </row>
    <row r="35" spans="2:9" x14ac:dyDescent="0.25">
      <c r="B35" s="16" t="s">
        <v>109</v>
      </c>
      <c r="C35" s="21">
        <v>0</v>
      </c>
      <c r="D35" s="21">
        <v>0</v>
      </c>
      <c r="E35" s="21">
        <v>0</v>
      </c>
      <c r="F35" s="21">
        <v>0</v>
      </c>
    </row>
    <row r="36" spans="2:9" x14ac:dyDescent="0.25">
      <c r="B36" s="13" t="s">
        <v>351</v>
      </c>
      <c r="C36" s="20"/>
      <c r="D36" s="20"/>
      <c r="E36" s="20"/>
      <c r="F36" s="20"/>
    </row>
    <row r="37" spans="2:9" ht="30" x14ac:dyDescent="0.25">
      <c r="B37" s="16" t="s">
        <v>128</v>
      </c>
      <c r="C37" s="19">
        <v>28.657878384629999</v>
      </c>
      <c r="D37" s="19">
        <v>27.97461694619</v>
      </c>
      <c r="E37" s="19">
        <v>27.130480850920002</v>
      </c>
      <c r="F37" s="19">
        <v>26.474902445929999</v>
      </c>
    </row>
    <row r="38" spans="2:9" ht="30" x14ac:dyDescent="0.25">
      <c r="B38" s="16" t="s">
        <v>110</v>
      </c>
      <c r="C38" s="19">
        <v>112.82099375795001</v>
      </c>
      <c r="D38" s="19">
        <v>113.02385475323</v>
      </c>
      <c r="E38" s="19">
        <v>113.01253658815</v>
      </c>
      <c r="F38" s="19">
        <v>112.63909705552</v>
      </c>
      <c r="I38" s="212"/>
    </row>
    <row r="39" spans="2:9" x14ac:dyDescent="0.25">
      <c r="B39" s="16" t="s">
        <v>111</v>
      </c>
      <c r="C39" s="19">
        <v>0.56464946830999996</v>
      </c>
      <c r="D39" s="19">
        <v>0.56761141833999995</v>
      </c>
      <c r="E39" s="19">
        <v>0.55771300422000003</v>
      </c>
      <c r="F39" s="19">
        <v>0.57291662257999998</v>
      </c>
    </row>
    <row r="40" spans="2:9" x14ac:dyDescent="0.25">
      <c r="B40" s="13" t="s">
        <v>352</v>
      </c>
      <c r="C40" s="147">
        <f>SUM(C37:C39)</f>
        <v>142.04352161089</v>
      </c>
      <c r="D40" s="147">
        <f>SUM(D37:D39)</f>
        <v>141.56608311776</v>
      </c>
      <c r="E40" s="147">
        <f t="shared" ref="E40:F40" si="1">SUM(E37:E39)</f>
        <v>140.70073044329001</v>
      </c>
      <c r="F40" s="147">
        <f t="shared" si="1"/>
        <v>139.68691612403001</v>
      </c>
    </row>
    <row r="41" spans="2:9" x14ac:dyDescent="0.25">
      <c r="B41" s="10" t="s">
        <v>129</v>
      </c>
      <c r="C41" s="148">
        <v>1.4596311394399999</v>
      </c>
      <c r="D41" s="148">
        <v>0.96431971581999998</v>
      </c>
      <c r="E41" s="148">
        <v>1.00458882825</v>
      </c>
      <c r="F41" s="148">
        <v>1.0910969237599999</v>
      </c>
    </row>
    <row r="42" spans="2:9" ht="30" x14ac:dyDescent="0.25">
      <c r="B42" s="12" t="s">
        <v>282</v>
      </c>
      <c r="C42" s="242">
        <v>0.51</v>
      </c>
      <c r="D42" s="242">
        <v>0.52</v>
      </c>
      <c r="E42" s="242">
        <v>0.52400000000000002</v>
      </c>
      <c r="F42" s="242">
        <v>0.49</v>
      </c>
    </row>
    <row r="46" spans="2:9" x14ac:dyDescent="0.25">
      <c r="F46" s="121"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K133"/>
  <sheetViews>
    <sheetView zoomScale="85" zoomScaleNormal="85" workbookViewId="0">
      <selection activeCell="G20" sqref="G20"/>
    </sheetView>
  </sheetViews>
  <sheetFormatPr defaultRowHeight="15" x14ac:dyDescent="0.25"/>
  <cols>
    <col min="1" max="1" width="3.28515625" style="3" customWidth="1"/>
    <col min="2" max="2" width="57.140625" style="3" customWidth="1"/>
    <col min="3" max="3" width="27.85546875" style="3" customWidth="1"/>
    <col min="4" max="5" width="10.7109375" style="3" customWidth="1"/>
    <col min="6" max="6" width="9.7109375" style="3" bestFit="1" customWidth="1"/>
    <col min="7" max="8" width="10.7109375" style="3" customWidth="1"/>
    <col min="9" max="9" width="10.85546875" style="3" customWidth="1"/>
    <col min="10" max="10" width="10.7109375" style="3" customWidth="1"/>
    <col min="11" max="11" width="9.140625" style="3"/>
    <col min="12" max="12" width="8.85546875" style="3" customWidth="1"/>
    <col min="13" max="16384" width="9.140625" style="3"/>
  </cols>
  <sheetData>
    <row r="3" spans="2:10" ht="12" customHeight="1" x14ac:dyDescent="0.25"/>
    <row r="4" spans="2:10" ht="18" x14ac:dyDescent="0.25">
      <c r="B4" s="264" t="s">
        <v>415</v>
      </c>
      <c r="C4" s="265"/>
      <c r="D4" s="265"/>
      <c r="E4" s="265"/>
      <c r="F4" s="7"/>
      <c r="G4" s="7"/>
      <c r="H4" s="7"/>
      <c r="I4" s="7"/>
    </row>
    <row r="5" spans="2:10" ht="4.5" customHeight="1" x14ac:dyDescent="0.25">
      <c r="B5" s="267"/>
      <c r="C5" s="267"/>
      <c r="D5" s="267"/>
      <c r="E5" s="267"/>
      <c r="F5" s="267"/>
      <c r="G5" s="267"/>
      <c r="H5" s="267"/>
      <c r="I5" s="267"/>
    </row>
    <row r="6" spans="2:10" ht="5.25" customHeight="1" x14ac:dyDescent="0.25">
      <c r="B6" s="22"/>
      <c r="C6" s="22"/>
      <c r="D6" s="22"/>
      <c r="E6" s="22"/>
      <c r="F6" s="22"/>
      <c r="G6" s="22"/>
      <c r="H6" s="22"/>
      <c r="I6" s="22"/>
    </row>
    <row r="7" spans="2:10" x14ac:dyDescent="0.25">
      <c r="B7" s="27" t="s">
        <v>433</v>
      </c>
      <c r="C7" s="26"/>
      <c r="D7" s="26"/>
      <c r="E7" s="26"/>
      <c r="F7" s="26"/>
      <c r="G7" s="60" t="s">
        <v>421</v>
      </c>
      <c r="H7" s="60" t="s">
        <v>418</v>
      </c>
      <c r="I7" s="60" t="s">
        <v>419</v>
      </c>
      <c r="J7" s="60" t="s">
        <v>420</v>
      </c>
    </row>
    <row r="8" spans="2:10" x14ac:dyDescent="0.25">
      <c r="B8" s="24" t="s">
        <v>131</v>
      </c>
      <c r="C8" s="6"/>
      <c r="D8" s="6"/>
      <c r="E8" s="6"/>
      <c r="F8" s="6"/>
      <c r="G8" s="74">
        <v>2.7</v>
      </c>
      <c r="H8" s="74">
        <v>2.9</v>
      </c>
      <c r="I8" s="74">
        <v>9.8000000000000007</v>
      </c>
      <c r="J8" s="74">
        <v>12.8</v>
      </c>
    </row>
    <row r="9" spans="2:10" x14ac:dyDescent="0.25">
      <c r="B9" s="24" t="s">
        <v>283</v>
      </c>
      <c r="C9" s="6"/>
      <c r="D9" s="6"/>
      <c r="E9" s="6"/>
      <c r="F9" s="6"/>
      <c r="G9" s="79">
        <v>0.03</v>
      </c>
      <c r="H9" s="79">
        <v>0.03</v>
      </c>
      <c r="I9" s="79">
        <v>0.06</v>
      </c>
      <c r="J9" s="79">
        <v>0.1</v>
      </c>
    </row>
    <row r="10" spans="2:10" x14ac:dyDescent="0.25">
      <c r="B10" s="24" t="s">
        <v>324</v>
      </c>
      <c r="C10" s="6"/>
      <c r="D10" s="6"/>
      <c r="E10" s="6"/>
      <c r="F10" s="6"/>
      <c r="G10" s="79">
        <v>0.312</v>
      </c>
      <c r="H10" s="79">
        <v>0.35499999999999998</v>
      </c>
      <c r="I10" s="79">
        <v>0.6</v>
      </c>
      <c r="J10" s="79">
        <v>1.25</v>
      </c>
    </row>
    <row r="11" spans="2:10" x14ac:dyDescent="0.25">
      <c r="B11" s="24" t="s">
        <v>284</v>
      </c>
      <c r="C11" s="24" t="s">
        <v>414</v>
      </c>
      <c r="D11" s="24"/>
      <c r="E11" s="24"/>
      <c r="F11" s="24"/>
      <c r="G11" s="81">
        <v>0.152</v>
      </c>
      <c r="H11" s="81">
        <v>0.16300000000000001</v>
      </c>
      <c r="I11" s="81">
        <v>0.13</v>
      </c>
      <c r="J11" s="81">
        <v>0.14249999999999999</v>
      </c>
    </row>
    <row r="12" spans="2:10" x14ac:dyDescent="0.25">
      <c r="B12" s="28"/>
      <c r="C12" s="29" t="s">
        <v>413</v>
      </c>
      <c r="D12" s="29"/>
      <c r="E12" s="29"/>
      <c r="F12" s="29"/>
      <c r="G12" s="80">
        <v>0.08</v>
      </c>
      <c r="H12" s="80">
        <v>0.08</v>
      </c>
      <c r="I12" s="80">
        <v>0.08</v>
      </c>
      <c r="J12" s="80">
        <v>0.08</v>
      </c>
    </row>
    <row r="13" spans="2:10" x14ac:dyDescent="0.25">
      <c r="B13" s="24" t="s">
        <v>66</v>
      </c>
      <c r="C13" s="6"/>
      <c r="D13" s="6"/>
      <c r="E13" s="6"/>
      <c r="F13" s="6"/>
      <c r="G13" s="78">
        <v>2.2000000000000002</v>
      </c>
      <c r="H13" s="78">
        <v>2.2999999999999998</v>
      </c>
      <c r="I13" s="78">
        <v>9.0152108423000001</v>
      </c>
      <c r="J13" s="78">
        <v>12.59381825328</v>
      </c>
    </row>
    <row r="14" spans="2:10" x14ac:dyDescent="0.25">
      <c r="B14" s="6"/>
      <c r="C14" s="24" t="s">
        <v>67</v>
      </c>
      <c r="D14" s="24"/>
      <c r="E14" s="24"/>
      <c r="F14" s="24"/>
      <c r="G14" s="78">
        <v>0</v>
      </c>
      <c r="H14" s="78">
        <v>0</v>
      </c>
      <c r="I14" s="78">
        <v>6.5475506426900001</v>
      </c>
      <c r="J14" s="78">
        <v>1.50777E-4</v>
      </c>
    </row>
    <row r="15" spans="2:10" x14ac:dyDescent="0.25">
      <c r="B15" s="24" t="s">
        <v>166</v>
      </c>
      <c r="C15" s="6"/>
      <c r="D15" s="6"/>
      <c r="E15" s="6"/>
      <c r="F15" s="6"/>
      <c r="G15" s="175">
        <v>0</v>
      </c>
      <c r="H15" s="175">
        <v>0</v>
      </c>
      <c r="I15" s="175">
        <v>0</v>
      </c>
      <c r="J15" s="175">
        <v>0</v>
      </c>
    </row>
    <row r="16" spans="2:10" x14ac:dyDescent="0.25">
      <c r="B16" s="24" t="s">
        <v>348</v>
      </c>
      <c r="C16" s="6"/>
      <c r="D16" s="6"/>
      <c r="E16" s="6"/>
      <c r="F16" s="6"/>
      <c r="G16" s="175">
        <v>0</v>
      </c>
      <c r="H16" s="175">
        <v>0</v>
      </c>
      <c r="I16" s="175">
        <v>0</v>
      </c>
      <c r="J16" s="175">
        <v>0</v>
      </c>
    </row>
    <row r="17" spans="1:10" x14ac:dyDescent="0.25">
      <c r="B17" s="24" t="s">
        <v>68</v>
      </c>
      <c r="C17" s="6"/>
      <c r="D17" s="6"/>
      <c r="E17" s="6"/>
      <c r="F17" s="6"/>
      <c r="G17" s="257">
        <v>8.9999999999999993E-3</v>
      </c>
      <c r="H17" s="257">
        <v>0.01</v>
      </c>
      <c r="I17" s="257">
        <v>3.3000000000000002E-2</v>
      </c>
      <c r="J17" s="257">
        <v>4.3999999999999997E-2</v>
      </c>
    </row>
    <row r="18" spans="1:10" x14ac:dyDescent="0.25">
      <c r="A18" s="153"/>
      <c r="B18" s="150" t="s">
        <v>133</v>
      </c>
      <c r="C18" s="102"/>
      <c r="D18" s="102"/>
      <c r="E18" s="102"/>
      <c r="F18" s="102"/>
      <c r="G18" s="175">
        <v>0</v>
      </c>
      <c r="H18" s="175">
        <v>0</v>
      </c>
      <c r="I18" s="175">
        <v>0</v>
      </c>
      <c r="J18" s="175">
        <v>0</v>
      </c>
    </row>
    <row r="19" spans="1:10" x14ac:dyDescent="0.25">
      <c r="B19" s="150" t="s">
        <v>349</v>
      </c>
      <c r="C19" s="102"/>
      <c r="D19" s="102"/>
      <c r="E19" s="102"/>
      <c r="F19" s="102"/>
      <c r="G19" s="152">
        <v>0.4</v>
      </c>
      <c r="H19" s="152">
        <v>0.20300000000000001</v>
      </c>
      <c r="I19" s="152">
        <v>1.1000000000000001</v>
      </c>
      <c r="J19" s="152">
        <v>1.5</v>
      </c>
    </row>
    <row r="20" spans="1:10" x14ac:dyDescent="0.25">
      <c r="A20" s="153"/>
      <c r="B20" s="150" t="s">
        <v>350</v>
      </c>
      <c r="C20" s="102"/>
      <c r="D20" s="102"/>
      <c r="E20" s="102"/>
      <c r="F20" s="102"/>
      <c r="G20" s="152">
        <v>0.4</v>
      </c>
      <c r="H20" s="152">
        <v>0.20300000000000001</v>
      </c>
      <c r="I20" s="152">
        <v>1.1000000000000001</v>
      </c>
      <c r="J20" s="152">
        <v>1.5</v>
      </c>
    </row>
    <row r="21" spans="1:10" x14ac:dyDescent="0.25">
      <c r="B21" s="188"/>
      <c r="C21" s="102"/>
      <c r="D21" s="102"/>
      <c r="E21" s="102"/>
      <c r="F21" s="102"/>
      <c r="G21" s="190"/>
      <c r="H21" s="190"/>
      <c r="I21" s="190"/>
      <c r="J21" s="190"/>
    </row>
    <row r="22" spans="1:10" x14ac:dyDescent="0.25">
      <c r="B22" s="189" t="s">
        <v>432</v>
      </c>
      <c r="C22" s="149"/>
      <c r="D22" s="103"/>
      <c r="E22" s="103"/>
      <c r="F22" s="103"/>
      <c r="G22" s="255">
        <v>13</v>
      </c>
      <c r="H22" s="255">
        <v>13</v>
      </c>
      <c r="I22" s="256">
        <v>37</v>
      </c>
      <c r="J22" s="255">
        <v>49</v>
      </c>
    </row>
    <row r="23" spans="1:10" x14ac:dyDescent="0.25">
      <c r="B23" s="182"/>
      <c r="C23" s="179"/>
      <c r="D23" s="102"/>
      <c r="E23" s="102"/>
      <c r="F23" s="102"/>
      <c r="G23" s="180"/>
      <c r="H23" s="181"/>
      <c r="I23" s="181"/>
      <c r="J23" s="181"/>
    </row>
    <row r="24" spans="1:10" ht="21" customHeight="1" x14ac:dyDescent="0.25"/>
    <row r="25" spans="1:10" ht="18" x14ac:dyDescent="0.25">
      <c r="B25" s="264" t="s">
        <v>416</v>
      </c>
      <c r="C25" s="265"/>
      <c r="D25" s="265"/>
      <c r="E25" s="265"/>
      <c r="F25" s="210"/>
      <c r="G25" s="7"/>
      <c r="H25" s="7"/>
      <c r="I25" s="7"/>
      <c r="J25" s="7"/>
    </row>
    <row r="26" spans="1:10" ht="5.25" customHeight="1" x14ac:dyDescent="0.25">
      <c r="B26" s="22"/>
      <c r="C26" s="22"/>
      <c r="D26" s="22"/>
      <c r="E26" s="22"/>
      <c r="F26" s="211"/>
      <c r="G26" s="146"/>
      <c r="H26" s="146"/>
      <c r="I26" s="22"/>
      <c r="J26" s="22"/>
    </row>
    <row r="27" spans="1:10" x14ac:dyDescent="0.25">
      <c r="B27" s="27" t="s">
        <v>64</v>
      </c>
      <c r="C27" s="26"/>
      <c r="D27" s="26"/>
      <c r="E27" s="26"/>
      <c r="F27" s="26"/>
      <c r="G27" s="60" t="s">
        <v>421</v>
      </c>
      <c r="H27" s="60" t="s">
        <v>418</v>
      </c>
      <c r="I27" s="60" t="s">
        <v>419</v>
      </c>
      <c r="J27" s="60" t="s">
        <v>420</v>
      </c>
    </row>
    <row r="28" spans="1:10" x14ac:dyDescent="0.25">
      <c r="B28" s="24" t="s">
        <v>66</v>
      </c>
      <c r="C28" s="6"/>
      <c r="D28" s="6"/>
      <c r="E28" s="6"/>
      <c r="F28" s="6"/>
      <c r="G28" s="82">
        <v>2.1871911666799999</v>
      </c>
      <c r="H28" s="82">
        <v>2.3160613721600001</v>
      </c>
      <c r="I28" s="82">
        <v>9.0152108423000001</v>
      </c>
      <c r="J28" s="82">
        <v>12.59381825328</v>
      </c>
    </row>
    <row r="29" spans="1:10" x14ac:dyDescent="0.25">
      <c r="B29" s="24" t="s">
        <v>134</v>
      </c>
      <c r="C29" s="6"/>
      <c r="D29" s="6"/>
      <c r="E29" s="6"/>
      <c r="F29" s="6"/>
      <c r="G29" s="82"/>
      <c r="H29" s="206"/>
      <c r="I29" s="82"/>
      <c r="J29" s="82"/>
    </row>
    <row r="30" spans="1:10" x14ac:dyDescent="0.25">
      <c r="B30" s="24" t="s">
        <v>374</v>
      </c>
      <c r="C30" s="24" t="s">
        <v>70</v>
      </c>
      <c r="D30" s="24"/>
      <c r="E30" s="24"/>
      <c r="F30" s="24"/>
      <c r="G30" s="82">
        <v>0</v>
      </c>
      <c r="H30" s="82">
        <v>0</v>
      </c>
      <c r="I30" s="82">
        <v>6.5475506426900001</v>
      </c>
      <c r="J30" s="82">
        <v>1.50777E-4</v>
      </c>
    </row>
    <row r="31" spans="1:10" x14ac:dyDescent="0.25">
      <c r="B31" s="6"/>
      <c r="C31" s="24" t="s">
        <v>165</v>
      </c>
      <c r="D31" s="24"/>
      <c r="E31" s="24"/>
      <c r="F31" s="24"/>
      <c r="G31" s="82">
        <v>2.4709792700000001E-3</v>
      </c>
      <c r="H31" s="82">
        <v>5.5091936699999998E-3</v>
      </c>
      <c r="I31" s="82">
        <v>5.5344485199999996E-3</v>
      </c>
      <c r="J31" s="82">
        <v>9.5367825236700003</v>
      </c>
    </row>
    <row r="32" spans="1:10" x14ac:dyDescent="0.25">
      <c r="B32" s="6"/>
      <c r="C32" s="25" t="s">
        <v>164</v>
      </c>
      <c r="D32" s="25"/>
      <c r="E32" s="25"/>
      <c r="F32" s="25"/>
      <c r="G32" s="82">
        <v>1.86448678E-3</v>
      </c>
      <c r="H32" s="82">
        <v>0</v>
      </c>
      <c r="I32" s="173">
        <v>0</v>
      </c>
      <c r="J32" s="173">
        <v>0</v>
      </c>
    </row>
    <row r="33" spans="2:10" x14ac:dyDescent="0.25">
      <c r="B33" s="6"/>
      <c r="C33" s="25" t="s">
        <v>273</v>
      </c>
      <c r="D33" s="25"/>
      <c r="E33" s="25"/>
      <c r="F33" s="25"/>
      <c r="G33" s="82">
        <v>6.6816885400000003E-3</v>
      </c>
      <c r="H33" s="82">
        <v>1.1045214459999999E-2</v>
      </c>
      <c r="I33" s="173">
        <v>1.464886353E-2</v>
      </c>
      <c r="J33" s="173">
        <v>3.8294613210000002E-2</v>
      </c>
    </row>
    <row r="34" spans="2:10" x14ac:dyDescent="0.25">
      <c r="B34" s="6"/>
      <c r="C34" s="25" t="s">
        <v>274</v>
      </c>
      <c r="D34" s="25"/>
      <c r="E34" s="25"/>
      <c r="F34" s="25"/>
      <c r="G34" s="82">
        <v>3.1479772400000001E-3</v>
      </c>
      <c r="H34" s="206">
        <v>3.2264921000000001E-3</v>
      </c>
      <c r="I34" s="173">
        <v>2.8261169600000001E-3</v>
      </c>
      <c r="J34" s="173">
        <v>2.7927128000000001E-4</v>
      </c>
    </row>
    <row r="35" spans="2:10" x14ac:dyDescent="0.25">
      <c r="B35" s="6"/>
      <c r="C35" s="25" t="s">
        <v>275</v>
      </c>
      <c r="D35" s="25"/>
      <c r="E35" s="25"/>
      <c r="F35" s="25"/>
      <c r="G35" s="82">
        <v>2.3810752E-4</v>
      </c>
      <c r="H35" s="82">
        <v>2.1031644E-4</v>
      </c>
      <c r="I35" s="173">
        <v>9.4812499000000001E-4</v>
      </c>
      <c r="J35" s="173">
        <v>4.0548854400000002E-3</v>
      </c>
    </row>
    <row r="36" spans="2:10" x14ac:dyDescent="0.25">
      <c r="B36" s="6"/>
      <c r="C36" s="25" t="s">
        <v>276</v>
      </c>
      <c r="D36" s="25"/>
      <c r="E36" s="25"/>
      <c r="F36" s="25"/>
      <c r="G36" s="82">
        <v>1.6735935800000001E-2</v>
      </c>
      <c r="H36" s="82">
        <v>1.863199833E-2</v>
      </c>
      <c r="I36" s="173">
        <v>1.9984704749999999E-2</v>
      </c>
      <c r="J36" s="173">
        <v>2.4513400710000001E-2</v>
      </c>
    </row>
    <row r="37" spans="2:10" x14ac:dyDescent="0.25">
      <c r="B37" s="6"/>
      <c r="C37" s="24" t="s">
        <v>71</v>
      </c>
      <c r="D37" s="24"/>
      <c r="E37" s="24"/>
      <c r="F37" s="24"/>
      <c r="G37" s="82">
        <v>0.40642315666000001</v>
      </c>
      <c r="H37" s="82">
        <v>0.44733905947000002</v>
      </c>
      <c r="I37" s="31">
        <v>0.43409201169</v>
      </c>
      <c r="J37" s="31">
        <v>0.37647528097999999</v>
      </c>
    </row>
    <row r="38" spans="2:10" x14ac:dyDescent="0.25">
      <c r="B38" s="6"/>
      <c r="C38" s="24" t="s">
        <v>72</v>
      </c>
      <c r="D38" s="24"/>
      <c r="E38" s="24"/>
      <c r="F38" s="24"/>
      <c r="G38" s="82">
        <v>1.74962883467</v>
      </c>
      <c r="H38" s="82">
        <v>1.83009909749</v>
      </c>
      <c r="I38" s="31">
        <v>1.3143521567000001</v>
      </c>
      <c r="J38" s="31">
        <v>1.00071396629</v>
      </c>
    </row>
    <row r="39" spans="2:10" x14ac:dyDescent="0.25">
      <c r="B39" s="6"/>
      <c r="C39" s="24" t="s">
        <v>73</v>
      </c>
      <c r="D39" s="24"/>
      <c r="E39" s="24"/>
      <c r="F39" s="24"/>
      <c r="G39" s="82">
        <v>0</v>
      </c>
      <c r="H39" s="82">
        <v>0</v>
      </c>
      <c r="I39" s="31">
        <v>0.67527377246999998</v>
      </c>
      <c r="J39" s="31">
        <v>1.6125535347</v>
      </c>
    </row>
    <row r="40" spans="2:10" x14ac:dyDescent="0.25">
      <c r="B40" s="24" t="s">
        <v>74</v>
      </c>
      <c r="C40" s="24" t="s">
        <v>248</v>
      </c>
      <c r="D40" s="24"/>
      <c r="E40" s="24"/>
      <c r="F40" s="24"/>
      <c r="G40" s="174">
        <v>0</v>
      </c>
      <c r="H40" s="174">
        <v>0</v>
      </c>
      <c r="I40" s="174">
        <v>0</v>
      </c>
      <c r="J40" s="174">
        <v>0</v>
      </c>
    </row>
    <row r="41" spans="2:10" x14ac:dyDescent="0.25">
      <c r="B41" s="6"/>
      <c r="C41" s="154" t="s">
        <v>249</v>
      </c>
      <c r="D41" s="24"/>
      <c r="E41" s="24"/>
      <c r="F41" s="24"/>
      <c r="G41" s="174">
        <v>0.998</v>
      </c>
      <c r="H41" s="174">
        <v>0.998</v>
      </c>
      <c r="I41" s="174">
        <v>0.999</v>
      </c>
      <c r="J41" s="174">
        <v>1</v>
      </c>
    </row>
    <row r="42" spans="2:10" x14ac:dyDescent="0.25">
      <c r="B42" s="6"/>
      <c r="C42" s="24" t="s">
        <v>75</v>
      </c>
      <c r="D42" s="24"/>
      <c r="E42" s="24"/>
      <c r="F42" s="24"/>
      <c r="G42" s="174">
        <v>0.19</v>
      </c>
      <c r="H42" s="174">
        <v>1.8E-3</v>
      </c>
      <c r="I42" s="174">
        <v>5.0000000000000001E-4</v>
      </c>
      <c r="J42" s="174">
        <v>4.0000000000000002E-4</v>
      </c>
    </row>
    <row r="43" spans="2:10" x14ac:dyDescent="0.25">
      <c r="B43" s="24" t="s">
        <v>76</v>
      </c>
      <c r="C43" s="24" t="s">
        <v>135</v>
      </c>
      <c r="D43" s="24"/>
      <c r="E43" s="24"/>
      <c r="F43" s="24"/>
      <c r="G43" s="174">
        <v>0.48499999999999999</v>
      </c>
      <c r="H43" s="174">
        <v>0.498</v>
      </c>
      <c r="I43" s="174">
        <v>0.13900000000000001</v>
      </c>
      <c r="J43" s="174">
        <v>0.13100000000000001</v>
      </c>
    </row>
    <row r="44" spans="2:10" x14ac:dyDescent="0.25">
      <c r="B44" s="6"/>
      <c r="C44" s="24" t="s">
        <v>136</v>
      </c>
      <c r="D44" s="24"/>
      <c r="E44" s="24"/>
      <c r="F44" s="24"/>
      <c r="G44" s="174">
        <v>0</v>
      </c>
      <c r="H44" s="174">
        <v>0</v>
      </c>
      <c r="I44" s="174">
        <v>0.72599999999999998</v>
      </c>
      <c r="J44" s="174">
        <v>0.75700000000000001</v>
      </c>
    </row>
    <row r="45" spans="2:10" x14ac:dyDescent="0.25">
      <c r="B45" s="6"/>
      <c r="C45" s="24" t="s">
        <v>77</v>
      </c>
      <c r="D45" s="24"/>
      <c r="E45" s="24"/>
      <c r="F45" s="24"/>
      <c r="G45" s="174">
        <v>0.51500000000000001</v>
      </c>
      <c r="H45" s="174">
        <v>0.502</v>
      </c>
      <c r="I45" s="174">
        <v>0.13400000000000001</v>
      </c>
      <c r="J45" s="174">
        <v>0.112</v>
      </c>
    </row>
    <row r="46" spans="2:10" x14ac:dyDescent="0.25">
      <c r="B46" s="24" t="s">
        <v>78</v>
      </c>
      <c r="C46" s="24" t="s">
        <v>79</v>
      </c>
      <c r="D46" s="24"/>
      <c r="E46" s="24"/>
      <c r="F46" s="24"/>
      <c r="G46" s="174">
        <v>1</v>
      </c>
      <c r="H46" s="174">
        <v>1</v>
      </c>
      <c r="I46" s="174">
        <v>0.36</v>
      </c>
      <c r="J46" s="174">
        <v>0.34499999999999997</v>
      </c>
    </row>
    <row r="47" spans="2:10" x14ac:dyDescent="0.25">
      <c r="B47" s="6"/>
      <c r="C47" s="24" t="s">
        <v>80</v>
      </c>
      <c r="D47" s="24"/>
      <c r="E47" s="24"/>
      <c r="F47" s="24"/>
      <c r="G47" s="174">
        <v>0</v>
      </c>
      <c r="H47" s="174">
        <v>0</v>
      </c>
      <c r="I47" s="174">
        <v>0.64</v>
      </c>
      <c r="J47" s="174">
        <v>0.65500000000000003</v>
      </c>
    </row>
    <row r="48" spans="2:10" x14ac:dyDescent="0.25">
      <c r="B48" s="6"/>
      <c r="C48" s="24" t="s">
        <v>81</v>
      </c>
      <c r="D48" s="24"/>
      <c r="E48" s="24"/>
      <c r="F48" s="24"/>
      <c r="G48" s="32">
        <v>0</v>
      </c>
      <c r="H48" s="32">
        <v>0</v>
      </c>
      <c r="I48" s="32">
        <v>0</v>
      </c>
      <c r="J48" s="32">
        <v>0</v>
      </c>
    </row>
    <row r="49" spans="2:11" x14ac:dyDescent="0.25">
      <c r="B49" s="6"/>
      <c r="C49" s="24" t="s">
        <v>82</v>
      </c>
      <c r="D49" s="24"/>
      <c r="E49" s="24"/>
      <c r="F49" s="24"/>
      <c r="G49" s="32">
        <v>0</v>
      </c>
      <c r="H49" s="32">
        <v>0</v>
      </c>
      <c r="I49" s="32">
        <v>0</v>
      </c>
      <c r="J49" s="32">
        <v>0</v>
      </c>
    </row>
    <row r="50" spans="2:11" x14ac:dyDescent="0.25">
      <c r="B50" s="6"/>
      <c r="C50" s="24" t="s">
        <v>83</v>
      </c>
      <c r="D50" s="24"/>
      <c r="E50" s="24"/>
      <c r="F50" s="24"/>
      <c r="G50" s="32">
        <v>0</v>
      </c>
      <c r="H50" s="32">
        <v>0</v>
      </c>
      <c r="I50" s="32">
        <v>0</v>
      </c>
      <c r="J50" s="32">
        <v>0</v>
      </c>
    </row>
    <row r="51" spans="2:11" x14ac:dyDescent="0.25">
      <c r="B51" s="6"/>
      <c r="C51" s="24" t="s">
        <v>219</v>
      </c>
      <c r="D51" s="24"/>
      <c r="E51" s="24"/>
      <c r="F51" s="24"/>
      <c r="G51" s="32">
        <v>0</v>
      </c>
      <c r="H51" s="32">
        <v>0</v>
      </c>
      <c r="I51" s="32">
        <v>0</v>
      </c>
      <c r="J51" s="32">
        <v>0</v>
      </c>
    </row>
    <row r="52" spans="2:11" x14ac:dyDescent="0.25">
      <c r="B52" s="6"/>
      <c r="C52" s="24" t="s">
        <v>9</v>
      </c>
      <c r="D52" s="24"/>
      <c r="E52" s="24"/>
      <c r="F52" s="24"/>
      <c r="G52" s="32">
        <v>0</v>
      </c>
      <c r="H52" s="32">
        <v>0</v>
      </c>
      <c r="I52" s="32">
        <v>0</v>
      </c>
      <c r="J52" s="32">
        <v>0</v>
      </c>
    </row>
    <row r="53" spans="2:11" x14ac:dyDescent="0.25">
      <c r="B53" s="24" t="s">
        <v>84</v>
      </c>
      <c r="C53" s="6"/>
      <c r="D53" s="6"/>
      <c r="E53" s="6"/>
      <c r="F53" s="6"/>
      <c r="G53" s="84">
        <v>1</v>
      </c>
      <c r="H53" s="84">
        <v>1</v>
      </c>
      <c r="I53" s="84">
        <v>1</v>
      </c>
      <c r="J53" s="84">
        <v>1</v>
      </c>
    </row>
    <row r="54" spans="2:11" x14ac:dyDescent="0.25">
      <c r="B54" s="24" t="s">
        <v>85</v>
      </c>
      <c r="C54" s="6"/>
      <c r="D54" s="6"/>
      <c r="E54" s="6"/>
      <c r="F54" s="6"/>
      <c r="G54" s="84">
        <v>1</v>
      </c>
      <c r="H54" s="84">
        <v>1</v>
      </c>
      <c r="I54" s="84">
        <v>1</v>
      </c>
      <c r="J54" s="84">
        <v>1</v>
      </c>
    </row>
    <row r="55" spans="2:11" x14ac:dyDescent="0.25">
      <c r="B55" s="24" t="s">
        <v>86</v>
      </c>
      <c r="C55" s="6"/>
      <c r="D55" s="6"/>
      <c r="E55" s="6"/>
      <c r="F55" s="6"/>
      <c r="G55" s="84">
        <v>1</v>
      </c>
      <c r="H55" s="84">
        <v>1</v>
      </c>
      <c r="I55" s="84">
        <v>1</v>
      </c>
      <c r="J55" s="84">
        <v>1</v>
      </c>
    </row>
    <row r="56" spans="2:11" x14ac:dyDescent="0.25">
      <c r="B56" s="24" t="s">
        <v>87</v>
      </c>
      <c r="C56" s="24" t="s">
        <v>88</v>
      </c>
      <c r="D56" s="24"/>
      <c r="E56" s="24"/>
      <c r="F56" s="24"/>
      <c r="G56" s="35" t="s">
        <v>63</v>
      </c>
      <c r="H56" s="35" t="s">
        <v>63</v>
      </c>
      <c r="I56" s="36" t="s">
        <v>63</v>
      </c>
      <c r="J56" s="36" t="s">
        <v>63</v>
      </c>
    </row>
    <row r="57" spans="2:11" x14ac:dyDescent="0.25">
      <c r="B57" s="6"/>
      <c r="C57" s="24" t="s">
        <v>89</v>
      </c>
      <c r="D57" s="24"/>
      <c r="E57" s="24"/>
      <c r="F57" s="24"/>
      <c r="G57" s="35" t="s">
        <v>90</v>
      </c>
      <c r="H57" s="35" t="s">
        <v>90</v>
      </c>
      <c r="I57" s="36" t="s">
        <v>90</v>
      </c>
      <c r="J57" s="36" t="s">
        <v>90</v>
      </c>
    </row>
    <row r="58" spans="2:11" x14ac:dyDescent="0.25">
      <c r="B58" s="28"/>
      <c r="C58" s="29" t="s">
        <v>91</v>
      </c>
      <c r="D58" s="29"/>
      <c r="E58" s="29"/>
      <c r="F58" s="29"/>
      <c r="G58" s="176" t="s">
        <v>63</v>
      </c>
      <c r="H58" s="176" t="s">
        <v>63</v>
      </c>
      <c r="I58" s="177" t="s">
        <v>63</v>
      </c>
      <c r="J58" s="177" t="s">
        <v>63</v>
      </c>
    </row>
    <row r="59" spans="2:11" ht="18" customHeight="1" x14ac:dyDescent="0.25">
      <c r="B59" s="6"/>
      <c r="C59" s="24"/>
      <c r="D59" s="24"/>
      <c r="E59" s="24"/>
      <c r="F59" s="35"/>
      <c r="G59" s="36"/>
      <c r="H59" s="36"/>
      <c r="I59" s="35"/>
    </row>
    <row r="60" spans="2:11" ht="18" x14ac:dyDescent="0.25">
      <c r="B60" s="269" t="s">
        <v>375</v>
      </c>
      <c r="C60" s="269"/>
      <c r="D60" s="269"/>
      <c r="E60" s="24"/>
      <c r="F60" s="35"/>
      <c r="G60" s="36"/>
      <c r="H60" s="36"/>
      <c r="I60" s="35"/>
      <c r="J60" s="153"/>
    </row>
    <row r="61" spans="2:11" ht="18" x14ac:dyDescent="0.25">
      <c r="B61" s="38"/>
      <c r="C61" s="38"/>
      <c r="D61" s="38"/>
      <c r="E61" s="38"/>
      <c r="F61" s="38"/>
      <c r="G61" s="38"/>
      <c r="H61" s="38"/>
      <c r="I61" s="38"/>
      <c r="J61" s="38"/>
      <c r="K61" s="38"/>
    </row>
    <row r="62" spans="2:11" x14ac:dyDescent="0.25">
      <c r="B62" s="112" t="s">
        <v>376</v>
      </c>
      <c r="C62" s="44"/>
      <c r="D62" s="44"/>
      <c r="E62" s="44"/>
      <c r="F62" s="44"/>
      <c r="G62" s="44"/>
      <c r="H62" s="44"/>
      <c r="I62" s="44"/>
      <c r="J62" s="44"/>
      <c r="K62"/>
    </row>
    <row r="63" spans="2:11" x14ac:dyDescent="0.25">
      <c r="B63" s="221" t="s">
        <v>377</v>
      </c>
      <c r="C63" s="227" t="s">
        <v>90</v>
      </c>
      <c r="D63" s="227" t="s">
        <v>378</v>
      </c>
      <c r="E63" s="227" t="s">
        <v>379</v>
      </c>
      <c r="F63" s="227" t="s">
        <v>380</v>
      </c>
      <c r="G63" s="227" t="s">
        <v>381</v>
      </c>
      <c r="H63" s="227" t="s">
        <v>382</v>
      </c>
      <c r="I63" s="227" t="s">
        <v>383</v>
      </c>
      <c r="J63" s="227" t="s">
        <v>384</v>
      </c>
      <c r="K63" s="227" t="s">
        <v>385</v>
      </c>
    </row>
    <row r="64" spans="2:11" x14ac:dyDescent="0.25">
      <c r="B64" s="43" t="s">
        <v>386</v>
      </c>
      <c r="C64" s="43"/>
      <c r="D64" s="32">
        <v>0</v>
      </c>
      <c r="E64" s="32">
        <v>0</v>
      </c>
      <c r="F64" s="32">
        <v>0</v>
      </c>
      <c r="G64" s="32">
        <v>0</v>
      </c>
      <c r="H64" s="32">
        <v>0</v>
      </c>
      <c r="I64" s="32">
        <v>0</v>
      </c>
      <c r="J64" s="32">
        <v>0</v>
      </c>
      <c r="K64" s="32">
        <v>0</v>
      </c>
    </row>
    <row r="65" spans="2:11" x14ac:dyDescent="0.25">
      <c r="B65" s="43" t="s">
        <v>387</v>
      </c>
      <c r="C65" s="245">
        <v>170.42934226488194</v>
      </c>
      <c r="D65" s="32">
        <v>0</v>
      </c>
      <c r="E65" s="32">
        <v>0</v>
      </c>
      <c r="F65" s="32">
        <v>7.7663584543665676E-2</v>
      </c>
      <c r="G65" s="32">
        <v>0</v>
      </c>
      <c r="H65" s="32">
        <v>0.50429696134604352</v>
      </c>
      <c r="I65" s="32">
        <v>0</v>
      </c>
      <c r="J65" s="32">
        <v>0</v>
      </c>
      <c r="K65" s="32">
        <v>0</v>
      </c>
    </row>
    <row r="66" spans="2:11" x14ac:dyDescent="0.25">
      <c r="B66" s="43" t="s">
        <v>388</v>
      </c>
      <c r="C66" s="245">
        <v>90.698634435841228</v>
      </c>
      <c r="D66" s="32">
        <v>0</v>
      </c>
      <c r="E66" s="32">
        <v>0</v>
      </c>
      <c r="F66" s="32">
        <v>0</v>
      </c>
      <c r="G66" s="32">
        <v>0</v>
      </c>
      <c r="H66" s="32">
        <v>0</v>
      </c>
      <c r="I66" s="32">
        <v>0</v>
      </c>
      <c r="J66" s="32">
        <v>0</v>
      </c>
      <c r="K66" s="32">
        <v>0</v>
      </c>
    </row>
    <row r="67" spans="2:11" x14ac:dyDescent="0.25">
      <c r="B67" s="48" t="s">
        <v>389</v>
      </c>
      <c r="C67" s="246">
        <v>50.862438049999994</v>
      </c>
      <c r="D67" s="32">
        <v>0</v>
      </c>
      <c r="E67" s="32">
        <v>0</v>
      </c>
      <c r="F67" s="32">
        <v>0</v>
      </c>
      <c r="G67" s="32">
        <v>0</v>
      </c>
      <c r="H67" s="32">
        <v>0</v>
      </c>
      <c r="I67" s="32">
        <v>0</v>
      </c>
      <c r="J67" s="32">
        <v>0</v>
      </c>
      <c r="K67" s="32">
        <v>0</v>
      </c>
    </row>
    <row r="68" spans="2:11" x14ac:dyDescent="0.25">
      <c r="B68" s="48" t="s">
        <v>429</v>
      </c>
      <c r="C68" s="246">
        <v>311.99041475072312</v>
      </c>
      <c r="D68" s="226">
        <v>0</v>
      </c>
      <c r="E68" s="226">
        <v>0</v>
      </c>
      <c r="F68" s="226">
        <v>7.7663584543665676E-2</v>
      </c>
      <c r="G68" s="226">
        <v>0</v>
      </c>
      <c r="H68" s="226">
        <v>0.50429696134604352</v>
      </c>
      <c r="I68" s="226">
        <v>0</v>
      </c>
      <c r="J68" s="226">
        <v>0</v>
      </c>
      <c r="K68" s="226">
        <v>0</v>
      </c>
    </row>
    <row r="69" spans="2:11" x14ac:dyDescent="0.25">
      <c r="B69" s="44"/>
      <c r="C69" s="59"/>
      <c r="D69" s="44"/>
      <c r="E69" s="44"/>
      <c r="F69" s="44"/>
      <c r="G69" s="44"/>
      <c r="H69" s="44"/>
      <c r="I69" s="44"/>
      <c r="J69" s="44"/>
      <c r="K69" s="44"/>
    </row>
    <row r="70" spans="2:11" x14ac:dyDescent="0.25">
      <c r="B70" s="112" t="s">
        <v>390</v>
      </c>
      <c r="C70" s="44"/>
      <c r="D70" s="44"/>
      <c r="E70" s="44"/>
      <c r="F70" s="44"/>
      <c r="G70" s="44"/>
      <c r="H70" s="44"/>
      <c r="I70" s="44"/>
      <c r="J70" s="44"/>
      <c r="K70" s="44"/>
    </row>
    <row r="71" spans="2:11" x14ac:dyDescent="0.25">
      <c r="B71" s="221" t="s">
        <v>391</v>
      </c>
      <c r="C71" s="227" t="s">
        <v>90</v>
      </c>
      <c r="D71" s="227" t="s">
        <v>378</v>
      </c>
      <c r="E71" s="227" t="s">
        <v>379</v>
      </c>
      <c r="F71" s="227" t="s">
        <v>380</v>
      </c>
      <c r="G71" s="227" t="s">
        <v>381</v>
      </c>
      <c r="H71" s="227" t="s">
        <v>382</v>
      </c>
      <c r="I71" s="227" t="s">
        <v>383</v>
      </c>
      <c r="J71" s="227" t="s">
        <v>384</v>
      </c>
      <c r="K71" s="227" t="s">
        <v>385</v>
      </c>
    </row>
    <row r="72" spans="2:11" x14ac:dyDescent="0.25">
      <c r="B72" s="43" t="s">
        <v>392</v>
      </c>
      <c r="C72" s="247">
        <v>38.41200511310403</v>
      </c>
      <c r="D72" s="32">
        <v>0</v>
      </c>
      <c r="E72" s="32">
        <v>0</v>
      </c>
      <c r="F72" s="32">
        <v>0</v>
      </c>
      <c r="G72" s="32">
        <v>0</v>
      </c>
      <c r="H72" s="32">
        <v>0</v>
      </c>
      <c r="I72" s="32">
        <v>0</v>
      </c>
      <c r="J72" s="32">
        <v>0</v>
      </c>
      <c r="K72" s="32">
        <v>0</v>
      </c>
    </row>
    <row r="73" spans="2:11" x14ac:dyDescent="0.25">
      <c r="B73" s="43" t="s">
        <v>393</v>
      </c>
      <c r="C73" s="248">
        <v>0</v>
      </c>
      <c r="D73" s="32">
        <v>0</v>
      </c>
      <c r="E73" s="32">
        <v>0</v>
      </c>
      <c r="F73" s="32">
        <v>0</v>
      </c>
      <c r="G73" s="32">
        <v>0</v>
      </c>
      <c r="H73" s="32">
        <v>0</v>
      </c>
      <c r="I73" s="32">
        <v>0</v>
      </c>
      <c r="J73" s="32">
        <v>0</v>
      </c>
      <c r="K73" s="32">
        <v>0</v>
      </c>
    </row>
    <row r="74" spans="2:11" x14ac:dyDescent="0.25">
      <c r="B74" s="43" t="s">
        <v>394</v>
      </c>
      <c r="C74" s="249">
        <v>273.5784096321317</v>
      </c>
      <c r="D74" s="32">
        <v>0</v>
      </c>
      <c r="E74" s="32">
        <v>0</v>
      </c>
      <c r="F74" s="32">
        <v>7.7663584543665676E-2</v>
      </c>
      <c r="G74" s="32">
        <v>0</v>
      </c>
      <c r="H74" s="32">
        <v>0</v>
      </c>
      <c r="I74" s="32">
        <v>0</v>
      </c>
      <c r="J74" s="32">
        <v>0</v>
      </c>
      <c r="K74" s="32">
        <v>0</v>
      </c>
    </row>
    <row r="75" spans="2:11" x14ac:dyDescent="0.25">
      <c r="B75" s="222" t="s">
        <v>395</v>
      </c>
      <c r="C75" s="250">
        <v>0</v>
      </c>
      <c r="D75" s="32">
        <v>0</v>
      </c>
      <c r="E75" s="32">
        <v>0</v>
      </c>
      <c r="F75" s="32">
        <v>0</v>
      </c>
      <c r="G75" s="32">
        <v>0</v>
      </c>
      <c r="H75" s="32">
        <v>0.50429696134604352</v>
      </c>
      <c r="I75" s="253">
        <v>0</v>
      </c>
      <c r="J75" s="32">
        <v>0</v>
      </c>
      <c r="K75" s="32">
        <v>0</v>
      </c>
    </row>
    <row r="76" spans="2:11" x14ac:dyDescent="0.25">
      <c r="B76" s="48" t="s">
        <v>429</v>
      </c>
      <c r="C76" s="252">
        <v>311.99041474523574</v>
      </c>
      <c r="D76" s="226">
        <v>0</v>
      </c>
      <c r="E76" s="226">
        <v>0</v>
      </c>
      <c r="F76" s="226">
        <v>7.7663584543665676E-2</v>
      </c>
      <c r="G76" s="226">
        <v>0</v>
      </c>
      <c r="H76" s="226">
        <v>0.50429696134604352</v>
      </c>
      <c r="I76" s="48"/>
      <c r="J76" s="226">
        <v>0</v>
      </c>
      <c r="K76" s="226">
        <v>0</v>
      </c>
    </row>
    <row r="77" spans="2:11" x14ac:dyDescent="0.25">
      <c r="B77" s="43"/>
      <c r="C77" s="213"/>
      <c r="D77" s="43"/>
      <c r="E77" s="43"/>
      <c r="F77" s="43"/>
      <c r="G77" s="43"/>
      <c r="H77" s="43"/>
      <c r="I77" s="43"/>
      <c r="J77" s="43"/>
      <c r="K77" s="43"/>
    </row>
    <row r="78" spans="2:11" x14ac:dyDescent="0.25">
      <c r="B78" s="112" t="s">
        <v>396</v>
      </c>
      <c r="C78" s="44"/>
      <c r="D78" s="44"/>
      <c r="E78" s="44"/>
      <c r="F78" s="44"/>
      <c r="G78" s="44"/>
      <c r="H78" s="44"/>
      <c r="I78" s="44"/>
      <c r="J78" s="44"/>
      <c r="K78" s="44"/>
    </row>
    <row r="79" spans="2:11" x14ac:dyDescent="0.25">
      <c r="B79" s="221" t="s">
        <v>397</v>
      </c>
      <c r="C79" s="48" t="s">
        <v>387</v>
      </c>
      <c r="D79" s="48" t="s">
        <v>388</v>
      </c>
      <c r="E79" s="48" t="s">
        <v>389</v>
      </c>
      <c r="F79" s="48" t="s">
        <v>10</v>
      </c>
    </row>
    <row r="80" spans="2:11" x14ac:dyDescent="0.25">
      <c r="B80" s="43" t="s">
        <v>392</v>
      </c>
      <c r="C80" s="247">
        <v>38.41200511310403</v>
      </c>
      <c r="D80" s="32">
        <v>0</v>
      </c>
      <c r="E80" s="32">
        <v>0</v>
      </c>
      <c r="F80" s="32">
        <v>38.41200511310403</v>
      </c>
    </row>
    <row r="81" spans="2:11" x14ac:dyDescent="0.25">
      <c r="B81" s="43" t="s">
        <v>393</v>
      </c>
      <c r="C81" s="32">
        <v>0</v>
      </c>
      <c r="D81" s="32">
        <v>0</v>
      </c>
      <c r="E81" s="32">
        <v>0</v>
      </c>
      <c r="F81" s="32">
        <v>0</v>
      </c>
    </row>
    <row r="82" spans="2:11" x14ac:dyDescent="0.25">
      <c r="B82" s="43" t="s">
        <v>394</v>
      </c>
      <c r="C82" s="245">
        <v>132.09500073632157</v>
      </c>
      <c r="D82" s="43"/>
      <c r="E82" s="43"/>
      <c r="F82" s="43"/>
    </row>
    <row r="83" spans="2:11" x14ac:dyDescent="0.25">
      <c r="B83" s="222" t="s">
        <v>395</v>
      </c>
      <c r="C83" s="246">
        <v>0.50429696134604352</v>
      </c>
      <c r="D83" s="251">
        <v>90.698634435841228</v>
      </c>
      <c r="E83" s="251">
        <v>50.862438049999994</v>
      </c>
      <c r="F83" s="251">
        <v>142.06536944718727</v>
      </c>
    </row>
    <row r="84" spans="2:11" x14ac:dyDescent="0.25">
      <c r="B84" s="48" t="s">
        <v>429</v>
      </c>
      <c r="C84" s="246">
        <v>171.01130281077164</v>
      </c>
      <c r="D84" s="251">
        <v>90.698634435841228</v>
      </c>
      <c r="E84" s="251">
        <v>50.862438049999994</v>
      </c>
      <c r="F84" s="251">
        <v>312.57237529661285</v>
      </c>
    </row>
    <row r="85" spans="2:11" x14ac:dyDescent="0.25">
      <c r="B85" s="43"/>
      <c r="C85" s="213"/>
      <c r="D85" s="43"/>
      <c r="E85" s="43"/>
      <c r="F85" s="43"/>
    </row>
    <row r="86" spans="2:11" x14ac:dyDescent="0.25">
      <c r="B86" s="112" t="s">
        <v>398</v>
      </c>
      <c r="C86" s="44"/>
      <c r="D86" s="44"/>
      <c r="E86" s="44"/>
      <c r="F86" s="44" t="s">
        <v>430</v>
      </c>
    </row>
    <row r="87" spans="2:11" x14ac:dyDescent="0.25">
      <c r="B87" s="270" t="s">
        <v>399</v>
      </c>
      <c r="C87" s="270"/>
      <c r="D87" s="270"/>
      <c r="E87" s="270"/>
      <c r="F87" s="254">
        <v>313</v>
      </c>
    </row>
    <row r="88" spans="2:11" x14ac:dyDescent="0.25">
      <c r="B88" s="214"/>
      <c r="C88" s="214"/>
      <c r="D88" s="214"/>
      <c r="E88" s="214"/>
      <c r="F88" s="213"/>
    </row>
    <row r="89" spans="2:11" x14ac:dyDescent="0.25">
      <c r="B89" s="162"/>
      <c r="C89" s="162"/>
      <c r="D89" s="162"/>
      <c r="E89" s="44"/>
      <c r="F89" s="44"/>
    </row>
    <row r="90" spans="2:11" x14ac:dyDescent="0.25">
      <c r="B90" s="215" t="s">
        <v>400</v>
      </c>
      <c r="C90" s="224"/>
      <c r="D90" s="162"/>
      <c r="E90" s="44"/>
      <c r="F90" s="44"/>
    </row>
    <row r="91" spans="2:11" x14ac:dyDescent="0.25">
      <c r="B91" s="223" t="s">
        <v>401</v>
      </c>
      <c r="C91" s="32">
        <v>0</v>
      </c>
      <c r="D91" s="162"/>
      <c r="E91" s="44"/>
      <c r="F91" s="44"/>
      <c r="G91" s="44"/>
      <c r="H91" s="44"/>
      <c r="I91" s="44"/>
      <c r="J91" s="44"/>
      <c r="K91" s="44"/>
    </row>
    <row r="92" spans="2:11" x14ac:dyDescent="0.25">
      <c r="B92" s="216" t="s">
        <v>402</v>
      </c>
      <c r="C92" s="32">
        <v>0</v>
      </c>
      <c r="D92" s="162"/>
      <c r="E92" s="44"/>
      <c r="F92" s="44"/>
      <c r="G92" s="44"/>
      <c r="H92" s="44"/>
      <c r="I92" s="44"/>
      <c r="J92" s="44"/>
      <c r="K92" s="44"/>
    </row>
    <row r="93" spans="2:11" x14ac:dyDescent="0.25">
      <c r="B93" s="222" t="s">
        <v>389</v>
      </c>
      <c r="C93" s="32">
        <v>0</v>
      </c>
      <c r="D93" s="162"/>
      <c r="E93" s="44"/>
      <c r="F93" s="44"/>
      <c r="G93" s="44"/>
      <c r="H93" s="44"/>
      <c r="I93" s="44"/>
      <c r="J93" s="44"/>
      <c r="K93" s="44"/>
    </row>
    <row r="94" spans="2:11" x14ac:dyDescent="0.25">
      <c r="B94" s="225" t="s">
        <v>10</v>
      </c>
      <c r="C94" s="226">
        <v>0</v>
      </c>
      <c r="D94" s="162"/>
      <c r="E94" s="44"/>
      <c r="F94" s="44"/>
      <c r="G94" s="44"/>
      <c r="H94" s="44"/>
      <c r="I94" s="44"/>
      <c r="J94" s="44"/>
      <c r="K94" s="44"/>
    </row>
    <row r="95" spans="2:11" x14ac:dyDescent="0.25">
      <c r="B95" s="162"/>
      <c r="C95" s="162"/>
      <c r="D95" s="162"/>
      <c r="E95" s="44"/>
      <c r="F95" s="44"/>
      <c r="G95" s="44"/>
      <c r="H95" s="44"/>
      <c r="I95" s="44"/>
      <c r="J95" s="44"/>
      <c r="K95" s="44"/>
    </row>
    <row r="96" spans="2:11" x14ac:dyDescent="0.25">
      <c r="B96" s="215" t="s">
        <v>403</v>
      </c>
      <c r="C96" s="224"/>
      <c r="D96" s="162"/>
      <c r="E96" s="44"/>
      <c r="F96" s="44"/>
      <c r="G96" s="44"/>
      <c r="H96" s="44"/>
      <c r="I96" s="44"/>
      <c r="J96" s="44"/>
      <c r="K96" s="44"/>
    </row>
    <row r="97" spans="2:11" x14ac:dyDescent="0.25">
      <c r="B97" s="223" t="s">
        <v>401</v>
      </c>
      <c r="C97" s="32">
        <v>0</v>
      </c>
      <c r="D97" s="162"/>
      <c r="E97" s="162"/>
      <c r="F97" s="162"/>
      <c r="G97" s="162"/>
      <c r="H97" s="162"/>
      <c r="I97" s="162"/>
      <c r="J97" s="162"/>
      <c r="K97" s="44"/>
    </row>
    <row r="98" spans="2:11" x14ac:dyDescent="0.25">
      <c r="B98" s="216" t="s">
        <v>402</v>
      </c>
      <c r="C98" s="32">
        <v>0</v>
      </c>
      <c r="D98" s="162"/>
      <c r="E98" s="44"/>
      <c r="F98" s="44"/>
      <c r="G98" s="44"/>
      <c r="H98" s="44"/>
      <c r="I98" s="44"/>
      <c r="J98" s="44"/>
      <c r="K98" s="44"/>
    </row>
    <row r="99" spans="2:11" x14ac:dyDescent="0.25">
      <c r="B99" s="222" t="s">
        <v>389</v>
      </c>
      <c r="C99" s="32">
        <v>0</v>
      </c>
      <c r="D99" s="162"/>
      <c r="E99" s="44"/>
      <c r="F99" s="44"/>
      <c r="G99" s="44"/>
      <c r="H99" s="44"/>
      <c r="I99" s="44"/>
      <c r="J99" s="44"/>
      <c r="K99" s="44"/>
    </row>
    <row r="100" spans="2:11" x14ac:dyDescent="0.25">
      <c r="B100" s="225" t="s">
        <v>10</v>
      </c>
      <c r="C100" s="226">
        <v>0</v>
      </c>
      <c r="D100" s="162"/>
      <c r="E100" s="44"/>
      <c r="F100" s="44"/>
      <c r="G100" s="44"/>
      <c r="H100" s="44"/>
      <c r="I100" s="44"/>
      <c r="J100" s="44"/>
      <c r="K100" s="44"/>
    </row>
    <row r="101" spans="2:11" x14ac:dyDescent="0.25">
      <c r="B101" s="216"/>
      <c r="C101" s="217"/>
      <c r="D101" s="162"/>
      <c r="E101" s="44"/>
      <c r="F101" s="44"/>
      <c r="G101" s="44"/>
      <c r="H101" s="44"/>
      <c r="I101" s="44"/>
      <c r="J101" s="44"/>
      <c r="K101" s="44"/>
    </row>
    <row r="102" spans="2:11" ht="18" x14ac:dyDescent="0.25">
      <c r="B102" s="266" t="s">
        <v>404</v>
      </c>
      <c r="C102" s="266"/>
      <c r="D102" s="266"/>
      <c r="E102" s="266"/>
      <c r="F102" s="266"/>
    </row>
    <row r="103" spans="2:11" ht="18" x14ac:dyDescent="0.25">
      <c r="B103" s="38"/>
      <c r="C103" s="218"/>
      <c r="D103" s="219"/>
      <c r="E103" s="219"/>
      <c r="F103" s="219"/>
    </row>
    <row r="104" spans="2:11" x14ac:dyDescent="0.25">
      <c r="B104" s="28" t="s">
        <v>405</v>
      </c>
      <c r="C104" s="201" t="s">
        <v>431</v>
      </c>
      <c r="D104" s="6"/>
      <c r="E104" s="6"/>
    </row>
    <row r="105" spans="2:11" x14ac:dyDescent="0.25">
      <c r="B105" s="216" t="s">
        <v>406</v>
      </c>
      <c r="C105" s="228">
        <v>1</v>
      </c>
      <c r="D105" s="220"/>
      <c r="E105" s="6"/>
    </row>
    <row r="106" spans="2:11" x14ac:dyDescent="0.25">
      <c r="B106" s="216" t="s">
        <v>407</v>
      </c>
      <c r="C106" s="151">
        <v>0</v>
      </c>
      <c r="D106" s="6"/>
      <c r="E106" s="6"/>
    </row>
    <row r="107" spans="2:11" x14ac:dyDescent="0.25">
      <c r="B107" s="216" t="s">
        <v>408</v>
      </c>
      <c r="C107" s="151">
        <v>0</v>
      </c>
      <c r="D107" s="6"/>
      <c r="E107" s="6"/>
    </row>
    <row r="108" spans="2:11" x14ac:dyDescent="0.25">
      <c r="B108" s="216" t="s">
        <v>409</v>
      </c>
      <c r="C108" s="151">
        <v>0</v>
      </c>
      <c r="D108" s="6"/>
      <c r="E108" s="6"/>
    </row>
    <row r="109" spans="2:11" x14ac:dyDescent="0.25">
      <c r="B109" s="216" t="s">
        <v>410</v>
      </c>
      <c r="C109" s="151">
        <v>0</v>
      </c>
      <c r="D109" s="6"/>
      <c r="E109" s="6"/>
    </row>
    <row r="110" spans="2:11" x14ac:dyDescent="0.25">
      <c r="B110" s="216" t="s">
        <v>411</v>
      </c>
      <c r="C110" s="151">
        <v>0</v>
      </c>
      <c r="D110" s="6"/>
      <c r="E110" s="6"/>
    </row>
    <row r="111" spans="2:11" x14ac:dyDescent="0.25">
      <c r="B111" s="222" t="s">
        <v>412</v>
      </c>
      <c r="C111" s="229">
        <v>0</v>
      </c>
      <c r="D111" s="6"/>
      <c r="E111" s="6"/>
    </row>
    <row r="112" spans="2:11" x14ac:dyDescent="0.25">
      <c r="B112" s="6"/>
      <c r="C112" s="24"/>
      <c r="D112" s="24"/>
      <c r="E112" s="24"/>
      <c r="F112" s="35"/>
      <c r="G112" s="36"/>
      <c r="H112" s="36"/>
      <c r="I112" s="35"/>
    </row>
    <row r="113" spans="2:9" x14ac:dyDescent="0.25">
      <c r="B113" s="182"/>
      <c r="C113" s="24"/>
      <c r="D113" s="24"/>
      <c r="E113" s="24"/>
      <c r="F113" s="35"/>
      <c r="G113" s="36"/>
      <c r="H113" s="36"/>
      <c r="I113" s="35"/>
    </row>
    <row r="114" spans="2:9" x14ac:dyDescent="0.25">
      <c r="B114" s="6"/>
      <c r="C114" s="6"/>
      <c r="D114" s="6"/>
      <c r="E114" s="6"/>
      <c r="F114" s="6"/>
      <c r="G114" s="6"/>
      <c r="H114" s="6"/>
      <c r="I114" s="6"/>
    </row>
    <row r="115" spans="2:9" ht="18" x14ac:dyDescent="0.25">
      <c r="B115" s="266" t="s">
        <v>102</v>
      </c>
      <c r="C115" s="266"/>
      <c r="D115" s="266"/>
      <c r="E115" s="266"/>
      <c r="F115" s="266"/>
      <c r="G115" s="6"/>
      <c r="H115" s="6"/>
      <c r="I115" s="6"/>
    </row>
    <row r="116" spans="2:9" ht="18" x14ac:dyDescent="0.25">
      <c r="B116" s="38"/>
      <c r="C116" s="268" t="s">
        <v>92</v>
      </c>
      <c r="D116" s="268"/>
      <c r="E116" s="268"/>
      <c r="F116" s="268"/>
      <c r="G116" s="6"/>
      <c r="H116" s="6"/>
      <c r="I116" s="6"/>
    </row>
    <row r="117" spans="2:9" x14ac:dyDescent="0.25">
      <c r="B117" s="25" t="s">
        <v>93</v>
      </c>
      <c r="C117" s="262"/>
      <c r="D117" s="262"/>
      <c r="E117" s="262"/>
      <c r="F117" s="262"/>
      <c r="G117" s="6"/>
      <c r="H117" s="6"/>
      <c r="I117" s="6"/>
    </row>
    <row r="118" spans="2:9" ht="9.75" customHeight="1" x14ac:dyDescent="0.25">
      <c r="B118" s="25"/>
      <c r="C118" s="34"/>
      <c r="D118" s="34"/>
      <c r="E118" s="34"/>
      <c r="F118" s="34"/>
      <c r="G118" s="6"/>
      <c r="H118" s="6"/>
      <c r="I118" s="6"/>
    </row>
    <row r="119" spans="2:9" x14ac:dyDescent="0.25">
      <c r="B119" s="30" t="s">
        <v>95</v>
      </c>
      <c r="C119" s="261" t="s">
        <v>94</v>
      </c>
      <c r="D119" s="261"/>
      <c r="E119" s="261"/>
      <c r="F119" s="261"/>
      <c r="G119" s="6"/>
      <c r="H119" s="6"/>
      <c r="I119" s="6"/>
    </row>
    <row r="120" spans="2:9" s="37" customFormat="1" x14ac:dyDescent="0.2">
      <c r="B120" s="183" t="s">
        <v>319</v>
      </c>
    </row>
    <row r="121" spans="2:9" x14ac:dyDescent="0.25">
      <c r="B121" s="25"/>
      <c r="C121" s="6"/>
      <c r="D121" s="6"/>
      <c r="E121" s="6"/>
      <c r="F121" s="6"/>
      <c r="G121" s="6"/>
      <c r="H121" s="6"/>
      <c r="I121" s="6"/>
    </row>
    <row r="122" spans="2:9" x14ac:dyDescent="0.25">
      <c r="B122" s="25"/>
      <c r="C122" s="6"/>
      <c r="D122" s="6"/>
      <c r="E122" s="6"/>
      <c r="F122" s="6"/>
      <c r="G122" s="6"/>
      <c r="H122" s="6"/>
      <c r="I122" s="6"/>
    </row>
    <row r="123" spans="2:9" ht="15.75" x14ac:dyDescent="0.25">
      <c r="B123" s="33"/>
      <c r="G123" s="6"/>
      <c r="H123" s="6"/>
      <c r="I123" s="6"/>
    </row>
    <row r="124" spans="2:9" ht="18" x14ac:dyDescent="0.25">
      <c r="B124" s="266" t="s">
        <v>101</v>
      </c>
      <c r="C124" s="266"/>
      <c r="D124" s="266"/>
      <c r="E124" s="266"/>
      <c r="F124" s="266"/>
      <c r="G124" s="6"/>
      <c r="H124" s="6"/>
      <c r="I124" s="6"/>
    </row>
    <row r="125" spans="2:9" ht="18" x14ac:dyDescent="0.25">
      <c r="B125" s="38"/>
      <c r="C125" s="268" t="s">
        <v>92</v>
      </c>
      <c r="D125" s="268"/>
      <c r="E125" s="268"/>
      <c r="F125" s="268"/>
      <c r="G125" s="6"/>
      <c r="H125" s="6"/>
      <c r="I125" s="6"/>
    </row>
    <row r="126" spans="2:9" x14ac:dyDescent="0.25">
      <c r="B126" s="40"/>
      <c r="C126" s="263" t="s">
        <v>96</v>
      </c>
      <c r="D126" s="263"/>
      <c r="E126" s="263" t="s">
        <v>97</v>
      </c>
      <c r="F126" s="263"/>
      <c r="G126" s="6"/>
      <c r="H126" s="6"/>
      <c r="I126" s="6"/>
    </row>
    <row r="127" spans="2:9" ht="30" x14ac:dyDescent="0.25">
      <c r="B127" s="11" t="s">
        <v>98</v>
      </c>
      <c r="C127" s="262" t="s">
        <v>94</v>
      </c>
      <c r="D127" s="262"/>
      <c r="E127" s="262"/>
      <c r="F127" s="262"/>
      <c r="G127" s="6"/>
      <c r="H127" s="6"/>
      <c r="I127" s="6"/>
    </row>
    <row r="128" spans="2:9" x14ac:dyDescent="0.25">
      <c r="B128" s="25" t="s">
        <v>99</v>
      </c>
      <c r="C128" s="262" t="s">
        <v>94</v>
      </c>
      <c r="D128" s="262"/>
      <c r="E128" s="262"/>
      <c r="F128" s="262"/>
      <c r="G128" s="6"/>
      <c r="H128" s="6"/>
      <c r="I128" s="6"/>
    </row>
    <row r="129" spans="2:9" x14ac:dyDescent="0.25">
      <c r="B129" s="30" t="s">
        <v>100</v>
      </c>
      <c r="C129" s="261"/>
      <c r="D129" s="261"/>
      <c r="E129" s="261" t="s">
        <v>94</v>
      </c>
      <c r="F129" s="261"/>
      <c r="G129" s="6"/>
      <c r="H129" s="6"/>
      <c r="I129" s="6"/>
    </row>
    <row r="130" spans="2:9" x14ac:dyDescent="0.25">
      <c r="B130" s="85"/>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21" t="s">
        <v>246</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C18" sqref="C18:L18"/>
    </sheetView>
  </sheetViews>
  <sheetFormatPr defaultRowHeight="15" x14ac:dyDescent="0.25"/>
  <cols>
    <col min="1" max="1" width="4.7109375" style="44" customWidth="1"/>
    <col min="2" max="2" width="7.7109375" style="44" customWidth="1"/>
    <col min="3" max="13" width="15.7109375" style="44" customWidth="1"/>
    <col min="14" max="16384" width="9.140625" style="44"/>
  </cols>
  <sheetData>
    <row r="4" spans="2:13" ht="18" x14ac:dyDescent="0.25">
      <c r="B4" s="39" t="s">
        <v>417</v>
      </c>
      <c r="K4" s="45" t="s">
        <v>30</v>
      </c>
      <c r="L4" s="46">
        <v>43281</v>
      </c>
    </row>
    <row r="5" spans="2:13" x14ac:dyDescent="0.25">
      <c r="B5" s="47" t="s">
        <v>112</v>
      </c>
    </row>
    <row r="7" spans="2:13" ht="15.75" x14ac:dyDescent="0.25">
      <c r="B7" s="42" t="s">
        <v>255</v>
      </c>
      <c r="C7" s="43"/>
      <c r="D7" s="43"/>
      <c r="E7" s="43"/>
      <c r="F7" s="43"/>
      <c r="G7" s="43"/>
      <c r="H7" s="43"/>
      <c r="I7" s="43"/>
      <c r="J7" s="43"/>
      <c r="K7" s="43"/>
      <c r="L7" s="43"/>
      <c r="M7" s="43"/>
    </row>
    <row r="8" spans="2:13" ht="3.75" customHeight="1" x14ac:dyDescent="0.25">
      <c r="B8" s="42"/>
      <c r="C8" s="43"/>
      <c r="D8" s="43"/>
      <c r="E8" s="43"/>
      <c r="F8" s="43"/>
      <c r="G8" s="43"/>
      <c r="H8" s="43"/>
      <c r="I8" s="43"/>
      <c r="J8" s="43"/>
      <c r="K8" s="43"/>
      <c r="L8" s="43"/>
      <c r="M8" s="43"/>
    </row>
    <row r="9" spans="2:13" x14ac:dyDescent="0.25">
      <c r="B9" s="56" t="s">
        <v>0</v>
      </c>
      <c r="C9" s="1"/>
      <c r="D9" s="1"/>
      <c r="E9" s="1"/>
      <c r="F9" s="1"/>
      <c r="G9" s="1"/>
      <c r="H9" s="1"/>
      <c r="I9" s="1"/>
      <c r="J9" s="1"/>
      <c r="K9" s="1"/>
      <c r="L9" s="1"/>
      <c r="M9" s="1"/>
    </row>
    <row r="10" spans="2:13" ht="45" x14ac:dyDescent="0.25">
      <c r="B10" s="48"/>
      <c r="C10" s="49" t="s">
        <v>1</v>
      </c>
      <c r="D10" s="49" t="s">
        <v>2</v>
      </c>
      <c r="E10" s="49" t="s">
        <v>3</v>
      </c>
      <c r="F10" s="49" t="s">
        <v>4</v>
      </c>
      <c r="G10" s="49" t="s">
        <v>5</v>
      </c>
      <c r="H10" s="49" t="s">
        <v>6</v>
      </c>
      <c r="I10" s="49" t="s">
        <v>7</v>
      </c>
      <c r="J10" s="49" t="s">
        <v>52</v>
      </c>
      <c r="K10" s="49" t="s">
        <v>8</v>
      </c>
      <c r="L10" s="49" t="s">
        <v>9</v>
      </c>
      <c r="M10" s="50" t="s">
        <v>10</v>
      </c>
    </row>
    <row r="11" spans="2:13" x14ac:dyDescent="0.25">
      <c r="B11" s="51" t="s">
        <v>10</v>
      </c>
      <c r="C11" s="155">
        <v>612</v>
      </c>
      <c r="D11" s="155">
        <v>0</v>
      </c>
      <c r="E11" s="155">
        <v>1</v>
      </c>
      <c r="F11" s="155">
        <v>25</v>
      </c>
      <c r="G11" s="155">
        <v>334</v>
      </c>
      <c r="H11" s="155">
        <v>16</v>
      </c>
      <c r="I11" s="155">
        <v>684</v>
      </c>
      <c r="J11" s="155">
        <v>1820</v>
      </c>
      <c r="K11" s="155">
        <v>1</v>
      </c>
      <c r="L11" s="155">
        <v>2</v>
      </c>
      <c r="M11" s="52">
        <f>SUM(C11:L11)</f>
        <v>3495</v>
      </c>
    </row>
    <row r="12" spans="2:13" x14ac:dyDescent="0.25">
      <c r="B12" s="156" t="s">
        <v>163</v>
      </c>
      <c r="C12" s="157">
        <f>+C11/$M$11</f>
        <v>0.17510729613733905</v>
      </c>
      <c r="D12" s="157">
        <f t="shared" ref="D12:M12" si="0">+D11/$M$11</f>
        <v>0</v>
      </c>
      <c r="E12" s="157">
        <f t="shared" si="0"/>
        <v>2.861230329041488E-4</v>
      </c>
      <c r="F12" s="157">
        <f t="shared" si="0"/>
        <v>7.1530758226037196E-3</v>
      </c>
      <c r="G12" s="157">
        <f t="shared" si="0"/>
        <v>9.5565092989985695E-2</v>
      </c>
      <c r="H12" s="157">
        <f t="shared" si="0"/>
        <v>4.5779685264663809E-3</v>
      </c>
      <c r="I12" s="157">
        <f t="shared" si="0"/>
        <v>0.19570815450643778</v>
      </c>
      <c r="J12" s="157">
        <f t="shared" si="0"/>
        <v>0.5207439198855508</v>
      </c>
      <c r="K12" s="157">
        <f t="shared" si="0"/>
        <v>2.861230329041488E-4</v>
      </c>
      <c r="L12" s="157">
        <f t="shared" si="0"/>
        <v>5.7224606580829761E-4</v>
      </c>
      <c r="M12" s="157">
        <f t="shared" si="0"/>
        <v>1</v>
      </c>
    </row>
    <row r="13" spans="2:13" x14ac:dyDescent="0.25">
      <c r="B13" s="43"/>
      <c r="C13" s="43"/>
      <c r="D13" s="43"/>
      <c r="E13" s="43"/>
      <c r="F13" s="43"/>
      <c r="G13" s="43"/>
      <c r="H13" s="43"/>
      <c r="I13" s="43"/>
      <c r="J13" s="43"/>
      <c r="K13" s="43"/>
      <c r="L13" s="43"/>
      <c r="M13" s="43"/>
    </row>
    <row r="14" spans="2:13" ht="15.75" x14ac:dyDescent="0.25">
      <c r="B14" s="42" t="s">
        <v>256</v>
      </c>
      <c r="C14" s="43"/>
      <c r="D14" s="43"/>
      <c r="E14" s="43"/>
      <c r="F14" s="43"/>
      <c r="G14" s="43"/>
      <c r="H14" s="43"/>
      <c r="I14" s="43"/>
      <c r="J14" s="43"/>
      <c r="K14" s="43"/>
      <c r="L14" s="43"/>
      <c r="M14" s="43"/>
    </row>
    <row r="15" spans="2:13" ht="3.75" customHeight="1" x14ac:dyDescent="0.25">
      <c r="B15" s="42"/>
      <c r="C15" s="43"/>
      <c r="D15" s="43"/>
      <c r="E15" s="43"/>
      <c r="F15" s="43"/>
      <c r="G15" s="43"/>
      <c r="H15" s="43"/>
      <c r="I15" s="43"/>
      <c r="J15" s="43"/>
      <c r="K15" s="43"/>
      <c r="L15" s="43"/>
      <c r="M15" s="43"/>
    </row>
    <row r="16" spans="2:13" x14ac:dyDescent="0.25">
      <c r="B16" s="56" t="s">
        <v>113</v>
      </c>
      <c r="C16" s="1"/>
      <c r="D16" s="1"/>
      <c r="E16" s="1"/>
      <c r="F16" s="1"/>
      <c r="G16" s="1"/>
      <c r="H16" s="1"/>
      <c r="I16" s="1"/>
      <c r="J16" s="1"/>
      <c r="K16" s="1"/>
      <c r="L16" s="1"/>
      <c r="M16" s="1"/>
    </row>
    <row r="17" spans="2:14" ht="45" x14ac:dyDescent="0.25">
      <c r="B17" s="48"/>
      <c r="C17" s="49" t="s">
        <v>1</v>
      </c>
      <c r="D17" s="49" t="s">
        <v>2</v>
      </c>
      <c r="E17" s="49" t="s">
        <v>3</v>
      </c>
      <c r="F17" s="49" t="s">
        <v>4</v>
      </c>
      <c r="G17" s="49" t="s">
        <v>5</v>
      </c>
      <c r="H17" s="49" t="s">
        <v>6</v>
      </c>
      <c r="I17" s="49" t="s">
        <v>7</v>
      </c>
      <c r="J17" s="49" t="s">
        <v>52</v>
      </c>
      <c r="K17" s="49" t="s">
        <v>8</v>
      </c>
      <c r="L17" s="49" t="s">
        <v>9</v>
      </c>
      <c r="M17" s="50" t="s">
        <v>10</v>
      </c>
    </row>
    <row r="18" spans="2:14" x14ac:dyDescent="0.25">
      <c r="B18" s="51" t="s">
        <v>10</v>
      </c>
      <c r="C18" s="53">
        <v>0.34517487964999999</v>
      </c>
      <c r="D18" s="53">
        <v>0</v>
      </c>
      <c r="E18" s="53">
        <v>8.9535604999999995E-4</v>
      </c>
      <c r="F18" s="53">
        <v>6.5690247219999998E-2</v>
      </c>
      <c r="G18" s="53">
        <v>0.21716335827</v>
      </c>
      <c r="H18" s="53">
        <v>8.5702529699999992E-3</v>
      </c>
      <c r="I18" s="53">
        <v>0.37301536199000002</v>
      </c>
      <c r="J18" s="53">
        <v>1.04454415087</v>
      </c>
      <c r="K18" s="53">
        <v>1.95084334E-3</v>
      </c>
      <c r="L18" s="53">
        <v>5.7843908000000004E-4</v>
      </c>
      <c r="M18" s="54">
        <f>SUM(C18:L18)</f>
        <v>2.0575828894399999</v>
      </c>
    </row>
    <row r="19" spans="2:14" x14ac:dyDescent="0.25">
      <c r="B19" s="156" t="s">
        <v>163</v>
      </c>
      <c r="C19" s="157">
        <f>+C18/$M$18</f>
        <v>0.1677574601837519</v>
      </c>
      <c r="D19" s="157">
        <f t="shared" ref="D19:M19" si="1">+D18/$M$18</f>
        <v>0</v>
      </c>
      <c r="E19" s="157">
        <f t="shared" si="1"/>
        <v>4.3514944384266517E-4</v>
      </c>
      <c r="F19" s="157">
        <f t="shared" si="1"/>
        <v>3.1925929962354285E-2</v>
      </c>
      <c r="G19" s="157">
        <f t="shared" si="1"/>
        <v>0.10554294526093384</v>
      </c>
      <c r="H19" s="157">
        <f t="shared" si="1"/>
        <v>4.1652042374499499E-3</v>
      </c>
      <c r="I19" s="157">
        <f t="shared" si="1"/>
        <v>0.18128813371475955</v>
      </c>
      <c r="J19" s="157">
        <f t="shared" si="1"/>
        <v>0.50765592785148372</v>
      </c>
      <c r="K19" s="157">
        <f t="shared" si="1"/>
        <v>9.4812381557612458E-4</v>
      </c>
      <c r="L19" s="157">
        <f t="shared" si="1"/>
        <v>2.8112552984800061E-4</v>
      </c>
      <c r="M19" s="157">
        <f t="shared" si="1"/>
        <v>1</v>
      </c>
    </row>
    <row r="20" spans="2:14" x14ac:dyDescent="0.25">
      <c r="B20" s="43"/>
      <c r="C20" s="43"/>
      <c r="D20" s="43"/>
      <c r="E20" s="43"/>
      <c r="F20" s="43"/>
      <c r="G20" s="43"/>
      <c r="H20" s="43"/>
      <c r="I20" s="43"/>
      <c r="J20" s="43"/>
      <c r="K20" s="43"/>
      <c r="L20" s="43"/>
      <c r="M20" s="43"/>
    </row>
    <row r="21" spans="2:14" ht="15.75" x14ac:dyDescent="0.25">
      <c r="B21" s="42" t="s">
        <v>257</v>
      </c>
      <c r="C21" s="43"/>
      <c r="D21" s="43"/>
      <c r="E21" s="43"/>
      <c r="F21" s="43"/>
      <c r="G21" s="43"/>
      <c r="H21" s="43"/>
      <c r="I21" s="43"/>
      <c r="J21" s="43"/>
      <c r="K21" s="43"/>
      <c r="L21" s="43"/>
      <c r="M21" s="43"/>
    </row>
    <row r="22" spans="2:14" ht="3.75" customHeight="1" x14ac:dyDescent="0.25">
      <c r="B22" s="42"/>
      <c r="C22" s="43"/>
      <c r="D22" s="43"/>
      <c r="E22" s="43"/>
      <c r="F22" s="43"/>
      <c r="G22" s="43"/>
      <c r="H22" s="43"/>
      <c r="I22" s="43"/>
      <c r="J22" s="43"/>
      <c r="K22" s="43"/>
      <c r="L22" s="43"/>
      <c r="M22" s="43"/>
    </row>
    <row r="23" spans="2:14" x14ac:dyDescent="0.25">
      <c r="B23" s="56" t="s">
        <v>114</v>
      </c>
      <c r="C23" s="1"/>
      <c r="D23" s="1"/>
      <c r="E23" s="1"/>
      <c r="F23" s="1"/>
      <c r="G23" s="1"/>
      <c r="H23" s="1"/>
      <c r="I23" s="1"/>
      <c r="J23" s="1"/>
      <c r="K23" s="1"/>
      <c r="L23" s="1"/>
      <c r="M23" s="1"/>
    </row>
    <row r="24" spans="2:14" x14ac:dyDescent="0.25">
      <c r="B24" s="43"/>
      <c r="C24" s="55"/>
      <c r="D24" s="43"/>
      <c r="E24" s="43"/>
      <c r="F24" s="43"/>
      <c r="G24" s="43"/>
      <c r="H24" s="43"/>
      <c r="I24" s="43"/>
      <c r="J24" s="43"/>
      <c r="K24" s="43"/>
      <c r="L24" s="43"/>
      <c r="M24" s="43"/>
    </row>
    <row r="25" spans="2:14" x14ac:dyDescent="0.25">
      <c r="B25" s="48"/>
      <c r="C25" s="49" t="s">
        <v>11</v>
      </c>
      <c r="D25" s="49" t="s">
        <v>12</v>
      </c>
      <c r="E25" s="49" t="s">
        <v>13</v>
      </c>
      <c r="F25" s="49" t="s">
        <v>14</v>
      </c>
      <c r="G25" s="49" t="s">
        <v>15</v>
      </c>
      <c r="H25" s="49" t="s">
        <v>16</v>
      </c>
      <c r="I25" s="50" t="s">
        <v>10</v>
      </c>
    </row>
    <row r="26" spans="2:14" x14ac:dyDescent="0.25">
      <c r="B26" s="51" t="s">
        <v>10</v>
      </c>
      <c r="C26" s="53">
        <v>1.7045687084400001</v>
      </c>
      <c r="D26" s="53">
        <v>0.27564207485999997</v>
      </c>
      <c r="E26" s="53">
        <v>7.7372106139999994E-2</v>
      </c>
      <c r="F26" s="53">
        <v>0</v>
      </c>
      <c r="G26" s="53">
        <v>0</v>
      </c>
      <c r="H26" s="53">
        <v>0</v>
      </c>
      <c r="I26" s="54">
        <f>SUM(C26:H26)</f>
        <v>2.0575828894399999</v>
      </c>
    </row>
    <row r="27" spans="2:14" x14ac:dyDescent="0.25">
      <c r="B27" s="156" t="s">
        <v>163</v>
      </c>
      <c r="C27" s="157">
        <f>+C26/$I$26</f>
        <v>0.8284325832938485</v>
      </c>
      <c r="D27" s="157">
        <f t="shared" ref="D27:I27" si="2">+D26/$I$26</f>
        <v>0.13396401976059386</v>
      </c>
      <c r="E27" s="157">
        <f t="shared" si="2"/>
        <v>3.7603396945557754E-2</v>
      </c>
      <c r="F27" s="157">
        <f t="shared" si="2"/>
        <v>0</v>
      </c>
      <c r="G27" s="157">
        <f t="shared" si="2"/>
        <v>0</v>
      </c>
      <c r="H27" s="157">
        <f t="shared" si="2"/>
        <v>0</v>
      </c>
      <c r="I27" s="158">
        <f t="shared" si="2"/>
        <v>1</v>
      </c>
    </row>
    <row r="30" spans="2:14" x14ac:dyDescent="0.25">
      <c r="N30" s="121"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topLeftCell="A49" zoomScale="70" zoomScaleNormal="70" workbookViewId="0">
      <selection activeCell="S59" sqref="S59"/>
    </sheetView>
  </sheetViews>
  <sheetFormatPr defaultRowHeight="15" x14ac:dyDescent="0.25"/>
  <cols>
    <col min="1" max="1" width="4.7109375" style="44" customWidth="1"/>
    <col min="2" max="2" width="31" style="44" customWidth="1"/>
    <col min="3" max="3" width="21.5703125" style="44" customWidth="1"/>
    <col min="4" max="12" width="15.7109375" style="44" customWidth="1"/>
    <col min="13" max="13" width="3.42578125" style="44" customWidth="1"/>
    <col min="14" max="16384" width="9.140625" style="44"/>
  </cols>
  <sheetData>
    <row r="4" spans="2:14" x14ac:dyDescent="0.25">
      <c r="B4" s="43"/>
      <c r="C4" s="43"/>
      <c r="D4" s="43"/>
      <c r="E4" s="43"/>
      <c r="F4" s="43"/>
      <c r="G4" s="43"/>
      <c r="H4" s="43"/>
      <c r="I4" s="43"/>
      <c r="J4" s="45" t="s">
        <v>30</v>
      </c>
      <c r="K4" s="46">
        <f>'Table 1-3 - Lending'!L4</f>
        <v>43281</v>
      </c>
      <c r="L4" s="43"/>
    </row>
    <row r="5" spans="2:14" ht="15.75" x14ac:dyDescent="0.25">
      <c r="B5" s="42" t="s">
        <v>258</v>
      </c>
      <c r="C5" s="43"/>
      <c r="D5" s="43"/>
      <c r="E5" s="43"/>
      <c r="F5" s="43"/>
      <c r="G5" s="43"/>
      <c r="H5" s="43"/>
      <c r="I5" s="43"/>
      <c r="J5" s="43"/>
      <c r="K5" s="43"/>
      <c r="L5" s="43"/>
    </row>
    <row r="6" spans="2:14" ht="3.75" customHeight="1" x14ac:dyDescent="0.25">
      <c r="B6" s="42"/>
      <c r="C6" s="43"/>
      <c r="D6" s="43"/>
      <c r="E6" s="43"/>
      <c r="F6" s="43"/>
      <c r="G6" s="43"/>
      <c r="H6" s="43"/>
      <c r="I6" s="43"/>
      <c r="J6" s="43"/>
      <c r="K6" s="43"/>
      <c r="L6" s="43"/>
    </row>
    <row r="7" spans="2:14" x14ac:dyDescent="0.25">
      <c r="B7" s="141" t="s">
        <v>285</v>
      </c>
      <c r="C7" s="141"/>
      <c r="D7" s="61"/>
      <c r="E7" s="142"/>
      <c r="F7" s="142"/>
      <c r="G7" s="142"/>
      <c r="H7" s="142"/>
      <c r="I7" s="142"/>
      <c r="J7" s="142"/>
      <c r="K7" s="57"/>
      <c r="L7" s="57"/>
      <c r="M7" s="57"/>
      <c r="N7" s="57"/>
    </row>
    <row r="8" spans="2:14" x14ac:dyDescent="0.25">
      <c r="B8" s="48"/>
      <c r="C8" s="271" t="s">
        <v>287</v>
      </c>
      <c r="D8" s="271"/>
      <c r="E8" s="271"/>
      <c r="F8" s="271"/>
      <c r="G8" s="271"/>
      <c r="H8" s="271"/>
      <c r="I8" s="271"/>
      <c r="J8" s="271"/>
      <c r="K8" s="271"/>
      <c r="L8" s="271"/>
      <c r="N8" s="43"/>
    </row>
    <row r="9" spans="2:14" x14ac:dyDescent="0.25">
      <c r="B9" s="48"/>
      <c r="C9" s="66" t="s">
        <v>17</v>
      </c>
      <c r="D9" s="66" t="s">
        <v>18</v>
      </c>
      <c r="E9" s="66" t="s">
        <v>19</v>
      </c>
      <c r="F9" s="66" t="s">
        <v>20</v>
      </c>
      <c r="G9" s="66" t="s">
        <v>21</v>
      </c>
      <c r="H9" s="66" t="s">
        <v>22</v>
      </c>
      <c r="I9" s="66" t="s">
        <v>23</v>
      </c>
      <c r="J9" s="66" t="s">
        <v>24</v>
      </c>
      <c r="K9" s="66" t="s">
        <v>25</v>
      </c>
      <c r="L9" s="66" t="s">
        <v>26</v>
      </c>
      <c r="N9" s="203"/>
    </row>
    <row r="10" spans="2:14" x14ac:dyDescent="0.25">
      <c r="C10" s="63"/>
      <c r="D10" s="63"/>
      <c r="E10" s="63"/>
      <c r="F10" s="63"/>
      <c r="G10" s="63"/>
      <c r="H10" s="63"/>
      <c r="I10" s="63"/>
      <c r="J10" s="63"/>
      <c r="K10" s="63"/>
      <c r="L10" s="63"/>
    </row>
    <row r="11" spans="2:14" x14ac:dyDescent="0.25">
      <c r="B11" s="58" t="s">
        <v>1</v>
      </c>
      <c r="C11" s="185">
        <v>0.15769197310999999</v>
      </c>
      <c r="D11" s="185">
        <v>0.11664563901</v>
      </c>
      <c r="E11" s="185">
        <v>5.1908382060000001E-2</v>
      </c>
      <c r="F11" s="185">
        <v>1.0115961919999999E-2</v>
      </c>
      <c r="G11" s="185">
        <v>4.9183447700000002E-3</v>
      </c>
      <c r="H11" s="185">
        <v>1.17137454E-3</v>
      </c>
      <c r="I11" s="185">
        <v>8.4978132999999996E-4</v>
      </c>
      <c r="J11" s="185">
        <v>6.0047398999999997E-4</v>
      </c>
      <c r="K11" s="185">
        <v>4.0023039000000002E-4</v>
      </c>
      <c r="L11" s="172">
        <v>8.7271699999999996E-4</v>
      </c>
      <c r="N11" s="199"/>
    </row>
    <row r="12" spans="2:14" x14ac:dyDescent="0.25">
      <c r="B12" s="58" t="s">
        <v>2</v>
      </c>
      <c r="C12" s="64">
        <v>0</v>
      </c>
      <c r="D12" s="64">
        <v>0</v>
      </c>
      <c r="E12" s="64">
        <v>0</v>
      </c>
      <c r="F12" s="64">
        <v>0</v>
      </c>
      <c r="G12" s="64">
        <v>0</v>
      </c>
      <c r="H12" s="64">
        <v>0</v>
      </c>
      <c r="I12" s="64">
        <v>0</v>
      </c>
      <c r="J12" s="64">
        <v>0</v>
      </c>
      <c r="K12" s="64">
        <v>0</v>
      </c>
      <c r="L12" s="64">
        <v>0</v>
      </c>
      <c r="N12" s="64"/>
    </row>
    <row r="13" spans="2:14" x14ac:dyDescent="0.25">
      <c r="B13" s="58" t="s">
        <v>3</v>
      </c>
      <c r="C13" s="64">
        <v>6.3999718000000004E-4</v>
      </c>
      <c r="D13" s="64">
        <v>2.5535887000000001E-4</v>
      </c>
      <c r="E13" s="64"/>
      <c r="F13" s="64"/>
      <c r="G13" s="64"/>
      <c r="H13" s="64"/>
      <c r="I13" s="64"/>
      <c r="J13" s="64"/>
      <c r="K13" s="64"/>
      <c r="L13" s="64"/>
      <c r="N13" s="199"/>
    </row>
    <row r="14" spans="2:14" x14ac:dyDescent="0.25">
      <c r="B14" s="58" t="s">
        <v>4</v>
      </c>
      <c r="C14" s="64">
        <v>3.8052454739999998E-2</v>
      </c>
      <c r="D14" s="64">
        <v>1.5312943250000001E-2</v>
      </c>
      <c r="E14" s="64">
        <v>8.9243760300000002E-3</v>
      </c>
      <c r="F14" s="64">
        <v>2.19301651E-3</v>
      </c>
      <c r="G14" s="64">
        <v>1.09379779E-3</v>
      </c>
      <c r="H14" s="64">
        <v>1.136589E-4</v>
      </c>
      <c r="I14" s="64"/>
      <c r="J14" s="64"/>
      <c r="K14" s="64"/>
      <c r="L14" s="64"/>
      <c r="N14" s="199"/>
    </row>
    <row r="15" spans="2:14" x14ac:dyDescent="0.25">
      <c r="B15" s="58" t="s">
        <v>5</v>
      </c>
      <c r="C15" s="64">
        <v>9.0348421609999993E-2</v>
      </c>
      <c r="D15" s="64">
        <v>6.8347773149999999E-2</v>
      </c>
      <c r="E15" s="64">
        <v>4.1532769320000003E-2</v>
      </c>
      <c r="F15" s="64">
        <v>9.4049450999999992E-3</v>
      </c>
      <c r="G15" s="64">
        <v>4.0444098099999999E-3</v>
      </c>
      <c r="H15" s="64">
        <v>9.6699945000000001E-4</v>
      </c>
      <c r="I15" s="64">
        <v>7.5598617999999998E-4</v>
      </c>
      <c r="J15" s="64">
        <v>6.6524309000000001E-4</v>
      </c>
      <c r="K15" s="64">
        <v>5.2831215000000002E-4</v>
      </c>
      <c r="L15" s="64">
        <v>5.6849199999999998E-4</v>
      </c>
      <c r="N15" s="199"/>
    </row>
    <row r="16" spans="2:14" ht="30" x14ac:dyDescent="0.25">
      <c r="B16" s="58" t="s">
        <v>6</v>
      </c>
      <c r="C16" s="64">
        <v>5.9454716899999998E-3</v>
      </c>
      <c r="D16" s="64">
        <v>2.3265088099999999E-3</v>
      </c>
      <c r="E16" s="64">
        <v>2.9827247E-4</v>
      </c>
      <c r="F16" s="64"/>
      <c r="G16" s="64"/>
      <c r="H16" s="64"/>
      <c r="I16" s="64"/>
      <c r="J16" s="64"/>
      <c r="K16" s="64"/>
      <c r="L16" s="64"/>
      <c r="N16" s="199"/>
    </row>
    <row r="17" spans="2:14" x14ac:dyDescent="0.25">
      <c r="B17" s="58" t="s">
        <v>7</v>
      </c>
      <c r="C17" s="64">
        <v>0.23041218985</v>
      </c>
      <c r="D17" s="64">
        <v>0.10821959465</v>
      </c>
      <c r="E17" s="64">
        <v>2.8699752249999998E-2</v>
      </c>
      <c r="F17" s="64">
        <v>3.3156565199999998E-3</v>
      </c>
      <c r="G17" s="64">
        <v>7.3047856000000005E-4</v>
      </c>
      <c r="H17" s="64">
        <v>1.9338452000000001E-4</v>
      </c>
      <c r="I17" s="64">
        <v>1.5605369E-4</v>
      </c>
      <c r="J17" s="64">
        <v>1.3752613000000001E-4</v>
      </c>
      <c r="K17" s="64">
        <v>9.9547080000000006E-5</v>
      </c>
      <c r="L17" s="64">
        <v>1.0511749999999999E-3</v>
      </c>
      <c r="N17" s="199"/>
    </row>
    <row r="18" spans="2:14" x14ac:dyDescent="0.25">
      <c r="B18" s="58" t="s">
        <v>28</v>
      </c>
      <c r="C18" s="64">
        <v>0.75954656811999999</v>
      </c>
      <c r="D18" s="64">
        <v>0.21829230759000001</v>
      </c>
      <c r="E18" s="64">
        <v>4.8909022519999998E-2</v>
      </c>
      <c r="F18" s="64">
        <v>7.9151277300000007E-3</v>
      </c>
      <c r="G18" s="64">
        <v>4.8331544799999999E-3</v>
      </c>
      <c r="H18" s="64">
        <v>1.57913234E-3</v>
      </c>
      <c r="I18" s="64">
        <v>1.1868566199999999E-3</v>
      </c>
      <c r="J18" s="64">
        <v>8.7050669999999997E-4</v>
      </c>
      <c r="K18" s="64">
        <v>5.5910414999999999E-4</v>
      </c>
      <c r="L18" s="64">
        <v>8.5236600000000002E-4</v>
      </c>
      <c r="N18" s="199"/>
    </row>
    <row r="19" spans="2:14" ht="30" x14ac:dyDescent="0.25">
      <c r="B19" s="58" t="s">
        <v>29</v>
      </c>
      <c r="C19" s="64">
        <v>7.3001041999999996E-4</v>
      </c>
      <c r="D19" s="64">
        <v>7.3001041999999996E-4</v>
      </c>
      <c r="E19" s="64">
        <v>4.9082249999999998E-4</v>
      </c>
      <c r="F19" s="64"/>
      <c r="G19" s="64"/>
      <c r="H19" s="64"/>
      <c r="I19" s="64"/>
      <c r="J19" s="64"/>
      <c r="K19" s="64"/>
      <c r="L19" s="64"/>
      <c r="N19" s="199"/>
    </row>
    <row r="20" spans="2:14" x14ac:dyDescent="0.25">
      <c r="B20" s="58" t="s">
        <v>9</v>
      </c>
      <c r="C20" s="64">
        <v>1.4900110000000001E-4</v>
      </c>
      <c r="D20" s="64">
        <v>1.0437675E-4</v>
      </c>
      <c r="E20" s="64">
        <v>6.9000480000000003E-5</v>
      </c>
      <c r="F20" s="64">
        <v>3.4500230000000001E-5</v>
      </c>
      <c r="G20" s="64">
        <v>3.4500240000000002E-5</v>
      </c>
      <c r="H20" s="64">
        <v>1.7250120000000001E-5</v>
      </c>
      <c r="I20" s="64">
        <v>1.7250120000000001E-5</v>
      </c>
      <c r="J20" s="64">
        <v>1.725011E-5</v>
      </c>
      <c r="K20" s="64">
        <v>1.7250120000000001E-5</v>
      </c>
      <c r="L20" s="64">
        <v>1.18059E-4</v>
      </c>
      <c r="N20" s="199"/>
    </row>
    <row r="21" spans="2:14" x14ac:dyDescent="0.25">
      <c r="C21" s="64"/>
      <c r="D21" s="64"/>
      <c r="E21" s="64"/>
      <c r="F21" s="64"/>
      <c r="G21" s="64"/>
      <c r="H21" s="64"/>
      <c r="I21" s="64"/>
      <c r="J21" s="64"/>
      <c r="K21" s="64"/>
      <c r="L21" s="64"/>
      <c r="N21" s="187"/>
    </row>
    <row r="22" spans="2:14" x14ac:dyDescent="0.25">
      <c r="B22" s="51" t="s">
        <v>10</v>
      </c>
      <c r="C22" s="65">
        <f t="shared" ref="C22:L22" si="0">SUM(C11:C20)</f>
        <v>1.28351608782</v>
      </c>
      <c r="D22" s="65">
        <f t="shared" si="0"/>
        <v>0.53023451249999998</v>
      </c>
      <c r="E22" s="65">
        <f t="shared" si="0"/>
        <v>0.18083239763</v>
      </c>
      <c r="F22" s="65">
        <f t="shared" si="0"/>
        <v>3.2979208009999997E-2</v>
      </c>
      <c r="G22" s="65">
        <f t="shared" si="0"/>
        <v>1.565468565E-2</v>
      </c>
      <c r="H22" s="65">
        <f t="shared" si="0"/>
        <v>4.0417998700000004E-3</v>
      </c>
      <c r="I22" s="65">
        <f t="shared" si="0"/>
        <v>2.9659279399999994E-3</v>
      </c>
      <c r="J22" s="65">
        <f t="shared" si="0"/>
        <v>2.29100002E-3</v>
      </c>
      <c r="K22" s="65">
        <f t="shared" si="0"/>
        <v>1.6044438900000002E-3</v>
      </c>
      <c r="L22" s="65">
        <f t="shared" si="0"/>
        <v>3.4628089999999999E-3</v>
      </c>
      <c r="N22" s="204"/>
    </row>
    <row r="27" spans="2:14" ht="15.75" x14ac:dyDescent="0.25">
      <c r="B27" s="42" t="s">
        <v>259</v>
      </c>
      <c r="C27" s="43"/>
      <c r="D27" s="43"/>
      <c r="E27" s="43"/>
      <c r="F27" s="43"/>
      <c r="G27" s="43"/>
      <c r="H27" s="43"/>
      <c r="I27" s="43"/>
      <c r="J27" s="43"/>
      <c r="K27" s="43"/>
      <c r="L27" s="43"/>
    </row>
    <row r="28" spans="2:14" ht="3.75" customHeight="1" x14ac:dyDescent="0.25">
      <c r="B28" s="42"/>
      <c r="C28" s="43"/>
      <c r="D28" s="43"/>
      <c r="E28" s="43"/>
      <c r="F28" s="43"/>
      <c r="G28" s="43"/>
      <c r="H28" s="43"/>
      <c r="I28" s="43"/>
      <c r="J28" s="43"/>
      <c r="K28" s="43"/>
      <c r="L28" s="43"/>
    </row>
    <row r="29" spans="2:14" x14ac:dyDescent="0.25">
      <c r="B29" s="141" t="s">
        <v>286</v>
      </c>
      <c r="C29" s="61"/>
      <c r="D29" s="57"/>
      <c r="E29" s="57"/>
      <c r="F29" s="57"/>
      <c r="G29" s="57"/>
      <c r="H29" s="57"/>
      <c r="I29" s="57"/>
      <c r="J29" s="57"/>
      <c r="K29" s="57"/>
      <c r="L29" s="57"/>
      <c r="N29" s="43"/>
    </row>
    <row r="30" spans="2:14" x14ac:dyDescent="0.25">
      <c r="B30" s="48"/>
      <c r="C30" s="271" t="s">
        <v>27</v>
      </c>
      <c r="D30" s="271"/>
      <c r="E30" s="271"/>
      <c r="F30" s="271"/>
      <c r="G30" s="271"/>
      <c r="H30" s="271"/>
      <c r="I30" s="271"/>
      <c r="J30" s="271"/>
      <c r="K30" s="271"/>
      <c r="L30" s="271"/>
      <c r="N30" s="43"/>
    </row>
    <row r="31" spans="2:14" x14ac:dyDescent="0.25">
      <c r="B31" s="48"/>
      <c r="C31" s="66" t="s">
        <v>17</v>
      </c>
      <c r="D31" s="66" t="s">
        <v>18</v>
      </c>
      <c r="E31" s="66" t="s">
        <v>19</v>
      </c>
      <c r="F31" s="66" t="s">
        <v>20</v>
      </c>
      <c r="G31" s="66" t="s">
        <v>21</v>
      </c>
      <c r="H31" s="66" t="s">
        <v>22</v>
      </c>
      <c r="I31" s="66" t="s">
        <v>23</v>
      </c>
      <c r="J31" s="66" t="s">
        <v>24</v>
      </c>
      <c r="K31" s="66" t="s">
        <v>25</v>
      </c>
      <c r="L31" s="66" t="s">
        <v>26</v>
      </c>
      <c r="N31" s="203"/>
    </row>
    <row r="32" spans="2:14" x14ac:dyDescent="0.25">
      <c r="C32" s="63"/>
      <c r="D32" s="63"/>
      <c r="E32" s="63"/>
      <c r="F32" s="63"/>
      <c r="G32" s="63"/>
      <c r="H32" s="63"/>
      <c r="I32" s="63"/>
      <c r="J32" s="63"/>
      <c r="K32" s="63"/>
      <c r="L32" s="63"/>
    </row>
    <row r="33" spans="2:14" x14ac:dyDescent="0.25">
      <c r="B33" s="58" t="s">
        <v>1</v>
      </c>
      <c r="C33" s="159">
        <f>C11/SUM($C11:$L11)</f>
        <v>0.45684661053223691</v>
      </c>
      <c r="D33" s="159">
        <f t="shared" ref="D33:L33" si="1">D11/SUM($C11:$L11)</f>
        <v>0.33793200607562218</v>
      </c>
      <c r="E33" s="159">
        <f t="shared" si="1"/>
        <v>0.15038285040533586</v>
      </c>
      <c r="F33" s="159">
        <f t="shared" si="1"/>
        <v>2.9306773352385122E-2</v>
      </c>
      <c r="G33" s="159">
        <f t="shared" si="1"/>
        <v>1.4248849153761815E-2</v>
      </c>
      <c r="H33" s="159">
        <f t="shared" si="1"/>
        <v>3.3935683453555727E-3</v>
      </c>
      <c r="I33" s="159">
        <f t="shared" si="1"/>
        <v>2.4618863766342042E-3</v>
      </c>
      <c r="J33" s="159">
        <f t="shared" si="1"/>
        <v>1.7396225161879979E-3</v>
      </c>
      <c r="K33" s="159">
        <f t="shared" si="1"/>
        <v>1.1595003442309031E-3</v>
      </c>
      <c r="L33" s="159">
        <f t="shared" si="1"/>
        <v>2.5283328982493329E-3</v>
      </c>
      <c r="M33" s="104"/>
      <c r="N33" s="184"/>
    </row>
    <row r="34" spans="2:14" x14ac:dyDescent="0.25">
      <c r="B34" s="58" t="s">
        <v>2</v>
      </c>
      <c r="C34" s="64">
        <v>0</v>
      </c>
      <c r="D34" s="64">
        <v>0</v>
      </c>
      <c r="E34" s="64">
        <v>0</v>
      </c>
      <c r="F34" s="64">
        <v>0</v>
      </c>
      <c r="G34" s="64">
        <v>0</v>
      </c>
      <c r="H34" s="64">
        <v>0</v>
      </c>
      <c r="I34" s="64">
        <v>0</v>
      </c>
      <c r="J34" s="64">
        <v>0</v>
      </c>
      <c r="K34" s="64">
        <v>0</v>
      </c>
      <c r="L34" s="64">
        <v>0</v>
      </c>
      <c r="M34" s="104"/>
      <c r="N34" s="184"/>
    </row>
    <row r="35" spans="2:14" x14ac:dyDescent="0.25">
      <c r="B35" s="58" t="s">
        <v>3</v>
      </c>
      <c r="C35" s="159">
        <f t="shared" ref="C35:L35" si="2">C13/SUM($C13:$L13)</f>
        <v>0.71479628690731467</v>
      </c>
      <c r="D35" s="159">
        <f t="shared" si="2"/>
        <v>0.28520371309268527</v>
      </c>
      <c r="E35" s="159">
        <f t="shared" si="2"/>
        <v>0</v>
      </c>
      <c r="F35" s="159">
        <f t="shared" si="2"/>
        <v>0</v>
      </c>
      <c r="G35" s="159">
        <f t="shared" si="2"/>
        <v>0</v>
      </c>
      <c r="H35" s="159">
        <f t="shared" si="2"/>
        <v>0</v>
      </c>
      <c r="I35" s="159">
        <f t="shared" si="2"/>
        <v>0</v>
      </c>
      <c r="J35" s="159">
        <f t="shared" si="2"/>
        <v>0</v>
      </c>
      <c r="K35" s="159">
        <f t="shared" si="2"/>
        <v>0</v>
      </c>
      <c r="L35" s="159">
        <f t="shared" si="2"/>
        <v>0</v>
      </c>
      <c r="M35" s="104"/>
      <c r="N35" s="184"/>
    </row>
    <row r="36" spans="2:14" x14ac:dyDescent="0.25">
      <c r="B36" s="58" t="s">
        <v>4</v>
      </c>
      <c r="C36" s="159">
        <f t="shared" ref="C36:L36" si="3">C14/SUM($C14:$L14)</f>
        <v>0.57927099303737406</v>
      </c>
      <c r="D36" s="159">
        <f t="shared" si="3"/>
        <v>0.23310832122028968</v>
      </c>
      <c r="E36" s="159">
        <f t="shared" si="3"/>
        <v>0.135855418538947</v>
      </c>
      <c r="F36" s="159">
        <f t="shared" si="3"/>
        <v>3.338420241676783E-2</v>
      </c>
      <c r="G36" s="159">
        <f t="shared" si="3"/>
        <v>1.6650839908347662E-2</v>
      </c>
      <c r="H36" s="159">
        <f t="shared" si="3"/>
        <v>1.7302248782737951E-3</v>
      </c>
      <c r="I36" s="159">
        <f t="shared" si="3"/>
        <v>0</v>
      </c>
      <c r="J36" s="159">
        <f t="shared" si="3"/>
        <v>0</v>
      </c>
      <c r="K36" s="159">
        <f t="shared" si="3"/>
        <v>0</v>
      </c>
      <c r="L36" s="159">
        <f t="shared" si="3"/>
        <v>0</v>
      </c>
      <c r="M36" s="104"/>
      <c r="N36" s="184"/>
    </row>
    <row r="37" spans="2:14" x14ac:dyDescent="0.25">
      <c r="B37" s="58" t="s">
        <v>5</v>
      </c>
      <c r="C37" s="159">
        <f t="shared" ref="C37:L37" si="4">C15/SUM($C15:$L15)</f>
        <v>0.41603899017107387</v>
      </c>
      <c r="D37" s="159">
        <f t="shared" si="4"/>
        <v>0.3147297762932954</v>
      </c>
      <c r="E37" s="159">
        <f t="shared" si="4"/>
        <v>0.19125128141683492</v>
      </c>
      <c r="F37" s="159">
        <f t="shared" si="4"/>
        <v>4.3308159592522509E-2</v>
      </c>
      <c r="G37" s="159">
        <f t="shared" si="4"/>
        <v>1.8623813711474365E-2</v>
      </c>
      <c r="H37" s="159">
        <f t="shared" si="4"/>
        <v>4.4528666633558015E-3</v>
      </c>
      <c r="I37" s="159">
        <f t="shared" si="4"/>
        <v>3.4811867358142739E-3</v>
      </c>
      <c r="J37" s="159">
        <f t="shared" si="4"/>
        <v>3.0633303653779774E-3</v>
      </c>
      <c r="K37" s="159">
        <f t="shared" si="4"/>
        <v>2.4327868651640183E-3</v>
      </c>
      <c r="L37" s="159">
        <f t="shared" si="4"/>
        <v>2.6178081850868336E-3</v>
      </c>
      <c r="M37" s="104"/>
      <c r="N37" s="184"/>
    </row>
    <row r="38" spans="2:14" ht="30" x14ac:dyDescent="0.25">
      <c r="B38" s="58" t="s">
        <v>6</v>
      </c>
      <c r="C38" s="159">
        <f t="shared" ref="C38:L38" si="5">C16/SUM($C16:$L16)</f>
        <v>0.69373351181254572</v>
      </c>
      <c r="D38" s="159">
        <f t="shared" si="5"/>
        <v>0.27146325996955961</v>
      </c>
      <c r="E38" s="159">
        <f t="shared" si="5"/>
        <v>3.4803228217894722E-2</v>
      </c>
      <c r="F38" s="159">
        <f t="shared" si="5"/>
        <v>0</v>
      </c>
      <c r="G38" s="159">
        <f t="shared" si="5"/>
        <v>0</v>
      </c>
      <c r="H38" s="159">
        <f t="shared" si="5"/>
        <v>0</v>
      </c>
      <c r="I38" s="159">
        <f t="shared" si="5"/>
        <v>0</v>
      </c>
      <c r="J38" s="159">
        <f t="shared" si="5"/>
        <v>0</v>
      </c>
      <c r="K38" s="159">
        <f t="shared" si="5"/>
        <v>0</v>
      </c>
      <c r="L38" s="159">
        <f t="shared" si="5"/>
        <v>0</v>
      </c>
      <c r="M38" s="104"/>
      <c r="N38" s="184"/>
    </row>
    <row r="39" spans="2:14" x14ac:dyDescent="0.25">
      <c r="B39" s="58" t="s">
        <v>7</v>
      </c>
      <c r="C39" s="159">
        <f t="shared" ref="C39:L39" si="6">C17/SUM($C17:$L17)</f>
        <v>0.61770161671352575</v>
      </c>
      <c r="D39" s="159">
        <f t="shared" si="6"/>
        <v>0.29012101581476907</v>
      </c>
      <c r="E39" s="159">
        <f t="shared" si="6"/>
        <v>7.693986752889953E-2</v>
      </c>
      <c r="F39" s="159">
        <f t="shared" si="6"/>
        <v>8.8887935755658665E-3</v>
      </c>
      <c r="G39" s="159">
        <f t="shared" si="6"/>
        <v>1.9583069271652438E-3</v>
      </c>
      <c r="H39" s="159">
        <f t="shared" si="6"/>
        <v>5.1843581161714809E-4</v>
      </c>
      <c r="I39" s="159">
        <f t="shared" si="6"/>
        <v>4.1835727818855835E-4</v>
      </c>
      <c r="J39" s="159">
        <f t="shared" si="6"/>
        <v>3.6868758070767723E-4</v>
      </c>
      <c r="K39" s="159">
        <f t="shared" si="6"/>
        <v>2.6687126360433179E-4</v>
      </c>
      <c r="L39" s="159">
        <f t="shared" si="6"/>
        <v>2.8180475059568139E-3</v>
      </c>
      <c r="M39" s="104"/>
      <c r="N39" s="184"/>
    </row>
    <row r="40" spans="2:14" x14ac:dyDescent="0.25">
      <c r="B40" s="58" t="s">
        <v>28</v>
      </c>
      <c r="C40" s="159">
        <f t="shared" ref="C40:L40" si="7">C18/SUM($C18:$L18)</f>
        <v>0.72715602384718259</v>
      </c>
      <c r="D40" s="159">
        <f t="shared" si="7"/>
        <v>0.20898332384867357</v>
      </c>
      <c r="E40" s="159">
        <f t="shared" si="7"/>
        <v>4.682331780383571E-2</v>
      </c>
      <c r="F40" s="159">
        <f t="shared" si="7"/>
        <v>7.5775904335072522E-3</v>
      </c>
      <c r="G40" s="159">
        <f t="shared" si="7"/>
        <v>4.6270466378576956E-3</v>
      </c>
      <c r="H40" s="159">
        <f t="shared" si="7"/>
        <v>1.5117909048355839E-3</v>
      </c>
      <c r="I40" s="159">
        <f t="shared" si="7"/>
        <v>1.1362436180997362E-3</v>
      </c>
      <c r="J40" s="159">
        <f t="shared" si="7"/>
        <v>8.3338430752323024E-4</v>
      </c>
      <c r="K40" s="159">
        <f t="shared" si="7"/>
        <v>5.3526138843171939E-4</v>
      </c>
      <c r="L40" s="159">
        <f t="shared" si="7"/>
        <v>8.1601721005288724E-4</v>
      </c>
      <c r="M40" s="104"/>
      <c r="N40" s="184"/>
    </row>
    <row r="41" spans="2:14" ht="30" x14ac:dyDescent="0.25">
      <c r="B41" s="58" t="s">
        <v>29</v>
      </c>
      <c r="C41" s="159">
        <f t="shared" ref="C41:L41" si="8">C19/SUM($C19:$L19)</f>
        <v>0.37420248209166812</v>
      </c>
      <c r="D41" s="159">
        <f t="shared" si="8"/>
        <v>0.37420248209166812</v>
      </c>
      <c r="E41" s="159">
        <f t="shared" si="8"/>
        <v>0.25159503581666381</v>
      </c>
      <c r="F41" s="159">
        <f t="shared" si="8"/>
        <v>0</v>
      </c>
      <c r="G41" s="159">
        <f t="shared" si="8"/>
        <v>0</v>
      </c>
      <c r="H41" s="159">
        <f t="shared" si="8"/>
        <v>0</v>
      </c>
      <c r="I41" s="159">
        <f t="shared" si="8"/>
        <v>0</v>
      </c>
      <c r="J41" s="159">
        <f t="shared" si="8"/>
        <v>0</v>
      </c>
      <c r="K41" s="159">
        <f t="shared" si="8"/>
        <v>0</v>
      </c>
      <c r="L41" s="159">
        <f t="shared" si="8"/>
        <v>0</v>
      </c>
      <c r="M41" s="104"/>
      <c r="N41" s="184"/>
    </row>
    <row r="42" spans="2:14" x14ac:dyDescent="0.25">
      <c r="B42" s="58" t="s">
        <v>9</v>
      </c>
      <c r="C42" s="159">
        <f t="shared" ref="C42:L44" si="9">C20/SUM($C20:$L20)</f>
        <v>0.25759205040150612</v>
      </c>
      <c r="D42" s="159">
        <f t="shared" ref="D42:L42" si="10">D20/SUM($C20:$L20)</f>
        <v>0.18044578896897676</v>
      </c>
      <c r="E42" s="159">
        <f t="shared" si="10"/>
        <v>0.11928754299054245</v>
      </c>
      <c r="F42" s="159">
        <f t="shared" si="10"/>
        <v>5.9643754207341776E-2</v>
      </c>
      <c r="G42" s="159">
        <f t="shared" si="10"/>
        <v>5.9643771495271225E-2</v>
      </c>
      <c r="H42" s="159">
        <f t="shared" si="10"/>
        <v>2.9821885747635613E-2</v>
      </c>
      <c r="I42" s="159">
        <f t="shared" si="10"/>
        <v>2.9821885747635613E-2</v>
      </c>
      <c r="J42" s="159">
        <f t="shared" si="10"/>
        <v>2.9821868459706167E-2</v>
      </c>
      <c r="K42" s="159">
        <f t="shared" si="10"/>
        <v>2.9821885747635613E-2</v>
      </c>
      <c r="L42" s="159">
        <f t="shared" si="10"/>
        <v>0.20409956623374867</v>
      </c>
      <c r="M42" s="104"/>
      <c r="N42" s="184"/>
    </row>
    <row r="43" spans="2:14" x14ac:dyDescent="0.25">
      <c r="C43" s="159"/>
      <c r="D43" s="159"/>
      <c r="E43" s="159"/>
      <c r="F43" s="159"/>
      <c r="G43" s="159"/>
      <c r="H43" s="159"/>
      <c r="I43" s="159"/>
      <c r="J43" s="159"/>
      <c r="K43" s="159"/>
      <c r="L43" s="159"/>
      <c r="M43" s="104"/>
      <c r="N43" s="3"/>
    </row>
    <row r="44" spans="2:14" x14ac:dyDescent="0.25">
      <c r="B44" s="51" t="s">
        <v>10</v>
      </c>
      <c r="C44" s="160">
        <f t="shared" si="9"/>
        <v>0.62379800351202896</v>
      </c>
      <c r="D44" s="160">
        <f t="shared" si="9"/>
        <v>0.25769776742919914</v>
      </c>
      <c r="E44" s="160">
        <f t="shared" si="9"/>
        <v>8.7885839283462719E-2</v>
      </c>
      <c r="F44" s="160">
        <f t="shared" si="9"/>
        <v>1.6028131091825451E-2</v>
      </c>
      <c r="G44" s="160">
        <f t="shared" si="9"/>
        <v>7.608289250713233E-3</v>
      </c>
      <c r="H44" s="160">
        <f t="shared" si="9"/>
        <v>1.9643436599095904E-3</v>
      </c>
      <c r="I44" s="160">
        <f t="shared" si="9"/>
        <v>1.4414622029981189E-3</v>
      </c>
      <c r="J44" s="160">
        <f t="shared" si="9"/>
        <v>1.1134424040989798E-3</v>
      </c>
      <c r="K44" s="160">
        <f t="shared" si="9"/>
        <v>7.7977121192845716E-4</v>
      </c>
      <c r="L44" s="160">
        <f t="shared" si="9"/>
        <v>1.6829499538352621E-3</v>
      </c>
      <c r="M44" s="104"/>
      <c r="N44" s="205"/>
    </row>
    <row r="49" spans="2:14" ht="15.75" x14ac:dyDescent="0.25">
      <c r="B49" s="42" t="s">
        <v>260</v>
      </c>
      <c r="C49" s="43"/>
      <c r="D49" s="43"/>
      <c r="E49" s="43"/>
      <c r="F49" s="43"/>
      <c r="G49" s="43"/>
      <c r="H49" s="43"/>
      <c r="I49" s="43"/>
      <c r="J49" s="43"/>
      <c r="K49" s="43"/>
      <c r="L49" s="43"/>
    </row>
    <row r="50" spans="2:14" ht="3.75" customHeight="1" x14ac:dyDescent="0.25">
      <c r="B50" s="42"/>
      <c r="C50" s="43"/>
      <c r="D50" s="43"/>
      <c r="E50" s="43"/>
      <c r="F50" s="43"/>
      <c r="G50" s="43"/>
      <c r="H50" s="43"/>
      <c r="I50" s="43"/>
      <c r="J50" s="43"/>
      <c r="K50" s="43"/>
      <c r="L50" s="43"/>
    </row>
    <row r="51" spans="2:14" x14ac:dyDescent="0.25">
      <c r="B51" s="161" t="s">
        <v>288</v>
      </c>
      <c r="C51" s="61"/>
      <c r="D51" s="61"/>
      <c r="E51" s="57"/>
      <c r="F51" s="57"/>
      <c r="G51" s="57"/>
      <c r="H51" s="57"/>
      <c r="I51" s="57"/>
      <c r="J51" s="57"/>
      <c r="K51" s="57"/>
      <c r="L51" s="57"/>
      <c r="M51" s="57"/>
      <c r="N51" s="57"/>
    </row>
    <row r="52" spans="2:14" x14ac:dyDescent="0.25">
      <c r="B52" s="48"/>
      <c r="C52" s="271" t="s">
        <v>287</v>
      </c>
      <c r="D52" s="271"/>
      <c r="E52" s="271"/>
      <c r="F52" s="271"/>
      <c r="G52" s="271"/>
      <c r="H52" s="271"/>
      <c r="I52" s="271"/>
      <c r="J52" s="271"/>
      <c r="K52" s="271"/>
      <c r="L52" s="271"/>
      <c r="N52" s="48"/>
    </row>
    <row r="53" spans="2:14" ht="30" x14ac:dyDescent="0.25">
      <c r="B53" s="48"/>
      <c r="C53" s="66" t="s">
        <v>17</v>
      </c>
      <c r="D53" s="66" t="s">
        <v>18</v>
      </c>
      <c r="E53" s="66" t="s">
        <v>19</v>
      </c>
      <c r="F53" s="66" t="s">
        <v>20</v>
      </c>
      <c r="G53" s="66" t="s">
        <v>21</v>
      </c>
      <c r="H53" s="66" t="s">
        <v>22</v>
      </c>
      <c r="I53" s="66" t="s">
        <v>23</v>
      </c>
      <c r="J53" s="66" t="s">
        <v>24</v>
      </c>
      <c r="K53" s="66" t="s">
        <v>25</v>
      </c>
      <c r="L53" s="66" t="s">
        <v>26</v>
      </c>
      <c r="N53" s="66" t="s">
        <v>365</v>
      </c>
    </row>
    <row r="54" spans="2:14" x14ac:dyDescent="0.25">
      <c r="C54" s="63"/>
      <c r="D54" s="63"/>
      <c r="E54" s="63"/>
      <c r="F54" s="63"/>
      <c r="G54" s="63"/>
      <c r="H54" s="63"/>
      <c r="I54" s="63"/>
      <c r="J54" s="63"/>
      <c r="K54" s="63"/>
      <c r="L54" s="63"/>
    </row>
    <row r="55" spans="2:14" x14ac:dyDescent="0.25">
      <c r="B55" s="58" t="s">
        <v>1</v>
      </c>
      <c r="C55" s="170">
        <v>1.339022328E-2</v>
      </c>
      <c r="D55" s="170">
        <v>9.1616827479999996E-2</v>
      </c>
      <c r="E55" s="170">
        <v>0.13868936541999999</v>
      </c>
      <c r="F55" s="170">
        <v>4.634529532E-2</v>
      </c>
      <c r="G55" s="170">
        <v>2.6072897720000002E-2</v>
      </c>
      <c r="H55" s="170">
        <v>9.7789007299999998E-3</v>
      </c>
      <c r="I55" s="170">
        <v>4.3372185599999998E-3</v>
      </c>
      <c r="J55" s="170">
        <v>4.8143558200000004E-3</v>
      </c>
      <c r="K55" s="170">
        <v>2.3390869499999999E-3</v>
      </c>
      <c r="L55" s="170">
        <v>7.7907083699999997E-3</v>
      </c>
      <c r="N55" s="184">
        <v>51.13</v>
      </c>
    </row>
    <row r="56" spans="2:14" x14ac:dyDescent="0.25">
      <c r="B56" s="58" t="s">
        <v>2</v>
      </c>
      <c r="C56" s="170">
        <v>0</v>
      </c>
      <c r="D56" s="170">
        <v>0</v>
      </c>
      <c r="E56" s="170">
        <v>0</v>
      </c>
      <c r="F56" s="170">
        <v>0</v>
      </c>
      <c r="G56" s="170">
        <v>0</v>
      </c>
      <c r="H56" s="170">
        <v>0</v>
      </c>
      <c r="I56" s="170">
        <v>0</v>
      </c>
      <c r="J56" s="170">
        <v>0</v>
      </c>
      <c r="K56" s="170">
        <v>0</v>
      </c>
      <c r="L56" s="170">
        <v>0</v>
      </c>
      <c r="N56" s="207">
        <v>0</v>
      </c>
    </row>
    <row r="57" spans="2:14" x14ac:dyDescent="0.25">
      <c r="B57" s="58" t="s">
        <v>3</v>
      </c>
      <c r="C57" s="170">
        <v>0</v>
      </c>
      <c r="D57" s="170">
        <v>8.9535604999999995E-4</v>
      </c>
      <c r="E57" s="170">
        <v>0</v>
      </c>
      <c r="F57" s="170">
        <v>0</v>
      </c>
      <c r="G57" s="170">
        <v>0</v>
      </c>
      <c r="H57" s="170">
        <v>0</v>
      </c>
      <c r="I57" s="170">
        <v>0</v>
      </c>
      <c r="J57" s="170">
        <v>0</v>
      </c>
      <c r="K57" s="170">
        <v>0</v>
      </c>
      <c r="L57" s="170">
        <v>0</v>
      </c>
      <c r="N57" s="184">
        <v>27.98</v>
      </c>
    </row>
    <row r="58" spans="2:14" x14ac:dyDescent="0.25">
      <c r="B58" s="58" t="s">
        <v>4</v>
      </c>
      <c r="C58" s="170">
        <v>6.0001430000000003E-3</v>
      </c>
      <c r="D58" s="170">
        <v>2.5926482670000001E-2</v>
      </c>
      <c r="E58" s="170">
        <v>1.100620303E-2</v>
      </c>
      <c r="F58" s="170">
        <v>8.1526753000000004E-3</v>
      </c>
      <c r="G58" s="170">
        <v>1.234960723E-2</v>
      </c>
      <c r="H58" s="170">
        <v>2.2551359900000001E-3</v>
      </c>
      <c r="I58" s="170">
        <v>0</v>
      </c>
      <c r="J58" s="170">
        <v>0</v>
      </c>
      <c r="K58" s="170">
        <v>0</v>
      </c>
      <c r="L58" s="170">
        <v>0</v>
      </c>
      <c r="N58" s="184">
        <v>44.49</v>
      </c>
    </row>
    <row r="59" spans="2:14" x14ac:dyDescent="0.25">
      <c r="B59" s="58" t="s">
        <v>5</v>
      </c>
      <c r="C59" s="170">
        <v>1.0974806110000001E-2</v>
      </c>
      <c r="D59" s="170">
        <v>3.7172629419999999E-2</v>
      </c>
      <c r="E59" s="170">
        <v>8.0463177940000005E-2</v>
      </c>
      <c r="F59" s="170">
        <v>3.318887853E-2</v>
      </c>
      <c r="G59" s="170">
        <v>3.343039783E-2</v>
      </c>
      <c r="H59" s="170">
        <v>6.0111141999999998E-3</v>
      </c>
      <c r="I59" s="170">
        <v>1.2284056100000001E-3</v>
      </c>
      <c r="J59" s="170">
        <v>1.89241975E-3</v>
      </c>
      <c r="K59" s="170">
        <v>2.6887096200000002E-3</v>
      </c>
      <c r="L59" s="170">
        <v>1.0112819259999999E-2</v>
      </c>
      <c r="N59" s="184">
        <v>56.41</v>
      </c>
    </row>
    <row r="60" spans="2:14" ht="30" x14ac:dyDescent="0.25">
      <c r="B60" s="58" t="s">
        <v>6</v>
      </c>
      <c r="C60" s="170">
        <v>8.1233236999999996E-4</v>
      </c>
      <c r="D60" s="170">
        <v>6.2364253999999996E-3</v>
      </c>
      <c r="E60" s="170">
        <v>1.5214951999999999E-3</v>
      </c>
      <c r="F60" s="170">
        <v>0</v>
      </c>
      <c r="G60" s="170">
        <v>0</v>
      </c>
      <c r="H60" s="170">
        <v>0</v>
      </c>
      <c r="I60" s="170">
        <v>0</v>
      </c>
      <c r="J60" s="170">
        <v>0</v>
      </c>
      <c r="K60" s="170">
        <v>0</v>
      </c>
      <c r="L60" s="170">
        <v>0</v>
      </c>
      <c r="N60" s="184">
        <v>30.85</v>
      </c>
    </row>
    <row r="61" spans="2:14" x14ac:dyDescent="0.25">
      <c r="B61" s="58" t="s">
        <v>7</v>
      </c>
      <c r="C61" s="170">
        <v>5.3369170469999998E-2</v>
      </c>
      <c r="D61" s="170">
        <v>0.17199899470999999</v>
      </c>
      <c r="E61" s="170">
        <v>0.1115962202</v>
      </c>
      <c r="F61" s="170">
        <v>2.1575018479999999E-2</v>
      </c>
      <c r="G61" s="170">
        <v>9.2976756800000008E-3</v>
      </c>
      <c r="H61" s="170">
        <v>9.3175554000000005E-4</v>
      </c>
      <c r="I61" s="170">
        <v>2.2844903E-4</v>
      </c>
      <c r="J61" s="170">
        <v>9.7595752000000004E-4</v>
      </c>
      <c r="K61" s="170">
        <v>0</v>
      </c>
      <c r="L61" s="170">
        <v>3.04212036E-3</v>
      </c>
      <c r="N61" s="184">
        <v>37.22</v>
      </c>
    </row>
    <row r="62" spans="2:14" x14ac:dyDescent="0.25">
      <c r="B62" s="58" t="s">
        <v>28</v>
      </c>
      <c r="C62" s="170">
        <v>0.36152995045000003</v>
      </c>
      <c r="D62" s="170">
        <v>0.41201108510000001</v>
      </c>
      <c r="E62" s="170">
        <v>0.18607756280000001</v>
      </c>
      <c r="F62" s="170">
        <v>3.6040065609999998E-2</v>
      </c>
      <c r="G62" s="170">
        <v>1.1135752650000001E-2</v>
      </c>
      <c r="H62" s="170">
        <v>1.0029252400000001E-2</v>
      </c>
      <c r="I62" s="170">
        <v>8.6735022299999995E-3</v>
      </c>
      <c r="J62" s="170">
        <v>2.3349839199999999E-3</v>
      </c>
      <c r="K62" s="170">
        <v>1.0662326559999999E-2</v>
      </c>
      <c r="L62" s="170">
        <v>6.04966915E-3</v>
      </c>
      <c r="N62" s="184">
        <v>30.37</v>
      </c>
    </row>
    <row r="63" spans="2:14" ht="30" x14ac:dyDescent="0.25">
      <c r="B63" s="58" t="s">
        <v>29</v>
      </c>
      <c r="C63" s="170">
        <v>0</v>
      </c>
      <c r="D63" s="170">
        <v>0</v>
      </c>
      <c r="E63" s="170">
        <v>1.95084334E-3</v>
      </c>
      <c r="F63" s="170">
        <v>0</v>
      </c>
      <c r="G63" s="170">
        <v>0</v>
      </c>
      <c r="H63" s="170">
        <v>0</v>
      </c>
      <c r="I63" s="170">
        <v>0</v>
      </c>
      <c r="J63" s="170">
        <v>0</v>
      </c>
      <c r="K63" s="170">
        <v>0</v>
      </c>
      <c r="L63" s="170">
        <v>0</v>
      </c>
      <c r="N63" s="184">
        <v>53.45</v>
      </c>
    </row>
    <row r="64" spans="2:14" x14ac:dyDescent="0.25">
      <c r="B64" s="58" t="s">
        <v>9</v>
      </c>
      <c r="C64" s="170">
        <v>0</v>
      </c>
      <c r="D64" s="170">
        <v>1.1537691E-4</v>
      </c>
      <c r="E64" s="170">
        <v>0</v>
      </c>
      <c r="F64" s="170">
        <v>0</v>
      </c>
      <c r="G64" s="170">
        <v>0</v>
      </c>
      <c r="H64" s="170">
        <v>0</v>
      </c>
      <c r="I64" s="170">
        <v>0</v>
      </c>
      <c r="J64" s="170">
        <v>0</v>
      </c>
      <c r="K64" s="170">
        <v>0</v>
      </c>
      <c r="L64" s="170">
        <v>4.6306217E-4</v>
      </c>
      <c r="N64" s="184">
        <v>113.2</v>
      </c>
    </row>
    <row r="65" spans="2:14" x14ac:dyDescent="0.25">
      <c r="C65" s="170"/>
      <c r="D65" s="170"/>
      <c r="E65" s="170"/>
      <c r="F65" s="170"/>
      <c r="G65" s="170"/>
      <c r="H65" s="170"/>
      <c r="I65" s="170"/>
      <c r="J65" s="170"/>
      <c r="K65" s="170"/>
      <c r="L65" s="170"/>
      <c r="N65" s="184"/>
    </row>
    <row r="66" spans="2:14" x14ac:dyDescent="0.25">
      <c r="B66" s="51" t="s">
        <v>10</v>
      </c>
      <c r="C66" s="171">
        <f>SUM(C55:C64)</f>
        <v>0.44607662568000001</v>
      </c>
      <c r="D66" s="171">
        <f t="shared" ref="D66:L66" si="11">SUM(D55:D64)</f>
        <v>0.74597317774000005</v>
      </c>
      <c r="E66" s="171">
        <f t="shared" si="11"/>
        <v>0.53130486792999998</v>
      </c>
      <c r="F66" s="171">
        <f t="shared" si="11"/>
        <v>0.14530193323999999</v>
      </c>
      <c r="G66" s="171">
        <f t="shared" si="11"/>
        <v>9.2286331110000008E-2</v>
      </c>
      <c r="H66" s="171">
        <f t="shared" si="11"/>
        <v>2.9006158859999999E-2</v>
      </c>
      <c r="I66" s="171">
        <f t="shared" si="11"/>
        <v>1.4467575430000001E-2</v>
      </c>
      <c r="J66" s="171">
        <f t="shared" si="11"/>
        <v>1.001771701E-2</v>
      </c>
      <c r="K66" s="171">
        <f t="shared" si="11"/>
        <v>1.5690123129999997E-2</v>
      </c>
      <c r="L66" s="171">
        <f t="shared" si="11"/>
        <v>2.7458379309999999E-2</v>
      </c>
      <c r="N66" s="65">
        <v>38.340000000000003</v>
      </c>
    </row>
    <row r="71" spans="2:14" ht="15.75" x14ac:dyDescent="0.25">
      <c r="B71" s="42" t="s">
        <v>353</v>
      </c>
      <c r="C71" s="43"/>
      <c r="D71" s="43"/>
      <c r="E71" s="43"/>
      <c r="F71" s="43"/>
      <c r="G71" s="43"/>
      <c r="H71" s="43"/>
      <c r="I71" s="43"/>
      <c r="J71" s="43"/>
      <c r="K71" s="43"/>
      <c r="L71" s="43"/>
    </row>
    <row r="72" spans="2:14" ht="3.75" customHeight="1" x14ac:dyDescent="0.25">
      <c r="B72" s="42"/>
      <c r="C72" s="43"/>
      <c r="D72" s="43"/>
      <c r="E72" s="43"/>
      <c r="F72" s="43"/>
      <c r="G72" s="43"/>
      <c r="H72" s="43"/>
      <c r="I72" s="43"/>
      <c r="J72" s="43"/>
      <c r="K72" s="43"/>
      <c r="L72" s="43"/>
    </row>
    <row r="73" spans="2:14" x14ac:dyDescent="0.25">
      <c r="B73" s="161" t="s">
        <v>289</v>
      </c>
      <c r="C73" s="61"/>
      <c r="D73" s="61"/>
      <c r="E73" s="57"/>
      <c r="F73" s="57"/>
      <c r="G73" s="57"/>
      <c r="H73" s="57"/>
      <c r="I73" s="57"/>
      <c r="J73" s="57"/>
      <c r="K73" s="57"/>
      <c r="L73" s="57"/>
      <c r="N73" s="57"/>
    </row>
    <row r="74" spans="2:14" x14ac:dyDescent="0.25">
      <c r="B74" s="48"/>
      <c r="C74" s="271" t="s">
        <v>27</v>
      </c>
      <c r="D74" s="271"/>
      <c r="E74" s="271"/>
      <c r="F74" s="271"/>
      <c r="G74" s="271"/>
      <c r="H74" s="271"/>
      <c r="I74" s="271"/>
      <c r="J74" s="271"/>
      <c r="K74" s="271"/>
      <c r="L74" s="271"/>
      <c r="N74" s="48"/>
    </row>
    <row r="75" spans="2:14" ht="30" x14ac:dyDescent="0.25">
      <c r="B75" s="48"/>
      <c r="C75" s="66" t="s">
        <v>17</v>
      </c>
      <c r="D75" s="66" t="s">
        <v>18</v>
      </c>
      <c r="E75" s="66" t="s">
        <v>19</v>
      </c>
      <c r="F75" s="66" t="s">
        <v>20</v>
      </c>
      <c r="G75" s="66" t="s">
        <v>21</v>
      </c>
      <c r="H75" s="66" t="s">
        <v>22</v>
      </c>
      <c r="I75" s="66" t="s">
        <v>23</v>
      </c>
      <c r="J75" s="66" t="s">
        <v>24</v>
      </c>
      <c r="K75" s="66" t="s">
        <v>25</v>
      </c>
      <c r="L75" s="66" t="s">
        <v>26</v>
      </c>
      <c r="N75" s="66" t="s">
        <v>365</v>
      </c>
    </row>
    <row r="76" spans="2:14" x14ac:dyDescent="0.25">
      <c r="C76" s="63"/>
      <c r="D76" s="63"/>
      <c r="E76" s="63"/>
      <c r="F76" s="63"/>
      <c r="G76" s="63"/>
      <c r="H76" s="63"/>
      <c r="I76" s="63"/>
      <c r="J76" s="63"/>
      <c r="K76" s="63"/>
      <c r="L76" s="63"/>
    </row>
    <row r="77" spans="2:14" x14ac:dyDescent="0.25">
      <c r="B77" s="58" t="s">
        <v>1</v>
      </c>
      <c r="C77" s="159">
        <f>C55/SUM($C55:$L55)</f>
        <v>3.879257752933065E-2</v>
      </c>
      <c r="D77" s="159">
        <f t="shared" ref="D77:L77" si="12">D55/SUM($C55:$L55)</f>
        <v>0.26542148018678974</v>
      </c>
      <c r="E77" s="159">
        <f t="shared" si="12"/>
        <v>0.40179449199961498</v>
      </c>
      <c r="F77" s="159">
        <f t="shared" si="12"/>
        <v>0.13426613016275446</v>
      </c>
      <c r="G77" s="159">
        <f t="shared" si="12"/>
        <v>7.5535327908095071E-2</v>
      </c>
      <c r="H77" s="159">
        <f t="shared" si="12"/>
        <v>2.8330279248349698E-2</v>
      </c>
      <c r="I77" s="159">
        <f t="shared" si="12"/>
        <v>1.2565278691189369E-2</v>
      </c>
      <c r="J77" s="159">
        <f t="shared" si="12"/>
        <v>1.394758455447759E-2</v>
      </c>
      <c r="K77" s="159">
        <f t="shared" si="12"/>
        <v>6.7765271689868758E-3</v>
      </c>
      <c r="L77" s="159">
        <f t="shared" si="12"/>
        <v>2.2570322550411585E-2</v>
      </c>
      <c r="M77" s="104"/>
      <c r="N77" s="184">
        <f>+N55</f>
        <v>51.13</v>
      </c>
    </row>
    <row r="78" spans="2:14" x14ac:dyDescent="0.25">
      <c r="B78" s="58" t="s">
        <v>2</v>
      </c>
      <c r="C78" s="170">
        <v>0</v>
      </c>
      <c r="D78" s="170">
        <v>0</v>
      </c>
      <c r="E78" s="170">
        <v>0</v>
      </c>
      <c r="F78" s="170">
        <v>0</v>
      </c>
      <c r="G78" s="170">
        <v>0</v>
      </c>
      <c r="H78" s="170">
        <v>0</v>
      </c>
      <c r="I78" s="170">
        <v>0</v>
      </c>
      <c r="J78" s="170">
        <v>0</v>
      </c>
      <c r="K78" s="170">
        <v>0</v>
      </c>
      <c r="L78" s="170">
        <v>0</v>
      </c>
      <c r="M78" s="104"/>
      <c r="N78" s="184">
        <f>+N56</f>
        <v>0</v>
      </c>
    </row>
    <row r="79" spans="2:14" x14ac:dyDescent="0.25">
      <c r="B79" s="58" t="s">
        <v>3</v>
      </c>
      <c r="C79" s="159">
        <f t="shared" ref="C79:L79" si="13">C57/SUM($C57:$L57)</f>
        <v>0</v>
      </c>
      <c r="D79" s="159">
        <f t="shared" si="13"/>
        <v>1</v>
      </c>
      <c r="E79" s="159">
        <f t="shared" si="13"/>
        <v>0</v>
      </c>
      <c r="F79" s="159">
        <f t="shared" si="13"/>
        <v>0</v>
      </c>
      <c r="G79" s="159">
        <f t="shared" si="13"/>
        <v>0</v>
      </c>
      <c r="H79" s="159">
        <f t="shared" si="13"/>
        <v>0</v>
      </c>
      <c r="I79" s="159">
        <f t="shared" si="13"/>
        <v>0</v>
      </c>
      <c r="J79" s="159">
        <f t="shared" si="13"/>
        <v>0</v>
      </c>
      <c r="K79" s="159">
        <f t="shared" si="13"/>
        <v>0</v>
      </c>
      <c r="L79" s="159">
        <f t="shared" si="13"/>
        <v>0</v>
      </c>
      <c r="M79" s="104"/>
      <c r="N79" s="184">
        <f t="shared" ref="N79:N86" si="14">+N57</f>
        <v>27.98</v>
      </c>
    </row>
    <row r="80" spans="2:14" x14ac:dyDescent="0.25">
      <c r="B80" s="58" t="s">
        <v>4</v>
      </c>
      <c r="C80" s="159">
        <f t="shared" ref="C80:L80" si="15">C58/SUM($C58:$L58)</f>
        <v>9.1339936351665915E-2</v>
      </c>
      <c r="D80" s="159">
        <f t="shared" si="15"/>
        <v>0.39467780632901073</v>
      </c>
      <c r="E80" s="159">
        <f t="shared" si="15"/>
        <v>0.16754698750241662</v>
      </c>
      <c r="F80" s="159">
        <f t="shared" si="15"/>
        <v>0.12410784926255905</v>
      </c>
      <c r="G80" s="159">
        <f t="shared" si="15"/>
        <v>0.1879975757838227</v>
      </c>
      <c r="H80" s="159">
        <f t="shared" si="15"/>
        <v>3.4329844770524823E-2</v>
      </c>
      <c r="I80" s="159">
        <f t="shared" si="15"/>
        <v>0</v>
      </c>
      <c r="J80" s="159">
        <f t="shared" si="15"/>
        <v>0</v>
      </c>
      <c r="K80" s="159">
        <f t="shared" si="15"/>
        <v>0</v>
      </c>
      <c r="L80" s="159">
        <f t="shared" si="15"/>
        <v>0</v>
      </c>
      <c r="M80" s="104"/>
      <c r="N80" s="184">
        <f t="shared" si="14"/>
        <v>44.49</v>
      </c>
    </row>
    <row r="81" spans="2:14" x14ac:dyDescent="0.25">
      <c r="B81" s="58" t="s">
        <v>5</v>
      </c>
      <c r="C81" s="159">
        <f t="shared" ref="C81:L81" si="16">C59/SUM($C59:$L59)</f>
        <v>5.0537098879982242E-2</v>
      </c>
      <c r="D81" s="159">
        <f t="shared" si="16"/>
        <v>0.17117357972417763</v>
      </c>
      <c r="E81" s="159">
        <f t="shared" si="16"/>
        <v>0.37051912708017637</v>
      </c>
      <c r="F81" s="159">
        <f t="shared" si="16"/>
        <v>0.15282909048006221</v>
      </c>
      <c r="G81" s="159">
        <f t="shared" si="16"/>
        <v>0.15394124541229401</v>
      </c>
      <c r="H81" s="159">
        <f t="shared" si="16"/>
        <v>2.7680149394845695E-2</v>
      </c>
      <c r="I81" s="159">
        <f t="shared" si="16"/>
        <v>5.656597041903905E-3</v>
      </c>
      <c r="J81" s="159">
        <f t="shared" si="16"/>
        <v>8.714268212997275E-3</v>
      </c>
      <c r="K81" s="159">
        <f t="shared" si="16"/>
        <v>1.2381046422468367E-2</v>
      </c>
      <c r="L81" s="159">
        <f t="shared" si="16"/>
        <v>4.6567797351092226E-2</v>
      </c>
      <c r="M81" s="104"/>
      <c r="N81" s="184">
        <f t="shared" si="14"/>
        <v>56.41</v>
      </c>
    </row>
    <row r="82" spans="2:14" ht="30" x14ac:dyDescent="0.25">
      <c r="B82" s="58" t="s">
        <v>6</v>
      </c>
      <c r="C82" s="159">
        <f t="shared" ref="C82:L82" si="17">C60/SUM($C60:$L60)</f>
        <v>9.4785109942909895E-2</v>
      </c>
      <c r="D82" s="159">
        <f t="shared" si="17"/>
        <v>0.72768276757179551</v>
      </c>
      <c r="E82" s="159">
        <f t="shared" si="17"/>
        <v>0.17753212248529462</v>
      </c>
      <c r="F82" s="159">
        <f t="shared" si="17"/>
        <v>0</v>
      </c>
      <c r="G82" s="159">
        <f t="shared" si="17"/>
        <v>0</v>
      </c>
      <c r="H82" s="159">
        <f t="shared" si="17"/>
        <v>0</v>
      </c>
      <c r="I82" s="159">
        <f t="shared" si="17"/>
        <v>0</v>
      </c>
      <c r="J82" s="159">
        <f t="shared" si="17"/>
        <v>0</v>
      </c>
      <c r="K82" s="159">
        <v>0</v>
      </c>
      <c r="L82" s="159">
        <f t="shared" si="17"/>
        <v>0</v>
      </c>
      <c r="M82" s="104"/>
      <c r="N82" s="184">
        <f t="shared" si="14"/>
        <v>30.85</v>
      </c>
    </row>
    <row r="83" spans="2:14" x14ac:dyDescent="0.25">
      <c r="B83" s="58" t="s">
        <v>7</v>
      </c>
      <c r="C83" s="159">
        <f t="shared" ref="C83:L83" si="18">C61/SUM($C61:$L61)</f>
        <v>0.14307499344070107</v>
      </c>
      <c r="D83" s="159">
        <f t="shared" si="18"/>
        <v>0.4611043196516153</v>
      </c>
      <c r="E83" s="159">
        <f t="shared" si="18"/>
        <v>0.2991732555052028</v>
      </c>
      <c r="F83" s="159">
        <f t="shared" si="18"/>
        <v>5.7839490483446603E-2</v>
      </c>
      <c r="G83" s="159">
        <f t="shared" si="18"/>
        <v>2.4925717885713395E-2</v>
      </c>
      <c r="H83" s="159">
        <f t="shared" si="18"/>
        <v>2.4979012527236851E-3</v>
      </c>
      <c r="I83" s="159">
        <f t="shared" si="18"/>
        <v>6.1243866413771008E-4</v>
      </c>
      <c r="J83" s="159">
        <f t="shared" si="18"/>
        <v>2.6164003401719523E-3</v>
      </c>
      <c r="K83" s="159">
        <f t="shared" si="18"/>
        <v>0</v>
      </c>
      <c r="L83" s="159">
        <f t="shared" si="18"/>
        <v>8.1554827762872519E-3</v>
      </c>
      <c r="M83" s="104"/>
      <c r="N83" s="184">
        <f t="shared" si="14"/>
        <v>37.22</v>
      </c>
    </row>
    <row r="84" spans="2:14" x14ac:dyDescent="0.25">
      <c r="B84" s="58" t="s">
        <v>28</v>
      </c>
      <c r="C84" s="159">
        <f t="shared" ref="C84:L84" si="19">C62/SUM($C62:$L62)</f>
        <v>0.34611265607957498</v>
      </c>
      <c r="D84" s="159">
        <f t="shared" si="19"/>
        <v>0.39444104373839656</v>
      </c>
      <c r="E84" s="159">
        <f t="shared" si="19"/>
        <v>0.17814236252724802</v>
      </c>
      <c r="F84" s="159">
        <f t="shared" si="19"/>
        <v>3.4503152001743774E-2</v>
      </c>
      <c r="G84" s="159">
        <f t="shared" si="19"/>
        <v>1.0660873109791519E-2</v>
      </c>
      <c r="H84" s="159">
        <f t="shared" si="19"/>
        <v>9.6015591027403119E-3</v>
      </c>
      <c r="I84" s="159">
        <f t="shared" si="19"/>
        <v>8.303624334860182E-3</v>
      </c>
      <c r="J84" s="159">
        <f t="shared" si="19"/>
        <v>2.2354095018915126E-3</v>
      </c>
      <c r="K84" s="159">
        <f t="shared" si="19"/>
        <v>1.0207636078493527E-2</v>
      </c>
      <c r="L84" s="159">
        <f t="shared" si="19"/>
        <v>5.7916835252595439E-3</v>
      </c>
      <c r="M84" s="104"/>
      <c r="N84" s="184">
        <f t="shared" si="14"/>
        <v>30.37</v>
      </c>
    </row>
    <row r="85" spans="2:14" ht="30" x14ac:dyDescent="0.25">
      <c r="B85" s="58" t="s">
        <v>29</v>
      </c>
      <c r="C85" s="170">
        <f t="shared" ref="C85:L85" si="20">C63/SUM($C63:$L63)</f>
        <v>0</v>
      </c>
      <c r="D85" s="170">
        <f t="shared" si="20"/>
        <v>0</v>
      </c>
      <c r="E85" s="170">
        <f t="shared" si="20"/>
        <v>1</v>
      </c>
      <c r="F85" s="170">
        <f t="shared" si="20"/>
        <v>0</v>
      </c>
      <c r="G85" s="170">
        <f t="shared" si="20"/>
        <v>0</v>
      </c>
      <c r="H85" s="170">
        <f t="shared" si="20"/>
        <v>0</v>
      </c>
      <c r="I85" s="170">
        <f t="shared" si="20"/>
        <v>0</v>
      </c>
      <c r="J85" s="170">
        <f t="shared" si="20"/>
        <v>0</v>
      </c>
      <c r="K85" s="170">
        <f t="shared" si="20"/>
        <v>0</v>
      </c>
      <c r="L85" s="170">
        <f t="shared" si="20"/>
        <v>0</v>
      </c>
      <c r="M85" s="104"/>
      <c r="N85" s="184">
        <f t="shared" si="14"/>
        <v>53.45</v>
      </c>
    </row>
    <row r="86" spans="2:14" x14ac:dyDescent="0.25">
      <c r="B86" s="58" t="s">
        <v>9</v>
      </c>
      <c r="C86" s="170">
        <f t="shared" ref="C86:L86" si="21">C64/SUM($C64:$L64)</f>
        <v>0</v>
      </c>
      <c r="D86" s="170">
        <f t="shared" si="21"/>
        <v>0.19946250865346093</v>
      </c>
      <c r="E86" s="170">
        <f t="shared" si="21"/>
        <v>0</v>
      </c>
      <c r="F86" s="170">
        <f t="shared" si="21"/>
        <v>0</v>
      </c>
      <c r="G86" s="170">
        <f t="shared" si="21"/>
        <v>0</v>
      </c>
      <c r="H86" s="170">
        <f t="shared" si="21"/>
        <v>0</v>
      </c>
      <c r="I86" s="170">
        <f t="shared" si="21"/>
        <v>0</v>
      </c>
      <c r="J86" s="170">
        <f t="shared" si="21"/>
        <v>0</v>
      </c>
      <c r="K86" s="170">
        <f t="shared" si="21"/>
        <v>0</v>
      </c>
      <c r="L86" s="170">
        <f t="shared" si="21"/>
        <v>0.80053749134653895</v>
      </c>
      <c r="M86" s="104"/>
      <c r="N86" s="184">
        <f t="shared" si="14"/>
        <v>113.2</v>
      </c>
    </row>
    <row r="87" spans="2:14" x14ac:dyDescent="0.25">
      <c r="C87" s="105"/>
      <c r="D87" s="105"/>
      <c r="E87" s="105"/>
      <c r="F87" s="105"/>
      <c r="G87" s="105"/>
      <c r="H87" s="105"/>
      <c r="I87" s="105"/>
      <c r="J87" s="105"/>
      <c r="K87" s="105"/>
      <c r="L87" s="105"/>
      <c r="M87" s="104"/>
      <c r="N87" s="184"/>
    </row>
    <row r="88" spans="2:14" x14ac:dyDescent="0.25">
      <c r="B88" s="51" t="s">
        <v>10</v>
      </c>
      <c r="C88" s="160">
        <f t="shared" ref="C88:L88" si="22">C66/SUM($C66:$L66)</f>
        <v>0.21679643039868296</v>
      </c>
      <c r="D88" s="160">
        <f t="shared" si="22"/>
        <v>0.36254829954531115</v>
      </c>
      <c r="E88" s="160">
        <f t="shared" si="22"/>
        <v>0.25821796568040178</v>
      </c>
      <c r="F88" s="160">
        <f t="shared" si="22"/>
        <v>7.0617778746957752E-2</v>
      </c>
      <c r="G88" s="160">
        <f t="shared" si="22"/>
        <v>4.4851816946785077E-2</v>
      </c>
      <c r="H88" s="160">
        <f t="shared" si="22"/>
        <v>1.4097200656589065E-2</v>
      </c>
      <c r="I88" s="160">
        <f t="shared" si="22"/>
        <v>7.0313451303716619E-3</v>
      </c>
      <c r="J88" s="160">
        <f t="shared" si="22"/>
        <v>4.8686821130819475E-3</v>
      </c>
      <c r="K88" s="160">
        <f t="shared" si="22"/>
        <v>7.6255120561729986E-3</v>
      </c>
      <c r="L88" s="160">
        <f t="shared" si="22"/>
        <v>1.3344968725645447E-2</v>
      </c>
      <c r="M88" s="104"/>
      <c r="N88" s="186">
        <f>+N66</f>
        <v>38.340000000000003</v>
      </c>
    </row>
    <row r="95" spans="2:14" x14ac:dyDescent="0.25">
      <c r="N95" s="121"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C11" sqref="C11:H20"/>
    </sheetView>
  </sheetViews>
  <sheetFormatPr defaultRowHeight="15" x14ac:dyDescent="0.25"/>
  <cols>
    <col min="1" max="1" width="4.7109375" style="44" customWidth="1"/>
    <col min="2" max="2" width="30.28515625" style="44" customWidth="1"/>
    <col min="3" max="8" width="27.42578125" style="44" customWidth="1"/>
    <col min="9" max="9" width="25.7109375" style="44" customWidth="1"/>
    <col min="10" max="16384" width="9.140625" style="44"/>
  </cols>
  <sheetData>
    <row r="4" spans="2:10" x14ac:dyDescent="0.25">
      <c r="B4" s="43"/>
      <c r="C4" s="43"/>
      <c r="D4" s="43"/>
      <c r="E4" s="43"/>
      <c r="F4" s="43"/>
      <c r="G4" s="45" t="s">
        <v>30</v>
      </c>
      <c r="H4" s="166">
        <f>'Table 1-3 - Lending'!L4</f>
        <v>43281</v>
      </c>
      <c r="I4" s="43"/>
      <c r="J4" s="43"/>
    </row>
    <row r="5" spans="2:10" ht="15.75" x14ac:dyDescent="0.25">
      <c r="B5" s="42" t="s">
        <v>261</v>
      </c>
      <c r="C5" s="43"/>
      <c r="D5" s="43"/>
      <c r="E5" s="43"/>
      <c r="F5" s="43"/>
      <c r="G5" s="43"/>
      <c r="H5" s="43"/>
      <c r="I5" s="43"/>
      <c r="J5" s="43"/>
    </row>
    <row r="6" spans="2:10" ht="3.75" customHeight="1" x14ac:dyDescent="0.25">
      <c r="B6" s="42"/>
      <c r="C6" s="43"/>
      <c r="D6" s="43"/>
      <c r="E6" s="43"/>
      <c r="F6" s="43"/>
      <c r="G6" s="43"/>
      <c r="H6" s="43"/>
      <c r="I6" s="43"/>
    </row>
    <row r="7" spans="2:10" x14ac:dyDescent="0.25">
      <c r="B7" s="67" t="s">
        <v>116</v>
      </c>
      <c r="C7" s="67"/>
      <c r="D7" s="68"/>
      <c r="E7" s="68"/>
      <c r="F7" s="68"/>
      <c r="G7" s="68"/>
      <c r="H7" s="68"/>
      <c r="I7" s="68"/>
    </row>
    <row r="8" spans="2:10" x14ac:dyDescent="0.25">
      <c r="B8" s="48"/>
      <c r="C8" s="48"/>
      <c r="D8" s="48"/>
      <c r="E8" s="48"/>
      <c r="F8" s="48"/>
      <c r="G8" s="48"/>
      <c r="H8" s="48"/>
      <c r="I8" s="48"/>
    </row>
    <row r="9" spans="2:10" ht="30" x14ac:dyDescent="0.25">
      <c r="B9" s="48"/>
      <c r="C9" s="66" t="s">
        <v>31</v>
      </c>
      <c r="D9" s="66" t="s">
        <v>32</v>
      </c>
      <c r="E9" s="66" t="s">
        <v>33</v>
      </c>
      <c r="F9" s="66" t="s">
        <v>34</v>
      </c>
      <c r="G9" s="66" t="s">
        <v>35</v>
      </c>
      <c r="H9" s="66" t="s">
        <v>251</v>
      </c>
      <c r="I9" s="66" t="s">
        <v>10</v>
      </c>
    </row>
    <row r="11" spans="2:10" x14ac:dyDescent="0.25">
      <c r="B11" s="58" t="s">
        <v>1</v>
      </c>
      <c r="C11" s="62">
        <v>1.314385201E-2</v>
      </c>
      <c r="D11" s="62">
        <v>7.9660837380000002E-2</v>
      </c>
      <c r="E11" s="62">
        <v>6.1169744749999998E-2</v>
      </c>
      <c r="F11" s="62">
        <v>7.9425482219999996E-2</v>
      </c>
      <c r="G11" s="62">
        <v>0.10484773257</v>
      </c>
      <c r="H11" s="62">
        <v>6.9272307200000001E-3</v>
      </c>
      <c r="I11" s="62">
        <f>SUM(C11:H11)</f>
        <v>0.34517487965000004</v>
      </c>
    </row>
    <row r="12" spans="2:10" x14ac:dyDescent="0.25">
      <c r="B12" s="58" t="s">
        <v>2</v>
      </c>
      <c r="C12" s="62">
        <v>0</v>
      </c>
      <c r="D12" s="62">
        <v>0</v>
      </c>
      <c r="E12" s="62">
        <v>0</v>
      </c>
      <c r="F12" s="62">
        <v>0</v>
      </c>
      <c r="G12" s="62">
        <v>0</v>
      </c>
      <c r="H12" s="62">
        <v>0</v>
      </c>
      <c r="I12" s="62">
        <f t="shared" ref="I12:I20" si="0">SUM(C12:H12)</f>
        <v>0</v>
      </c>
    </row>
    <row r="13" spans="2:10" x14ac:dyDescent="0.25">
      <c r="B13" s="58" t="s">
        <v>3</v>
      </c>
      <c r="C13" s="62">
        <v>0</v>
      </c>
      <c r="D13" s="62">
        <v>0</v>
      </c>
      <c r="E13" s="62">
        <v>0</v>
      </c>
      <c r="F13" s="62">
        <v>8.9535604999999995E-4</v>
      </c>
      <c r="G13" s="62">
        <v>0</v>
      </c>
      <c r="H13" s="62">
        <v>0</v>
      </c>
      <c r="I13" s="62">
        <f t="shared" si="0"/>
        <v>8.9535604999999995E-4</v>
      </c>
    </row>
    <row r="14" spans="2:10" x14ac:dyDescent="0.25">
      <c r="B14" s="58" t="s">
        <v>4</v>
      </c>
      <c r="C14" s="62">
        <v>1.9671850859999999E-2</v>
      </c>
      <c r="D14" s="62">
        <v>8.5968573700000005E-3</v>
      </c>
      <c r="E14" s="62">
        <v>2.0459805399999999E-2</v>
      </c>
      <c r="F14" s="62">
        <v>1.20043189E-3</v>
      </c>
      <c r="G14" s="62">
        <v>1.110198773E-2</v>
      </c>
      <c r="H14" s="62">
        <v>4.6593139699999996E-3</v>
      </c>
      <c r="I14" s="62">
        <f t="shared" si="0"/>
        <v>6.5690247219999998E-2</v>
      </c>
    </row>
    <row r="15" spans="2:10" x14ac:dyDescent="0.25">
      <c r="B15" s="58" t="s">
        <v>5</v>
      </c>
      <c r="C15" s="62">
        <v>9.0707370000000006E-3</v>
      </c>
      <c r="D15" s="62">
        <v>3.0573044279999999E-2</v>
      </c>
      <c r="E15" s="62">
        <v>3.4526998580000003E-2</v>
      </c>
      <c r="F15" s="62">
        <v>6.0338374719999997E-2</v>
      </c>
      <c r="G15" s="62">
        <v>8.2351057879999995E-2</v>
      </c>
      <c r="H15" s="62">
        <v>3.0314581000000001E-4</v>
      </c>
      <c r="I15" s="62">
        <f t="shared" si="0"/>
        <v>0.21716335827</v>
      </c>
    </row>
    <row r="16" spans="2:10" ht="30" x14ac:dyDescent="0.25">
      <c r="B16" s="58" t="s">
        <v>6</v>
      </c>
      <c r="C16" s="62">
        <v>1.1140998599999999E-3</v>
      </c>
      <c r="D16" s="62">
        <v>4.2592292299999997E-3</v>
      </c>
      <c r="E16" s="62">
        <v>9.1146578E-4</v>
      </c>
      <c r="F16" s="62">
        <v>5.0148336000000002E-4</v>
      </c>
      <c r="G16" s="62">
        <v>1.7839747400000001E-3</v>
      </c>
      <c r="H16" s="62">
        <v>0</v>
      </c>
      <c r="I16" s="62">
        <f t="shared" si="0"/>
        <v>8.5702529699999992E-3</v>
      </c>
    </row>
    <row r="17" spans="2:9" x14ac:dyDescent="0.25">
      <c r="B17" s="58" t="s">
        <v>7</v>
      </c>
      <c r="C17" s="62">
        <v>4.0983091210000003E-2</v>
      </c>
      <c r="D17" s="62">
        <v>6.7792071440000004E-2</v>
      </c>
      <c r="E17" s="62">
        <v>6.1832613170000002E-2</v>
      </c>
      <c r="F17" s="62">
        <v>8.8705337440000004E-2</v>
      </c>
      <c r="G17" s="62">
        <v>0.11370224873</v>
      </c>
      <c r="H17" s="62">
        <v>0</v>
      </c>
      <c r="I17" s="62">
        <f t="shared" si="0"/>
        <v>0.37301536199000002</v>
      </c>
    </row>
    <row r="18" spans="2:9" x14ac:dyDescent="0.25">
      <c r="B18" s="58" t="s">
        <v>28</v>
      </c>
      <c r="C18" s="62">
        <v>6.6775385359999995E-2</v>
      </c>
      <c r="D18" s="62">
        <v>0.13876294106000001</v>
      </c>
      <c r="E18" s="62">
        <v>0.21210250680000001</v>
      </c>
      <c r="F18" s="62">
        <v>0.30569955352</v>
      </c>
      <c r="G18" s="62">
        <v>0.32120376413000001</v>
      </c>
      <c r="H18" s="62">
        <v>0</v>
      </c>
      <c r="I18" s="62">
        <f t="shared" si="0"/>
        <v>1.04454415087</v>
      </c>
    </row>
    <row r="19" spans="2:9" ht="30" x14ac:dyDescent="0.25">
      <c r="B19" s="58" t="s">
        <v>29</v>
      </c>
      <c r="C19" s="62">
        <v>0</v>
      </c>
      <c r="D19" s="62">
        <v>0</v>
      </c>
      <c r="E19" s="62">
        <v>0</v>
      </c>
      <c r="F19" s="62">
        <v>0</v>
      </c>
      <c r="G19" s="62">
        <v>1.95084334E-3</v>
      </c>
      <c r="H19" s="62">
        <v>0</v>
      </c>
      <c r="I19" s="62">
        <f t="shared" si="0"/>
        <v>1.95084334E-3</v>
      </c>
    </row>
    <row r="20" spans="2:9" x14ac:dyDescent="0.25">
      <c r="B20" s="58" t="s">
        <v>9</v>
      </c>
      <c r="C20" s="62">
        <v>0</v>
      </c>
      <c r="D20" s="62">
        <v>0</v>
      </c>
      <c r="E20" s="62">
        <v>1.1537691E-4</v>
      </c>
      <c r="F20" s="62">
        <v>0</v>
      </c>
      <c r="G20" s="62">
        <v>4.6306217E-4</v>
      </c>
      <c r="H20" s="62">
        <v>0</v>
      </c>
      <c r="I20" s="62">
        <f t="shared" si="0"/>
        <v>5.7843908000000004E-4</v>
      </c>
    </row>
    <row r="21" spans="2:9" x14ac:dyDescent="0.25">
      <c r="C21" s="62"/>
      <c r="D21" s="62"/>
      <c r="E21" s="62"/>
      <c r="F21" s="62"/>
      <c r="G21" s="62"/>
      <c r="H21" s="62"/>
      <c r="I21" s="62"/>
    </row>
    <row r="22" spans="2:9" x14ac:dyDescent="0.25">
      <c r="B22" s="51" t="s">
        <v>10</v>
      </c>
      <c r="C22" s="54">
        <f>SUM(C11:C20)</f>
        <v>0.15075901629999999</v>
      </c>
      <c r="D22" s="54">
        <f t="shared" ref="D22:I22" si="1">SUM(D11:D20)</f>
        <v>0.32964498076000004</v>
      </c>
      <c r="E22" s="54">
        <f t="shared" si="1"/>
        <v>0.39111851139000003</v>
      </c>
      <c r="F22" s="54">
        <f t="shared" si="1"/>
        <v>0.5367660192</v>
      </c>
      <c r="G22" s="54">
        <f t="shared" si="1"/>
        <v>0.63740467129</v>
      </c>
      <c r="H22" s="54">
        <f t="shared" si="1"/>
        <v>1.1889690499999999E-2</v>
      </c>
      <c r="I22" s="54">
        <f t="shared" si="1"/>
        <v>2.0575828894399999</v>
      </c>
    </row>
    <row r="23" spans="2:9" x14ac:dyDescent="0.25">
      <c r="B23" s="47" t="s">
        <v>252</v>
      </c>
    </row>
    <row r="31" spans="2:9" x14ac:dyDescent="0.25">
      <c r="I31" s="121"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zoomScale="70" zoomScaleNormal="70" workbookViewId="0">
      <selection activeCell="R30" sqref="R30"/>
    </sheetView>
  </sheetViews>
  <sheetFormatPr defaultRowHeight="15" x14ac:dyDescent="0.25"/>
  <cols>
    <col min="1" max="1" width="4.7109375" style="44" customWidth="1"/>
    <col min="2" max="2" width="26.28515625" style="44" customWidth="1"/>
    <col min="3" max="12" width="17.7109375" style="44" customWidth="1"/>
    <col min="13" max="13" width="18" style="44" customWidth="1"/>
    <col min="14" max="16384" width="9.140625" style="44"/>
  </cols>
  <sheetData>
    <row r="4" spans="2:13" x14ac:dyDescent="0.25">
      <c r="B4" s="43"/>
      <c r="C4" s="43"/>
      <c r="D4" s="43"/>
      <c r="E4" s="43"/>
      <c r="F4" s="43"/>
      <c r="G4" s="43"/>
      <c r="H4" s="43"/>
      <c r="I4" s="43"/>
      <c r="J4" s="43"/>
      <c r="K4" s="45" t="s">
        <v>30</v>
      </c>
      <c r="L4" s="166">
        <f>'Table 1-3 - Lending'!L4</f>
        <v>43281</v>
      </c>
      <c r="M4" s="43"/>
    </row>
    <row r="5" spans="2:13" ht="15.75" x14ac:dyDescent="0.25">
      <c r="B5" s="42" t="s">
        <v>354</v>
      </c>
      <c r="C5" s="43"/>
      <c r="D5" s="43"/>
      <c r="E5" s="43"/>
      <c r="F5" s="43"/>
      <c r="G5" s="43"/>
      <c r="H5" s="43"/>
      <c r="I5" s="43"/>
      <c r="J5" s="43"/>
      <c r="K5" s="43"/>
      <c r="L5" s="43"/>
      <c r="M5" s="43"/>
    </row>
    <row r="6" spans="2:13" x14ac:dyDescent="0.25">
      <c r="B6" s="67" t="s">
        <v>117</v>
      </c>
      <c r="C6" s="68"/>
      <c r="D6" s="68"/>
      <c r="E6" s="68"/>
      <c r="F6" s="68"/>
      <c r="G6" s="68"/>
      <c r="H6" s="68"/>
      <c r="I6" s="68"/>
      <c r="J6" s="68"/>
      <c r="K6" s="68"/>
      <c r="L6" s="68"/>
      <c r="M6" s="68"/>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36</v>
      </c>
      <c r="C9" s="62"/>
      <c r="D9" s="62"/>
      <c r="E9" s="62"/>
      <c r="F9" s="62"/>
      <c r="G9" s="62"/>
      <c r="H9" s="62"/>
      <c r="I9" s="62"/>
      <c r="J9" s="62"/>
      <c r="K9" s="62"/>
      <c r="L9" s="62"/>
      <c r="M9" s="62">
        <f>SUM(C9:L9)</f>
        <v>0</v>
      </c>
    </row>
    <row r="10" spans="2:13" x14ac:dyDescent="0.25">
      <c r="B10" s="44" t="s">
        <v>238</v>
      </c>
      <c r="C10" s="62"/>
      <c r="D10" s="62"/>
      <c r="E10" s="62"/>
      <c r="F10" s="62"/>
      <c r="G10" s="62"/>
      <c r="H10" s="62"/>
      <c r="I10" s="62"/>
      <c r="J10" s="62"/>
      <c r="K10" s="62"/>
      <c r="L10" s="62"/>
      <c r="M10" s="62">
        <f t="shared" ref="M10:M19" si="0">SUM(C10:L10)</f>
        <v>0</v>
      </c>
    </row>
    <row r="11" spans="2:13" ht="30" customHeight="1" x14ac:dyDescent="0.25">
      <c r="B11" s="163" t="s">
        <v>242</v>
      </c>
      <c r="C11" s="62"/>
      <c r="D11" s="62"/>
      <c r="E11" s="62"/>
      <c r="F11" s="62"/>
      <c r="G11" s="62"/>
      <c r="H11" s="62"/>
      <c r="I11" s="62"/>
      <c r="J11" s="62"/>
      <c r="K11" s="62"/>
      <c r="L11" s="62"/>
      <c r="M11" s="62">
        <f t="shared" si="0"/>
        <v>0</v>
      </c>
    </row>
    <row r="12" spans="2:13" x14ac:dyDescent="0.25">
      <c r="B12" s="164" t="s">
        <v>253</v>
      </c>
      <c r="C12" s="62"/>
      <c r="D12" s="62"/>
      <c r="E12" s="62"/>
      <c r="F12" s="62"/>
      <c r="G12" s="62"/>
      <c r="H12" s="62"/>
      <c r="I12" s="62"/>
      <c r="J12" s="62"/>
      <c r="K12" s="62"/>
      <c r="L12" s="62"/>
      <c r="M12" s="62">
        <f t="shared" si="0"/>
        <v>0</v>
      </c>
    </row>
    <row r="13" spans="2:13" x14ac:dyDescent="0.25">
      <c r="B13" s="164" t="s">
        <v>254</v>
      </c>
      <c r="C13" s="62"/>
      <c r="D13" s="62"/>
      <c r="E13" s="62"/>
      <c r="F13" s="62"/>
      <c r="G13" s="62"/>
      <c r="H13" s="62"/>
      <c r="I13" s="62"/>
      <c r="J13" s="62"/>
      <c r="K13" s="62"/>
      <c r="L13" s="62"/>
      <c r="M13" s="62">
        <f t="shared" si="0"/>
        <v>0</v>
      </c>
    </row>
    <row r="14" spans="2:13" x14ac:dyDescent="0.25">
      <c r="B14" s="165" t="s">
        <v>239</v>
      </c>
      <c r="C14" s="62"/>
      <c r="D14" s="62"/>
      <c r="E14" s="62"/>
      <c r="F14" s="62"/>
      <c r="G14" s="62"/>
      <c r="H14" s="62"/>
      <c r="I14" s="62"/>
      <c r="J14" s="62"/>
      <c r="K14" s="62"/>
      <c r="L14" s="62"/>
      <c r="M14" s="62">
        <f t="shared" si="0"/>
        <v>0</v>
      </c>
    </row>
    <row r="15" spans="2:13" x14ac:dyDescent="0.25">
      <c r="B15" s="165" t="s">
        <v>240</v>
      </c>
      <c r="C15" s="62"/>
      <c r="D15" s="62"/>
      <c r="E15" s="62"/>
      <c r="F15" s="62"/>
      <c r="G15" s="62"/>
      <c r="H15" s="62"/>
      <c r="I15" s="62"/>
      <c r="J15" s="62"/>
      <c r="K15" s="62"/>
      <c r="L15" s="62"/>
      <c r="M15" s="62">
        <f t="shared" si="0"/>
        <v>0</v>
      </c>
    </row>
    <row r="16" spans="2:13" x14ac:dyDescent="0.25">
      <c r="B16" s="44" t="s">
        <v>38</v>
      </c>
      <c r="C16" s="62"/>
      <c r="D16" s="62"/>
      <c r="E16" s="62"/>
      <c r="F16" s="62"/>
      <c r="G16" s="62"/>
      <c r="H16" s="62"/>
      <c r="I16" s="62"/>
      <c r="J16" s="62"/>
      <c r="K16" s="62"/>
      <c r="L16" s="62"/>
      <c r="M16" s="62">
        <f t="shared" si="0"/>
        <v>0</v>
      </c>
    </row>
    <row r="17" spans="2:13" x14ac:dyDescent="0.25">
      <c r="B17" s="191" t="s">
        <v>290</v>
      </c>
      <c r="C17" s="62"/>
      <c r="D17" s="62"/>
      <c r="E17" s="62"/>
      <c r="F17" s="62"/>
      <c r="G17" s="62"/>
      <c r="H17" s="62"/>
      <c r="I17" s="62"/>
      <c r="J17" s="62"/>
      <c r="K17" s="62"/>
      <c r="L17" s="62"/>
      <c r="M17" s="62">
        <f t="shared" si="0"/>
        <v>0</v>
      </c>
    </row>
    <row r="18" spans="2:13" x14ac:dyDescent="0.25">
      <c r="B18" s="191" t="s">
        <v>291</v>
      </c>
      <c r="C18" s="62"/>
      <c r="D18" s="62"/>
      <c r="E18" s="62"/>
      <c r="F18" s="62"/>
      <c r="G18" s="62"/>
      <c r="H18" s="62"/>
      <c r="I18" s="62"/>
      <c r="J18" s="62"/>
      <c r="K18" s="62"/>
      <c r="L18" s="62"/>
      <c r="M18" s="62">
        <f t="shared" si="0"/>
        <v>0</v>
      </c>
    </row>
    <row r="19" spans="2:13" x14ac:dyDescent="0.25">
      <c r="B19" s="44" t="s">
        <v>9</v>
      </c>
      <c r="C19" s="62"/>
      <c r="D19" s="62"/>
      <c r="E19" s="62"/>
      <c r="F19" s="62"/>
      <c r="G19" s="62"/>
      <c r="H19" s="62"/>
      <c r="I19" s="62"/>
      <c r="J19" s="62"/>
      <c r="K19" s="62"/>
      <c r="L19" s="62"/>
      <c r="M19" s="62">
        <f t="shared" si="0"/>
        <v>0</v>
      </c>
    </row>
    <row r="20" spans="2:13" x14ac:dyDescent="0.25">
      <c r="B20" s="69" t="s">
        <v>10</v>
      </c>
      <c r="C20" s="54">
        <f t="shared" ref="C20:L20" si="1">SUM(C9:C11)+C16+C19</f>
        <v>0</v>
      </c>
      <c r="D20" s="54">
        <f t="shared" si="1"/>
        <v>0</v>
      </c>
      <c r="E20" s="54">
        <f t="shared" si="1"/>
        <v>0</v>
      </c>
      <c r="F20" s="54">
        <f t="shared" si="1"/>
        <v>0</v>
      </c>
      <c r="G20" s="54">
        <f t="shared" si="1"/>
        <v>0</v>
      </c>
      <c r="H20" s="54">
        <f t="shared" si="1"/>
        <v>0</v>
      </c>
      <c r="I20" s="54">
        <f t="shared" si="1"/>
        <v>0</v>
      </c>
      <c r="J20" s="54">
        <f t="shared" si="1"/>
        <v>0</v>
      </c>
      <c r="K20" s="54">
        <f t="shared" si="1"/>
        <v>0</v>
      </c>
      <c r="L20" s="54">
        <f t="shared" si="1"/>
        <v>0</v>
      </c>
      <c r="M20" s="54">
        <f>SUM(M9:M11)+M16+M19</f>
        <v>0</v>
      </c>
    </row>
    <row r="21" spans="2:13" x14ac:dyDescent="0.25">
      <c r="B21" s="47" t="s">
        <v>41</v>
      </c>
    </row>
    <row r="25" spans="2:13" ht="15.75" x14ac:dyDescent="0.25">
      <c r="B25" s="42" t="s">
        <v>355</v>
      </c>
      <c r="C25" s="43"/>
      <c r="D25" s="43"/>
      <c r="E25" s="43"/>
      <c r="F25" s="43"/>
      <c r="G25" s="43"/>
      <c r="H25" s="43"/>
      <c r="I25" s="43"/>
      <c r="J25" s="43"/>
      <c r="K25" s="43"/>
      <c r="L25" s="43"/>
      <c r="M25" s="43"/>
    </row>
    <row r="26" spans="2:13" x14ac:dyDescent="0.25">
      <c r="B26" s="67" t="s">
        <v>118</v>
      </c>
      <c r="C26" s="68"/>
      <c r="D26" s="68"/>
      <c r="E26" s="68"/>
      <c r="F26" s="68"/>
      <c r="G26" s="68"/>
      <c r="H26" s="68"/>
      <c r="I26" s="68"/>
      <c r="J26" s="68"/>
      <c r="K26" s="68"/>
      <c r="L26" s="68"/>
      <c r="M26" s="68"/>
    </row>
    <row r="27" spans="2:13" x14ac:dyDescent="0.25">
      <c r="B27" s="48"/>
      <c r="C27" s="48"/>
      <c r="D27" s="48"/>
      <c r="E27" s="48"/>
      <c r="F27" s="48"/>
      <c r="G27" s="48"/>
      <c r="H27" s="48"/>
      <c r="I27" s="48"/>
      <c r="J27" s="48"/>
      <c r="K27" s="48"/>
      <c r="L27" s="48"/>
      <c r="M27" s="48"/>
    </row>
    <row r="28" spans="2:13" ht="45" x14ac:dyDescent="0.25">
      <c r="B28" s="48"/>
      <c r="C28" s="49" t="s">
        <v>1</v>
      </c>
      <c r="D28" s="49" t="s">
        <v>2</v>
      </c>
      <c r="E28" s="49" t="s">
        <v>3</v>
      </c>
      <c r="F28" s="49" t="s">
        <v>4</v>
      </c>
      <c r="G28" s="49" t="s">
        <v>5</v>
      </c>
      <c r="H28" s="49" t="s">
        <v>6</v>
      </c>
      <c r="I28" s="49" t="s">
        <v>7</v>
      </c>
      <c r="J28" s="49" t="s">
        <v>52</v>
      </c>
      <c r="K28" s="49" t="s">
        <v>8</v>
      </c>
      <c r="L28" s="49" t="s">
        <v>9</v>
      </c>
      <c r="M28" s="50" t="s">
        <v>10</v>
      </c>
    </row>
    <row r="29" spans="2:13" x14ac:dyDescent="0.25">
      <c r="B29" s="44" t="s">
        <v>36</v>
      </c>
      <c r="C29" s="62">
        <v>0</v>
      </c>
      <c r="D29" s="62">
        <v>0</v>
      </c>
      <c r="E29" s="62">
        <v>0</v>
      </c>
      <c r="F29" s="62">
        <v>0</v>
      </c>
      <c r="G29" s="62">
        <v>0</v>
      </c>
      <c r="H29" s="62">
        <v>0</v>
      </c>
      <c r="I29" s="62">
        <v>0</v>
      </c>
      <c r="J29" s="62">
        <v>8.8124093800000004E-3</v>
      </c>
      <c r="K29" s="62">
        <v>0</v>
      </c>
      <c r="L29" s="62">
        <v>0</v>
      </c>
      <c r="M29" s="62">
        <f>SUM(C29:L29)</f>
        <v>8.8124093800000004E-3</v>
      </c>
    </row>
    <row r="30" spans="2:13" x14ac:dyDescent="0.25">
      <c r="B30" s="162" t="s">
        <v>238</v>
      </c>
      <c r="C30" s="62">
        <v>0.16833408336</v>
      </c>
      <c r="D30" s="62">
        <v>0</v>
      </c>
      <c r="E30" s="62">
        <v>8.9535604999999995E-4</v>
      </c>
      <c r="F30" s="62">
        <v>1.671932433E-2</v>
      </c>
      <c r="G30" s="62">
        <v>9.5706628569999994E-2</v>
      </c>
      <c r="H30" s="62">
        <v>7.4561531099999996E-3</v>
      </c>
      <c r="I30" s="62">
        <v>0.2340932198</v>
      </c>
      <c r="J30" s="62">
        <v>0.45229812295999999</v>
      </c>
      <c r="K30" s="62">
        <v>0</v>
      </c>
      <c r="L30" s="62">
        <v>5.7843908000000004E-4</v>
      </c>
      <c r="M30" s="62">
        <f t="shared" ref="M30:M39" si="2">SUM(C30:L30)</f>
        <v>0.97608132725999985</v>
      </c>
    </row>
    <row r="31" spans="2:13" ht="30" x14ac:dyDescent="0.25">
      <c r="B31" s="163" t="s">
        <v>242</v>
      </c>
      <c r="C31" s="62">
        <v>0</v>
      </c>
      <c r="D31" s="62">
        <v>0</v>
      </c>
      <c r="E31" s="62">
        <v>0</v>
      </c>
      <c r="F31" s="62">
        <v>0</v>
      </c>
      <c r="G31" s="62">
        <v>0</v>
      </c>
      <c r="H31" s="62">
        <v>0</v>
      </c>
      <c r="I31" s="62">
        <v>0</v>
      </c>
      <c r="J31" s="62">
        <v>0</v>
      </c>
      <c r="K31" s="62">
        <v>0</v>
      </c>
      <c r="L31" s="62">
        <v>0</v>
      </c>
      <c r="M31" s="62">
        <f t="shared" si="2"/>
        <v>0</v>
      </c>
    </row>
    <row r="32" spans="2:13" x14ac:dyDescent="0.25">
      <c r="B32" s="164" t="s">
        <v>253</v>
      </c>
      <c r="C32" s="62">
        <v>0</v>
      </c>
      <c r="D32" s="62">
        <v>0</v>
      </c>
      <c r="E32" s="62">
        <v>0</v>
      </c>
      <c r="F32" s="62">
        <v>0</v>
      </c>
      <c r="G32" s="62">
        <v>0</v>
      </c>
      <c r="H32" s="62">
        <v>0</v>
      </c>
      <c r="I32" s="62">
        <v>0</v>
      </c>
      <c r="J32" s="62">
        <v>0</v>
      </c>
      <c r="K32" s="62">
        <v>0</v>
      </c>
      <c r="L32" s="62">
        <v>0</v>
      </c>
      <c r="M32" s="62">
        <f t="shared" si="2"/>
        <v>0</v>
      </c>
    </row>
    <row r="33" spans="2:13" x14ac:dyDescent="0.25">
      <c r="B33" s="164" t="s">
        <v>254</v>
      </c>
      <c r="C33" s="62">
        <v>0</v>
      </c>
      <c r="D33" s="62">
        <v>0</v>
      </c>
      <c r="E33" s="62">
        <v>0</v>
      </c>
      <c r="F33" s="62">
        <v>0</v>
      </c>
      <c r="G33" s="62">
        <v>0</v>
      </c>
      <c r="H33" s="62">
        <v>0</v>
      </c>
      <c r="I33" s="62">
        <v>0</v>
      </c>
      <c r="J33" s="62">
        <v>0</v>
      </c>
      <c r="K33" s="62">
        <v>0</v>
      </c>
      <c r="L33" s="62">
        <v>0</v>
      </c>
      <c r="M33" s="62">
        <f t="shared" si="2"/>
        <v>0</v>
      </c>
    </row>
    <row r="34" spans="2:13" x14ac:dyDescent="0.25">
      <c r="B34" s="165" t="s">
        <v>239</v>
      </c>
      <c r="C34" s="62">
        <v>0</v>
      </c>
      <c r="D34" s="62">
        <v>0</v>
      </c>
      <c r="E34" s="62">
        <v>0</v>
      </c>
      <c r="F34" s="62">
        <v>0</v>
      </c>
      <c r="G34" s="62">
        <v>0</v>
      </c>
      <c r="H34" s="62">
        <v>0</v>
      </c>
      <c r="I34" s="62">
        <v>0</v>
      </c>
      <c r="J34" s="62">
        <v>0</v>
      </c>
      <c r="K34" s="62">
        <v>0</v>
      </c>
      <c r="L34" s="62">
        <v>0</v>
      </c>
      <c r="M34" s="62">
        <f t="shared" si="2"/>
        <v>0</v>
      </c>
    </row>
    <row r="35" spans="2:13" x14ac:dyDescent="0.25">
      <c r="B35" s="165" t="s">
        <v>240</v>
      </c>
      <c r="C35" s="62">
        <v>0</v>
      </c>
      <c r="D35" s="62">
        <v>0</v>
      </c>
      <c r="E35" s="62">
        <v>0</v>
      </c>
      <c r="F35" s="62">
        <v>0</v>
      </c>
      <c r="G35" s="62">
        <v>0</v>
      </c>
      <c r="H35" s="62">
        <v>0</v>
      </c>
      <c r="I35" s="62">
        <v>0</v>
      </c>
      <c r="J35" s="62">
        <v>0</v>
      </c>
      <c r="K35" s="62">
        <v>0</v>
      </c>
      <c r="L35" s="62">
        <v>0</v>
      </c>
      <c r="M35" s="62">
        <f t="shared" si="2"/>
        <v>0</v>
      </c>
    </row>
    <row r="36" spans="2:13" x14ac:dyDescent="0.25">
      <c r="B36" s="44" t="s">
        <v>38</v>
      </c>
      <c r="C36" s="62">
        <v>0.17684079628999999</v>
      </c>
      <c r="D36" s="62">
        <v>0</v>
      </c>
      <c r="E36" s="62">
        <v>0</v>
      </c>
      <c r="F36" s="62">
        <v>4.8970922889999997E-2</v>
      </c>
      <c r="G36" s="62">
        <v>0.1214567297</v>
      </c>
      <c r="H36" s="62">
        <v>1.1140998599999999E-3</v>
      </c>
      <c r="I36" s="62">
        <v>0.13892214218999999</v>
      </c>
      <c r="J36" s="62">
        <v>0.58343361852999998</v>
      </c>
      <c r="K36" s="62">
        <v>1.95084334E-3</v>
      </c>
      <c r="L36" s="62">
        <v>0</v>
      </c>
      <c r="M36" s="62">
        <f t="shared" si="2"/>
        <v>1.0726891527999998</v>
      </c>
    </row>
    <row r="37" spans="2:13" x14ac:dyDescent="0.25">
      <c r="B37" s="191" t="s">
        <v>290</v>
      </c>
      <c r="C37" s="62">
        <v>0</v>
      </c>
      <c r="D37" s="62">
        <v>0</v>
      </c>
      <c r="E37" s="62">
        <v>0</v>
      </c>
      <c r="F37" s="62">
        <v>0</v>
      </c>
      <c r="G37" s="62">
        <v>0</v>
      </c>
      <c r="H37" s="62">
        <v>0</v>
      </c>
      <c r="I37" s="62">
        <v>0</v>
      </c>
      <c r="J37" s="62">
        <v>0</v>
      </c>
      <c r="K37" s="62">
        <v>0</v>
      </c>
      <c r="L37" s="62">
        <v>0</v>
      </c>
      <c r="M37" s="62">
        <f t="shared" si="2"/>
        <v>0</v>
      </c>
    </row>
    <row r="38" spans="2:13" x14ac:dyDescent="0.25">
      <c r="B38" s="191" t="s">
        <v>291</v>
      </c>
      <c r="C38" s="62">
        <v>0.17684079628999999</v>
      </c>
      <c r="D38" s="62">
        <v>0</v>
      </c>
      <c r="E38" s="62">
        <v>0</v>
      </c>
      <c r="F38" s="62">
        <v>4.8970922889999997E-2</v>
      </c>
      <c r="G38" s="62">
        <v>0.1214567297</v>
      </c>
      <c r="H38" s="62">
        <v>1.1140998599999999E-3</v>
      </c>
      <c r="I38" s="62">
        <v>0.13892214218999999</v>
      </c>
      <c r="J38" s="62">
        <v>0.58343361852999998</v>
      </c>
      <c r="K38" s="62">
        <v>1.95084334E-3</v>
      </c>
      <c r="L38" s="62">
        <v>0</v>
      </c>
      <c r="M38" s="62">
        <f t="shared" si="2"/>
        <v>1.0726891527999998</v>
      </c>
    </row>
    <row r="39" spans="2:13" x14ac:dyDescent="0.25">
      <c r="B39" s="44" t="s">
        <v>9</v>
      </c>
      <c r="C39" s="62">
        <v>0</v>
      </c>
      <c r="D39" s="62">
        <v>0</v>
      </c>
      <c r="E39" s="62">
        <v>0</v>
      </c>
      <c r="F39" s="62">
        <v>0</v>
      </c>
      <c r="G39" s="62">
        <v>0</v>
      </c>
      <c r="H39" s="62">
        <v>0</v>
      </c>
      <c r="I39" s="62">
        <v>0</v>
      </c>
      <c r="J39" s="62">
        <v>0</v>
      </c>
      <c r="K39" s="62">
        <v>0</v>
      </c>
      <c r="L39" s="62">
        <v>0</v>
      </c>
      <c r="M39" s="62">
        <f t="shared" si="2"/>
        <v>0</v>
      </c>
    </row>
    <row r="40" spans="2:13" x14ac:dyDescent="0.25">
      <c r="B40" s="69" t="s">
        <v>10</v>
      </c>
      <c r="C40" s="54">
        <f>SUM(C29:C31)+C36+C39</f>
        <v>0.34517487964999999</v>
      </c>
      <c r="D40" s="54">
        <f t="shared" ref="D40:M40" si="3">D29+D30+D31+D36+D39</f>
        <v>0</v>
      </c>
      <c r="E40" s="54">
        <f t="shared" si="3"/>
        <v>8.9535604999999995E-4</v>
      </c>
      <c r="F40" s="54">
        <f t="shared" si="3"/>
        <v>6.5690247219999998E-2</v>
      </c>
      <c r="G40" s="54">
        <f t="shared" si="3"/>
        <v>0.21716335827</v>
      </c>
      <c r="H40" s="54">
        <f t="shared" si="3"/>
        <v>8.5702529699999992E-3</v>
      </c>
      <c r="I40" s="54">
        <f t="shared" si="3"/>
        <v>0.37301536198999996</v>
      </c>
      <c r="J40" s="54">
        <f t="shared" si="3"/>
        <v>1.04454415087</v>
      </c>
      <c r="K40" s="54">
        <f t="shared" si="3"/>
        <v>1.95084334E-3</v>
      </c>
      <c r="L40" s="54">
        <f t="shared" si="3"/>
        <v>5.7843908000000004E-4</v>
      </c>
      <c r="M40" s="54">
        <f t="shared" si="3"/>
        <v>2.0575828894399999</v>
      </c>
    </row>
    <row r="45" spans="2:13" ht="15.75" x14ac:dyDescent="0.25">
      <c r="B45" s="42" t="s">
        <v>356</v>
      </c>
      <c r="C45" s="43"/>
      <c r="D45" s="43"/>
      <c r="E45" s="43"/>
      <c r="F45" s="43"/>
      <c r="G45" s="43"/>
      <c r="H45" s="43"/>
      <c r="I45" s="43"/>
      <c r="J45" s="43"/>
      <c r="K45" s="43"/>
      <c r="L45" s="43"/>
      <c r="M45" s="43"/>
    </row>
    <row r="46" spans="2:13" x14ac:dyDescent="0.25">
      <c r="B46" s="67" t="s">
        <v>119</v>
      </c>
      <c r="C46" s="68"/>
      <c r="D46" s="68"/>
      <c r="E46" s="68"/>
      <c r="F46" s="68"/>
      <c r="G46" s="68"/>
      <c r="H46" s="68"/>
      <c r="I46" s="68"/>
      <c r="J46" s="68"/>
      <c r="K46" s="68"/>
      <c r="L46" s="68"/>
      <c r="M46" s="68"/>
    </row>
    <row r="47" spans="2:13" x14ac:dyDescent="0.25">
      <c r="B47" s="48"/>
      <c r="C47" s="48"/>
      <c r="D47" s="48"/>
      <c r="E47" s="48"/>
      <c r="F47" s="48"/>
      <c r="G47" s="48"/>
      <c r="H47" s="48"/>
      <c r="I47" s="48"/>
      <c r="J47" s="48"/>
      <c r="K47" s="48"/>
      <c r="L47" s="48"/>
      <c r="M47" s="48"/>
    </row>
    <row r="48" spans="2:13" ht="45" x14ac:dyDescent="0.25">
      <c r="B48" s="48"/>
      <c r="C48" s="49" t="s">
        <v>1</v>
      </c>
      <c r="D48" s="49" t="s">
        <v>2</v>
      </c>
      <c r="E48" s="49" t="s">
        <v>3</v>
      </c>
      <c r="F48" s="49" t="s">
        <v>4</v>
      </c>
      <c r="G48" s="49" t="s">
        <v>5</v>
      </c>
      <c r="H48" s="49" t="s">
        <v>6</v>
      </c>
      <c r="I48" s="49" t="s">
        <v>7</v>
      </c>
      <c r="J48" s="49" t="s">
        <v>52</v>
      </c>
      <c r="K48" s="49" t="s">
        <v>8</v>
      </c>
      <c r="L48" s="49" t="s">
        <v>9</v>
      </c>
      <c r="M48" s="50" t="s">
        <v>10</v>
      </c>
    </row>
    <row r="49" spans="2:15" x14ac:dyDescent="0.25">
      <c r="B49" s="44" t="s">
        <v>36</v>
      </c>
      <c r="C49" s="62">
        <v>0</v>
      </c>
      <c r="D49" s="62">
        <v>0</v>
      </c>
      <c r="E49" s="62">
        <v>0</v>
      </c>
      <c r="F49" s="62">
        <v>0</v>
      </c>
      <c r="G49" s="62">
        <v>0</v>
      </c>
      <c r="H49" s="62">
        <v>0</v>
      </c>
      <c r="I49" s="62">
        <v>0</v>
      </c>
      <c r="J49" s="62">
        <v>8.8124093800000004E-3</v>
      </c>
      <c r="K49" s="62">
        <v>0</v>
      </c>
      <c r="L49" s="62">
        <v>0</v>
      </c>
      <c r="M49" s="62">
        <f>SUM(C49:L49)</f>
        <v>8.8124093800000004E-3</v>
      </c>
    </row>
    <row r="50" spans="2:15" x14ac:dyDescent="0.25">
      <c r="B50" s="44" t="s">
        <v>238</v>
      </c>
      <c r="C50" s="62">
        <v>0.16833408336</v>
      </c>
      <c r="D50" s="62">
        <v>0</v>
      </c>
      <c r="E50" s="62">
        <v>8.9535604999999995E-4</v>
      </c>
      <c r="F50" s="62">
        <v>1.671932433E-2</v>
      </c>
      <c r="G50" s="62">
        <v>9.5706628569999994E-2</v>
      </c>
      <c r="H50" s="62">
        <v>7.4561531099999996E-3</v>
      </c>
      <c r="I50" s="62">
        <v>0.2340932198</v>
      </c>
      <c r="J50" s="62">
        <v>0.45229812295999999</v>
      </c>
      <c r="K50" s="62">
        <v>0</v>
      </c>
      <c r="L50" s="62">
        <v>5.7843908000000004E-4</v>
      </c>
      <c r="M50" s="62">
        <f t="shared" ref="M50:M59" si="4">SUM(C50:L50)</f>
        <v>0.97608132725999985</v>
      </c>
      <c r="O50" s="192"/>
    </row>
    <row r="51" spans="2:15" ht="30" x14ac:dyDescent="0.25">
      <c r="B51" s="163" t="s">
        <v>242</v>
      </c>
      <c r="C51" s="62">
        <v>0</v>
      </c>
      <c r="D51" s="62">
        <v>0</v>
      </c>
      <c r="E51" s="62">
        <v>0</v>
      </c>
      <c r="F51" s="62">
        <v>0</v>
      </c>
      <c r="G51" s="62">
        <v>0</v>
      </c>
      <c r="H51" s="62">
        <v>0</v>
      </c>
      <c r="I51" s="62">
        <v>0</v>
      </c>
      <c r="J51" s="62">
        <v>0</v>
      </c>
      <c r="K51" s="62">
        <v>0</v>
      </c>
      <c r="L51" s="62">
        <v>0</v>
      </c>
      <c r="M51" s="62">
        <f t="shared" si="4"/>
        <v>0</v>
      </c>
      <c r="O51" s="192"/>
    </row>
    <row r="52" spans="2:15" x14ac:dyDescent="0.25">
      <c r="B52" s="164" t="s">
        <v>253</v>
      </c>
      <c r="C52" s="62">
        <v>0</v>
      </c>
      <c r="D52" s="62">
        <v>0</v>
      </c>
      <c r="E52" s="62">
        <v>0</v>
      </c>
      <c r="F52" s="62">
        <v>0</v>
      </c>
      <c r="G52" s="62">
        <v>0</v>
      </c>
      <c r="H52" s="62">
        <v>0</v>
      </c>
      <c r="I52" s="62">
        <v>0</v>
      </c>
      <c r="J52" s="62">
        <v>0</v>
      </c>
      <c r="K52" s="62">
        <v>0</v>
      </c>
      <c r="L52" s="62">
        <v>0</v>
      </c>
      <c r="M52" s="62">
        <f t="shared" si="4"/>
        <v>0</v>
      </c>
      <c r="O52" s="192"/>
    </row>
    <row r="53" spans="2:15" x14ac:dyDescent="0.25">
      <c r="B53" s="164" t="s">
        <v>254</v>
      </c>
      <c r="C53" s="62">
        <v>0</v>
      </c>
      <c r="D53" s="62">
        <v>0</v>
      </c>
      <c r="E53" s="62">
        <v>0</v>
      </c>
      <c r="F53" s="62">
        <v>0</v>
      </c>
      <c r="G53" s="62">
        <v>0</v>
      </c>
      <c r="H53" s="62">
        <v>0</v>
      </c>
      <c r="I53" s="62">
        <v>0</v>
      </c>
      <c r="J53" s="62">
        <v>0</v>
      </c>
      <c r="K53" s="62">
        <v>0</v>
      </c>
      <c r="L53" s="62">
        <v>0</v>
      </c>
      <c r="M53" s="62">
        <f t="shared" si="4"/>
        <v>0</v>
      </c>
      <c r="O53" s="192"/>
    </row>
    <row r="54" spans="2:15" x14ac:dyDescent="0.25">
      <c r="B54" s="165" t="s">
        <v>239</v>
      </c>
      <c r="C54" s="62">
        <v>0</v>
      </c>
      <c r="D54" s="62">
        <v>0</v>
      </c>
      <c r="E54" s="62">
        <v>0</v>
      </c>
      <c r="F54" s="62">
        <v>0</v>
      </c>
      <c r="G54" s="62">
        <v>0</v>
      </c>
      <c r="H54" s="62">
        <v>0</v>
      </c>
      <c r="I54" s="62">
        <v>0</v>
      </c>
      <c r="J54" s="62">
        <v>0</v>
      </c>
      <c r="K54" s="62">
        <v>0</v>
      </c>
      <c r="L54" s="62">
        <v>0</v>
      </c>
      <c r="M54" s="62">
        <f t="shared" si="4"/>
        <v>0</v>
      </c>
      <c r="O54" s="192"/>
    </row>
    <row r="55" spans="2:15" x14ac:dyDescent="0.25">
      <c r="B55" s="165" t="s">
        <v>240</v>
      </c>
      <c r="C55" s="62">
        <v>0</v>
      </c>
      <c r="D55" s="62">
        <v>0</v>
      </c>
      <c r="E55" s="62">
        <v>0</v>
      </c>
      <c r="F55" s="62">
        <v>0</v>
      </c>
      <c r="G55" s="62">
        <v>0</v>
      </c>
      <c r="H55" s="62">
        <v>0</v>
      </c>
      <c r="I55" s="62">
        <v>0</v>
      </c>
      <c r="J55" s="62">
        <v>0</v>
      </c>
      <c r="K55" s="62">
        <v>0</v>
      </c>
      <c r="L55" s="62">
        <v>0</v>
      </c>
      <c r="M55" s="62">
        <f t="shared" si="4"/>
        <v>0</v>
      </c>
      <c r="O55" s="192"/>
    </row>
    <row r="56" spans="2:15" x14ac:dyDescent="0.25">
      <c r="B56" s="44" t="s">
        <v>38</v>
      </c>
      <c r="C56" s="62">
        <v>0.17684079628999999</v>
      </c>
      <c r="D56" s="62">
        <v>0</v>
      </c>
      <c r="E56" s="62">
        <v>0</v>
      </c>
      <c r="F56" s="62">
        <v>4.8970922889999997E-2</v>
      </c>
      <c r="G56" s="62">
        <v>0.1214567297</v>
      </c>
      <c r="H56" s="62">
        <v>1.1140998599999999E-3</v>
      </c>
      <c r="I56" s="62">
        <v>0.13892214218999999</v>
      </c>
      <c r="J56" s="62">
        <v>0.58343361852999998</v>
      </c>
      <c r="K56" s="62">
        <v>1.95084334E-3</v>
      </c>
      <c r="L56" s="62">
        <v>0</v>
      </c>
      <c r="M56" s="62">
        <f t="shared" si="4"/>
        <v>1.0726891527999998</v>
      </c>
      <c r="O56" s="192"/>
    </row>
    <row r="57" spans="2:15" x14ac:dyDescent="0.25">
      <c r="B57" s="191" t="s">
        <v>290</v>
      </c>
      <c r="C57" s="62">
        <v>0</v>
      </c>
      <c r="D57" s="62">
        <v>0</v>
      </c>
      <c r="E57" s="62">
        <v>0</v>
      </c>
      <c r="F57" s="62">
        <v>0</v>
      </c>
      <c r="G57" s="62">
        <v>0</v>
      </c>
      <c r="H57" s="62">
        <v>0</v>
      </c>
      <c r="I57" s="62">
        <v>0</v>
      </c>
      <c r="J57" s="62">
        <v>0</v>
      </c>
      <c r="K57" s="62">
        <v>0</v>
      </c>
      <c r="L57" s="62">
        <v>0</v>
      </c>
      <c r="M57" s="62">
        <f t="shared" si="4"/>
        <v>0</v>
      </c>
      <c r="O57" s="192"/>
    </row>
    <row r="58" spans="2:15" x14ac:dyDescent="0.25">
      <c r="B58" s="191" t="s">
        <v>291</v>
      </c>
      <c r="C58" s="62">
        <v>0.17684079628999999</v>
      </c>
      <c r="D58" s="62">
        <v>0</v>
      </c>
      <c r="E58" s="62">
        <v>0</v>
      </c>
      <c r="F58" s="62">
        <v>4.8970922889999997E-2</v>
      </c>
      <c r="G58" s="62">
        <v>0.1214567297</v>
      </c>
      <c r="H58" s="62">
        <v>1.1140998599999999E-3</v>
      </c>
      <c r="I58" s="62">
        <v>0.13892214218999999</v>
      </c>
      <c r="J58" s="62">
        <v>0.58343361852999998</v>
      </c>
      <c r="K58" s="62">
        <v>1.95084334E-3</v>
      </c>
      <c r="L58" s="62">
        <v>0</v>
      </c>
      <c r="M58" s="62">
        <f t="shared" si="4"/>
        <v>1.0726891527999998</v>
      </c>
    </row>
    <row r="59" spans="2:15" x14ac:dyDescent="0.25">
      <c r="B59" s="44" t="s">
        <v>9</v>
      </c>
      <c r="C59" s="62">
        <v>0</v>
      </c>
      <c r="D59" s="62">
        <v>0</v>
      </c>
      <c r="E59" s="62">
        <v>0</v>
      </c>
      <c r="F59" s="62">
        <v>0</v>
      </c>
      <c r="G59" s="62">
        <v>0</v>
      </c>
      <c r="H59" s="62">
        <v>0</v>
      </c>
      <c r="I59" s="62">
        <v>0</v>
      </c>
      <c r="J59" s="62">
        <v>0</v>
      </c>
      <c r="K59" s="62">
        <v>0</v>
      </c>
      <c r="L59" s="62">
        <v>0</v>
      </c>
      <c r="M59" s="62">
        <f t="shared" si="4"/>
        <v>0</v>
      </c>
    </row>
    <row r="60" spans="2:15" x14ac:dyDescent="0.25">
      <c r="B60" s="69" t="s">
        <v>10</v>
      </c>
      <c r="C60" s="54">
        <f>SUM(C49:C51)+C56+C59</f>
        <v>0.34517487964999999</v>
      </c>
      <c r="D60" s="54">
        <f t="shared" ref="D60:M60" si="5">SUM(D49:D51)+D56+D59</f>
        <v>0</v>
      </c>
      <c r="E60" s="54">
        <f t="shared" si="5"/>
        <v>8.9535604999999995E-4</v>
      </c>
      <c r="F60" s="54">
        <f t="shared" si="5"/>
        <v>6.5690247219999998E-2</v>
      </c>
      <c r="G60" s="54">
        <f t="shared" si="5"/>
        <v>0.21716335827</v>
      </c>
      <c r="H60" s="54">
        <f t="shared" si="5"/>
        <v>8.5702529699999992E-3</v>
      </c>
      <c r="I60" s="54">
        <f t="shared" si="5"/>
        <v>0.37301536198999996</v>
      </c>
      <c r="J60" s="54">
        <f t="shared" si="5"/>
        <v>1.04454415087</v>
      </c>
      <c r="K60" s="54">
        <f t="shared" si="5"/>
        <v>1.95084334E-3</v>
      </c>
      <c r="L60" s="54">
        <f t="shared" si="5"/>
        <v>5.7843908000000004E-4</v>
      </c>
      <c r="M60" s="54">
        <f t="shared" si="5"/>
        <v>2.0575828894399999</v>
      </c>
    </row>
    <row r="63" spans="2:15" x14ac:dyDescent="0.25">
      <c r="B63" s="43"/>
      <c r="C63" s="43"/>
      <c r="D63" s="43"/>
      <c r="E63" s="43"/>
      <c r="F63" s="43"/>
      <c r="G63" s="43"/>
      <c r="H63" s="43"/>
      <c r="I63" s="43"/>
      <c r="J63" s="43"/>
      <c r="K63" s="43"/>
      <c r="L63" s="43"/>
      <c r="N63" s="43"/>
    </row>
    <row r="64" spans="2:15" x14ac:dyDescent="0.25">
      <c r="B64" s="43"/>
      <c r="C64" s="43"/>
      <c r="D64" s="43"/>
      <c r="E64" s="43"/>
      <c r="F64" s="43"/>
      <c r="G64" s="43"/>
      <c r="H64" s="43"/>
      <c r="I64" s="43"/>
      <c r="J64" s="43"/>
      <c r="K64" s="43"/>
      <c r="L64" s="43"/>
      <c r="M64" s="43"/>
      <c r="N64" s="43"/>
    </row>
    <row r="66" spans="14:14" x14ac:dyDescent="0.25">
      <c r="N66" s="121" t="s">
        <v>246</v>
      </c>
    </row>
    <row r="79" spans="14:14" x14ac:dyDescent="0.25">
      <c r="N79" s="43"/>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topLeftCell="A55" zoomScale="85" zoomScaleNormal="85" zoomScaleSheetLayoutView="100" workbookViewId="0">
      <selection activeCell="C72" sqref="C72:M72"/>
    </sheetView>
  </sheetViews>
  <sheetFormatPr defaultRowHeight="15" x14ac:dyDescent="0.25"/>
  <cols>
    <col min="1" max="1" width="4.7109375" style="44" customWidth="1"/>
    <col min="2" max="2" width="25.140625" style="44" bestFit="1" customWidth="1"/>
    <col min="3" max="12" width="17.7109375" style="44" customWidth="1"/>
    <col min="13" max="13" width="18.5703125" style="44" bestFit="1" customWidth="1"/>
    <col min="14" max="20" width="9.140625" style="44"/>
    <col min="21" max="21" width="9.140625" style="44" customWidth="1"/>
    <col min="22" max="16384" width="9.140625" style="44"/>
  </cols>
  <sheetData>
    <row r="4" spans="2:13" x14ac:dyDescent="0.25">
      <c r="B4" s="43"/>
      <c r="C4" s="43"/>
      <c r="D4" s="43"/>
      <c r="E4" s="43"/>
      <c r="F4" s="43"/>
      <c r="G4" s="43"/>
      <c r="H4" s="43"/>
      <c r="I4" s="43"/>
      <c r="J4" s="43"/>
      <c r="K4" s="45" t="s">
        <v>30</v>
      </c>
      <c r="L4" s="166">
        <f>'Table 1-3 - Lending'!L4</f>
        <v>43281</v>
      </c>
      <c r="M4" s="43"/>
    </row>
    <row r="5" spans="2:13" ht="15.75" x14ac:dyDescent="0.25">
      <c r="B5" s="42" t="s">
        <v>357</v>
      </c>
      <c r="C5" s="43"/>
      <c r="D5" s="43"/>
      <c r="E5" s="43"/>
      <c r="F5" s="43"/>
      <c r="G5" s="43"/>
      <c r="H5" s="43"/>
      <c r="I5" s="43"/>
      <c r="J5" s="43"/>
      <c r="K5" s="43"/>
      <c r="L5" s="43"/>
      <c r="M5" s="43"/>
    </row>
    <row r="6" spans="2:13" x14ac:dyDescent="0.25">
      <c r="B6" s="67" t="s">
        <v>120</v>
      </c>
      <c r="C6" s="68"/>
      <c r="D6" s="68"/>
      <c r="E6" s="68"/>
      <c r="F6" s="68"/>
      <c r="G6" s="68"/>
      <c r="H6" s="68"/>
      <c r="I6" s="68"/>
      <c r="J6" s="68"/>
      <c r="K6" s="68"/>
      <c r="L6" s="68"/>
      <c r="M6" s="68"/>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42</v>
      </c>
      <c r="C9" s="62">
        <v>0</v>
      </c>
      <c r="D9" s="62">
        <v>0</v>
      </c>
      <c r="E9" s="62">
        <v>0</v>
      </c>
      <c r="F9" s="62">
        <v>0</v>
      </c>
      <c r="G9" s="62">
        <v>0</v>
      </c>
      <c r="H9" s="62">
        <v>0</v>
      </c>
      <c r="I9" s="62">
        <v>0</v>
      </c>
      <c r="J9" s="62">
        <v>0</v>
      </c>
      <c r="K9" s="62">
        <v>0</v>
      </c>
      <c r="L9" s="62">
        <v>0</v>
      </c>
      <c r="M9" s="62">
        <f>SUM(C9:L9)</f>
        <v>0</v>
      </c>
    </row>
    <row r="10" spans="2:13" x14ac:dyDescent="0.25">
      <c r="B10" s="44" t="s">
        <v>137</v>
      </c>
      <c r="C10" s="62">
        <v>0</v>
      </c>
      <c r="D10" s="62">
        <v>0</v>
      </c>
      <c r="E10" s="62">
        <v>0</v>
      </c>
      <c r="F10" s="62">
        <v>0</v>
      </c>
      <c r="G10" s="62">
        <v>0</v>
      </c>
      <c r="H10" s="62">
        <v>0</v>
      </c>
      <c r="I10" s="62">
        <v>0</v>
      </c>
      <c r="J10" s="62">
        <v>0</v>
      </c>
      <c r="K10" s="62">
        <v>0</v>
      </c>
      <c r="L10" s="62">
        <v>0</v>
      </c>
      <c r="M10" s="62">
        <f t="shared" ref="M10:M13" si="0">SUM(C10:L10)</f>
        <v>0</v>
      </c>
    </row>
    <row r="11" spans="2:13" x14ac:dyDescent="0.25">
      <c r="B11" s="44" t="s">
        <v>43</v>
      </c>
      <c r="C11" s="62">
        <v>0</v>
      </c>
      <c r="D11" s="62">
        <v>0</v>
      </c>
      <c r="E11" s="62">
        <v>0</v>
      </c>
      <c r="F11" s="62">
        <v>0</v>
      </c>
      <c r="G11" s="62">
        <v>0</v>
      </c>
      <c r="H11" s="62">
        <v>0</v>
      </c>
      <c r="I11" s="62">
        <v>0</v>
      </c>
      <c r="J11" s="62">
        <v>0</v>
      </c>
      <c r="K11" s="62">
        <v>0</v>
      </c>
      <c r="L11" s="62">
        <v>0</v>
      </c>
      <c r="M11" s="62">
        <f t="shared" si="0"/>
        <v>0</v>
      </c>
    </row>
    <row r="12" spans="2:13" x14ac:dyDescent="0.25">
      <c r="B12" s="44" t="s">
        <v>44</v>
      </c>
      <c r="C12" s="62">
        <v>0</v>
      </c>
      <c r="D12" s="62">
        <v>0</v>
      </c>
      <c r="E12" s="62">
        <v>0</v>
      </c>
      <c r="F12" s="62">
        <v>0</v>
      </c>
      <c r="G12" s="62">
        <v>0</v>
      </c>
      <c r="H12" s="62">
        <v>0</v>
      </c>
      <c r="I12" s="62">
        <v>0</v>
      </c>
      <c r="J12" s="62">
        <v>0</v>
      </c>
      <c r="K12" s="62">
        <v>0</v>
      </c>
      <c r="L12" s="62">
        <v>0</v>
      </c>
      <c r="M12" s="62">
        <f t="shared" si="0"/>
        <v>0</v>
      </c>
    </row>
    <row r="13" spans="2:13" x14ac:dyDescent="0.25">
      <c r="B13" s="44" t="s">
        <v>45</v>
      </c>
      <c r="C13" s="62">
        <v>0.34517487964999999</v>
      </c>
      <c r="D13" s="62">
        <v>0</v>
      </c>
      <c r="E13" s="62">
        <v>8.9535604999999995E-4</v>
      </c>
      <c r="F13" s="62">
        <v>6.5690247219999998E-2</v>
      </c>
      <c r="G13" s="62">
        <v>0.21716335827</v>
      </c>
      <c r="H13" s="62">
        <v>8.5702529699999992E-3</v>
      </c>
      <c r="I13" s="62">
        <v>0.37301536199000002</v>
      </c>
      <c r="J13" s="62">
        <v>1.04454415087</v>
      </c>
      <c r="K13" s="62">
        <v>1.95084334E-3</v>
      </c>
      <c r="L13" s="62">
        <v>5.7843908000000004E-4</v>
      </c>
      <c r="M13" s="62">
        <f t="shared" si="0"/>
        <v>2.0575828894399999</v>
      </c>
    </row>
    <row r="14" spans="2:13" x14ac:dyDescent="0.25">
      <c r="B14" s="69" t="s">
        <v>10</v>
      </c>
      <c r="C14" s="54">
        <f>SUM(C9:C13)</f>
        <v>0.34517487964999999</v>
      </c>
      <c r="D14" s="54">
        <f t="shared" ref="D14:M14" si="1">SUM(D9:D13)</f>
        <v>0</v>
      </c>
      <c r="E14" s="54">
        <f t="shared" si="1"/>
        <v>8.9535604999999995E-4</v>
      </c>
      <c r="F14" s="54">
        <f t="shared" si="1"/>
        <v>6.5690247219999998E-2</v>
      </c>
      <c r="G14" s="54">
        <f t="shared" si="1"/>
        <v>0.21716335827</v>
      </c>
      <c r="H14" s="54">
        <f t="shared" si="1"/>
        <v>8.5702529699999992E-3</v>
      </c>
      <c r="I14" s="54">
        <f t="shared" si="1"/>
        <v>0.37301536199000002</v>
      </c>
      <c r="J14" s="54">
        <f t="shared" si="1"/>
        <v>1.04454415087</v>
      </c>
      <c r="K14" s="54">
        <f t="shared" si="1"/>
        <v>1.95084334E-3</v>
      </c>
      <c r="L14" s="54">
        <f t="shared" si="1"/>
        <v>5.7843908000000004E-4</v>
      </c>
      <c r="M14" s="54">
        <f t="shared" si="1"/>
        <v>2.0575828894399999</v>
      </c>
    </row>
    <row r="15" spans="2:13" x14ac:dyDescent="0.25">
      <c r="C15" s="59"/>
      <c r="D15" s="59"/>
      <c r="E15" s="59"/>
      <c r="F15" s="59"/>
      <c r="G15" s="59"/>
      <c r="H15" s="59"/>
      <c r="I15" s="59"/>
      <c r="J15" s="59"/>
      <c r="K15" s="59"/>
      <c r="L15" s="59"/>
      <c r="M15" s="59"/>
    </row>
    <row r="16" spans="2:13" x14ac:dyDescent="0.25">
      <c r="C16" s="59"/>
      <c r="D16" s="59"/>
      <c r="E16" s="59"/>
      <c r="F16" s="59"/>
      <c r="G16" s="59"/>
      <c r="H16" s="59"/>
      <c r="I16" s="59"/>
      <c r="J16" s="59"/>
      <c r="K16" s="59"/>
      <c r="L16" s="59"/>
      <c r="M16" s="59"/>
    </row>
    <row r="19" spans="2:13" ht="15.75" x14ac:dyDescent="0.25">
      <c r="B19" s="42" t="s">
        <v>358</v>
      </c>
      <c r="C19" s="43"/>
      <c r="D19" s="43"/>
      <c r="E19" s="43"/>
      <c r="F19" s="43"/>
      <c r="G19" s="43"/>
      <c r="H19" s="43"/>
      <c r="I19" s="43"/>
      <c r="J19" s="43"/>
      <c r="K19" s="43"/>
      <c r="L19" s="43"/>
      <c r="M19" s="43"/>
    </row>
    <row r="20" spans="2:13" x14ac:dyDescent="0.25">
      <c r="B20" s="67" t="s">
        <v>121</v>
      </c>
      <c r="C20" s="67"/>
      <c r="D20" s="68"/>
      <c r="E20" s="68"/>
      <c r="F20" s="68"/>
      <c r="G20" s="68"/>
      <c r="H20" s="68"/>
      <c r="I20" s="68"/>
      <c r="J20" s="68"/>
      <c r="K20" s="68"/>
      <c r="L20" s="68"/>
      <c r="M20" s="68"/>
    </row>
    <row r="21" spans="2:13" x14ac:dyDescent="0.25">
      <c r="B21" s="48"/>
      <c r="C21" s="48"/>
      <c r="D21" s="48"/>
      <c r="E21" s="48"/>
      <c r="F21" s="48"/>
      <c r="G21" s="48"/>
      <c r="H21" s="48"/>
      <c r="I21" s="48"/>
      <c r="J21" s="48"/>
      <c r="K21" s="48"/>
      <c r="L21" s="48"/>
      <c r="M21" s="48"/>
    </row>
    <row r="22" spans="2:13" ht="45" x14ac:dyDescent="0.25">
      <c r="B22" s="48"/>
      <c r="C22" s="49" t="s">
        <v>1</v>
      </c>
      <c r="D22" s="49" t="s">
        <v>2</v>
      </c>
      <c r="E22" s="49" t="s">
        <v>3</v>
      </c>
      <c r="F22" s="49" t="s">
        <v>4</v>
      </c>
      <c r="G22" s="49" t="s">
        <v>5</v>
      </c>
      <c r="H22" s="49" t="s">
        <v>6</v>
      </c>
      <c r="I22" s="49" t="s">
        <v>7</v>
      </c>
      <c r="J22" s="49" t="s">
        <v>52</v>
      </c>
      <c r="K22" s="49" t="s">
        <v>8</v>
      </c>
      <c r="L22" s="49" t="s">
        <v>9</v>
      </c>
      <c r="M22" s="50" t="s">
        <v>10</v>
      </c>
    </row>
    <row r="23" spans="2:13" x14ac:dyDescent="0.25">
      <c r="B23" s="44" t="s">
        <v>46</v>
      </c>
      <c r="C23" s="62">
        <v>2.0695406999999999E-4</v>
      </c>
      <c r="D23" s="62">
        <v>0</v>
      </c>
      <c r="E23" s="62">
        <v>0</v>
      </c>
      <c r="F23" s="62">
        <v>2.6894393999999999E-4</v>
      </c>
      <c r="G23" s="62">
        <v>0</v>
      </c>
      <c r="H23" s="62">
        <v>0</v>
      </c>
      <c r="I23" s="62">
        <v>6.8623880000000004E-5</v>
      </c>
      <c r="J23" s="62">
        <v>8.07780726E-3</v>
      </c>
      <c r="K23" s="62">
        <v>0</v>
      </c>
      <c r="L23" s="62">
        <v>0</v>
      </c>
      <c r="M23" s="62">
        <f>SUM(C23:L23)</f>
        <v>8.62232915E-3</v>
      </c>
    </row>
    <row r="24" spans="2:13" x14ac:dyDescent="0.25">
      <c r="B24" s="44" t="s">
        <v>138</v>
      </c>
      <c r="C24" s="62">
        <v>6.2432562000000003E-4</v>
      </c>
      <c r="D24" s="62">
        <v>0</v>
      </c>
      <c r="E24" s="62">
        <v>0</v>
      </c>
      <c r="F24" s="62">
        <v>0</v>
      </c>
      <c r="G24" s="62">
        <v>1.8930604000000001E-4</v>
      </c>
      <c r="H24" s="62">
        <v>0</v>
      </c>
      <c r="I24" s="62">
        <v>8.9688145999999999E-4</v>
      </c>
      <c r="J24" s="62">
        <v>1.9249631079999999E-2</v>
      </c>
      <c r="K24" s="62">
        <v>0</v>
      </c>
      <c r="L24" s="62">
        <v>0</v>
      </c>
      <c r="M24" s="62">
        <f t="shared" ref="M24:M28" si="2">SUM(C24:L24)</f>
        <v>2.0960144199999999E-2</v>
      </c>
    </row>
    <row r="25" spans="2:13" x14ac:dyDescent="0.25">
      <c r="B25" s="44" t="s">
        <v>47</v>
      </c>
      <c r="C25" s="62">
        <v>3.1959185700000002E-3</v>
      </c>
      <c r="D25" s="62">
        <v>0</v>
      </c>
      <c r="E25" s="62">
        <v>0</v>
      </c>
      <c r="F25" s="62">
        <v>3.6779966E-4</v>
      </c>
      <c r="G25" s="62">
        <v>2.7121965899999999E-3</v>
      </c>
      <c r="H25" s="62">
        <v>0</v>
      </c>
      <c r="I25" s="62">
        <v>9.7410935499999997E-3</v>
      </c>
      <c r="J25" s="62">
        <v>3.3311801070000001E-2</v>
      </c>
      <c r="K25" s="62">
        <v>0</v>
      </c>
      <c r="L25" s="62">
        <v>0</v>
      </c>
      <c r="M25" s="62">
        <f t="shared" si="2"/>
        <v>4.9328809440000003E-2</v>
      </c>
    </row>
    <row r="26" spans="2:13" x14ac:dyDescent="0.25">
      <c r="B26" s="44" t="s">
        <v>48</v>
      </c>
      <c r="C26" s="62">
        <v>2.304032042E-2</v>
      </c>
      <c r="D26" s="62">
        <v>0</v>
      </c>
      <c r="E26" s="62">
        <v>0</v>
      </c>
      <c r="F26" s="62">
        <v>3.3567408500000001E-3</v>
      </c>
      <c r="G26" s="62">
        <v>2.4779638360000002E-2</v>
      </c>
      <c r="H26" s="62">
        <v>7.7859966799999998E-3</v>
      </c>
      <c r="I26" s="62">
        <v>0.1835201658</v>
      </c>
      <c r="J26" s="62">
        <v>0.15343712775000001</v>
      </c>
      <c r="K26" s="62">
        <v>0</v>
      </c>
      <c r="L26" s="62">
        <v>4.6306217E-4</v>
      </c>
      <c r="M26" s="62">
        <f t="shared" si="2"/>
        <v>0.39638305202999996</v>
      </c>
    </row>
    <row r="27" spans="2:13" x14ac:dyDescent="0.25">
      <c r="B27" s="44" t="s">
        <v>50</v>
      </c>
      <c r="C27" s="62">
        <v>0.31810736096999997</v>
      </c>
      <c r="D27" s="62">
        <v>0</v>
      </c>
      <c r="E27" s="62">
        <v>8.9535604999999995E-4</v>
      </c>
      <c r="F27" s="62">
        <v>6.1696762769999997E-2</v>
      </c>
      <c r="G27" s="62">
        <v>0.18948221728</v>
      </c>
      <c r="H27" s="62">
        <v>7.8425629000000003E-4</v>
      </c>
      <c r="I27" s="62">
        <v>0.17878859729999999</v>
      </c>
      <c r="J27" s="62">
        <v>0.83046778370999996</v>
      </c>
      <c r="K27" s="62">
        <v>1.95084334E-3</v>
      </c>
      <c r="L27" s="62">
        <v>1.1537691E-4</v>
      </c>
      <c r="M27" s="62">
        <f t="shared" si="2"/>
        <v>1.5822885546199998</v>
      </c>
    </row>
    <row r="28" spans="2:13" x14ac:dyDescent="0.25">
      <c r="B28" s="44" t="s">
        <v>49</v>
      </c>
      <c r="C28" s="62">
        <v>0</v>
      </c>
      <c r="D28" s="62">
        <v>0</v>
      </c>
      <c r="E28" s="62">
        <v>0</v>
      </c>
      <c r="F28" s="62">
        <v>0</v>
      </c>
      <c r="G28" s="62">
        <v>0</v>
      </c>
      <c r="H28" s="62">
        <v>0</v>
      </c>
      <c r="I28" s="62">
        <v>0</v>
      </c>
      <c r="J28" s="62">
        <v>0</v>
      </c>
      <c r="K28" s="62">
        <v>0</v>
      </c>
      <c r="L28" s="62">
        <v>0</v>
      </c>
      <c r="M28" s="62">
        <f t="shared" si="2"/>
        <v>0</v>
      </c>
    </row>
    <row r="29" spans="2:13" x14ac:dyDescent="0.25">
      <c r="B29" s="69" t="s">
        <v>10</v>
      </c>
      <c r="C29" s="54">
        <f>SUM(C23:C28)</f>
        <v>0.34517487964999999</v>
      </c>
      <c r="D29" s="54">
        <f t="shared" ref="D29:M29" si="3">SUM(D23:D28)</f>
        <v>0</v>
      </c>
      <c r="E29" s="54">
        <f t="shared" si="3"/>
        <v>8.9535604999999995E-4</v>
      </c>
      <c r="F29" s="54">
        <f t="shared" si="3"/>
        <v>6.5690247219999998E-2</v>
      </c>
      <c r="G29" s="54">
        <f t="shared" si="3"/>
        <v>0.21716335827</v>
      </c>
      <c r="H29" s="54">
        <f t="shared" si="3"/>
        <v>8.5702529699999992E-3</v>
      </c>
      <c r="I29" s="54">
        <f t="shared" si="3"/>
        <v>0.37301536198999996</v>
      </c>
      <c r="J29" s="54">
        <f t="shared" si="3"/>
        <v>1.04454415087</v>
      </c>
      <c r="K29" s="54">
        <f t="shared" si="3"/>
        <v>1.95084334E-3</v>
      </c>
      <c r="L29" s="54">
        <f t="shared" si="3"/>
        <v>5.7843908000000004E-4</v>
      </c>
      <c r="M29" s="54">
        <f t="shared" si="3"/>
        <v>2.0575828894399999</v>
      </c>
    </row>
    <row r="34" spans="2:13" ht="15.75" x14ac:dyDescent="0.25">
      <c r="B34" s="42" t="s">
        <v>359</v>
      </c>
      <c r="C34" s="43"/>
      <c r="D34" s="43"/>
      <c r="E34" s="43"/>
      <c r="F34" s="43"/>
      <c r="G34" s="43"/>
      <c r="H34" s="43"/>
      <c r="I34" s="43"/>
      <c r="J34" s="43"/>
      <c r="K34" s="43"/>
      <c r="L34" s="43"/>
      <c r="M34" s="43"/>
    </row>
    <row r="35" spans="2:13" x14ac:dyDescent="0.25">
      <c r="B35" s="167" t="s">
        <v>262</v>
      </c>
      <c r="C35" s="68"/>
      <c r="D35" s="68"/>
      <c r="E35" s="68"/>
      <c r="F35" s="68"/>
      <c r="G35" s="68"/>
      <c r="H35" s="68"/>
      <c r="I35" s="68"/>
      <c r="J35" s="68"/>
      <c r="K35" s="68"/>
      <c r="L35" s="68"/>
      <c r="M35" s="68"/>
    </row>
    <row r="36" spans="2:13" x14ac:dyDescent="0.25">
      <c r="B36" s="48"/>
      <c r="C36" s="48"/>
      <c r="D36" s="48"/>
      <c r="E36" s="48"/>
      <c r="F36" s="48"/>
      <c r="G36" s="48"/>
      <c r="H36" s="48"/>
      <c r="I36" s="48"/>
      <c r="J36" s="48"/>
      <c r="K36" s="48"/>
      <c r="L36" s="48"/>
      <c r="M36" s="48"/>
    </row>
    <row r="37" spans="2:13" ht="45" x14ac:dyDescent="0.25">
      <c r="B37" s="48"/>
      <c r="C37" s="49" t="s">
        <v>1</v>
      </c>
      <c r="D37" s="49" t="s">
        <v>2</v>
      </c>
      <c r="E37" s="49" t="s">
        <v>3</v>
      </c>
      <c r="F37" s="49" t="s">
        <v>4</v>
      </c>
      <c r="G37" s="49" t="s">
        <v>5</v>
      </c>
      <c r="H37" s="49" t="s">
        <v>6</v>
      </c>
      <c r="I37" s="49" t="s">
        <v>7</v>
      </c>
      <c r="J37" s="49" t="s">
        <v>52</v>
      </c>
      <c r="K37" s="49" t="s">
        <v>8</v>
      </c>
      <c r="L37" s="49" t="s">
        <v>9</v>
      </c>
      <c r="M37" s="50" t="s">
        <v>10</v>
      </c>
    </row>
    <row r="38" spans="2:13" x14ac:dyDescent="0.25">
      <c r="B38" s="23" t="s">
        <v>51</v>
      </c>
      <c r="C38" s="71">
        <v>2.4</v>
      </c>
      <c r="D38" s="71">
        <v>0</v>
      </c>
      <c r="E38" s="71">
        <v>0</v>
      </c>
      <c r="F38" s="71">
        <v>0</v>
      </c>
      <c r="G38" s="71">
        <v>1.7</v>
      </c>
      <c r="H38" s="71">
        <v>0</v>
      </c>
      <c r="I38" s="71">
        <v>1.7</v>
      </c>
      <c r="J38" s="71">
        <v>3</v>
      </c>
      <c r="K38" s="71">
        <v>0</v>
      </c>
      <c r="L38" s="71">
        <v>0</v>
      </c>
      <c r="M38" s="70">
        <v>2.38</v>
      </c>
    </row>
    <row r="39" spans="2:13" x14ac:dyDescent="0.25">
      <c r="B39" s="47" t="s">
        <v>325</v>
      </c>
    </row>
    <row r="40" spans="2:13" x14ac:dyDescent="0.25">
      <c r="J40" s="72"/>
    </row>
    <row r="44" spans="2:13" ht="15.75" x14ac:dyDescent="0.25">
      <c r="B44" s="42" t="s">
        <v>360</v>
      </c>
      <c r="C44" s="43"/>
      <c r="D44" s="43"/>
      <c r="E44" s="43"/>
      <c r="F44" s="43"/>
      <c r="G44" s="43"/>
      <c r="H44" s="43"/>
      <c r="I44" s="43"/>
      <c r="J44" s="43"/>
      <c r="K44" s="43"/>
      <c r="L44" s="43"/>
      <c r="M44" s="43"/>
    </row>
    <row r="45" spans="2:13" x14ac:dyDescent="0.25">
      <c r="B45" s="167" t="s">
        <v>190</v>
      </c>
      <c r="C45" s="167"/>
      <c r="D45" s="68"/>
      <c r="E45" s="68"/>
      <c r="F45" s="68"/>
      <c r="G45" s="68"/>
      <c r="H45" s="68"/>
      <c r="I45" s="68"/>
      <c r="J45" s="68"/>
      <c r="K45" s="68"/>
      <c r="L45" s="68"/>
      <c r="M45" s="68"/>
    </row>
    <row r="46" spans="2:13" x14ac:dyDescent="0.25">
      <c r="B46" s="48"/>
      <c r="C46" s="48"/>
      <c r="D46" s="48"/>
      <c r="E46" s="48"/>
      <c r="F46" s="48"/>
      <c r="G46" s="48"/>
      <c r="H46" s="48"/>
      <c r="I46" s="48"/>
      <c r="J46" s="48"/>
      <c r="K46" s="48"/>
      <c r="L46" s="48"/>
      <c r="M46" s="48"/>
    </row>
    <row r="47" spans="2:13" ht="45" x14ac:dyDescent="0.25">
      <c r="B47" s="48"/>
      <c r="C47" s="49" t="s">
        <v>1</v>
      </c>
      <c r="D47" s="49" t="s">
        <v>2</v>
      </c>
      <c r="E47" s="49" t="s">
        <v>3</v>
      </c>
      <c r="F47" s="49" t="s">
        <v>4</v>
      </c>
      <c r="G47" s="49" t="s">
        <v>5</v>
      </c>
      <c r="H47" s="49" t="s">
        <v>6</v>
      </c>
      <c r="I47" s="49" t="s">
        <v>7</v>
      </c>
      <c r="J47" s="49" t="s">
        <v>52</v>
      </c>
      <c r="K47" s="49" t="s">
        <v>8</v>
      </c>
      <c r="L47" s="49" t="s">
        <v>9</v>
      </c>
      <c r="M47" s="50" t="s">
        <v>10</v>
      </c>
    </row>
    <row r="48" spans="2:13" x14ac:dyDescent="0.25">
      <c r="B48" s="23" t="s">
        <v>51</v>
      </c>
      <c r="C48" s="200">
        <v>2.7</v>
      </c>
      <c r="D48" s="200">
        <v>0</v>
      </c>
      <c r="E48" s="200">
        <v>0</v>
      </c>
      <c r="F48" s="200">
        <v>0</v>
      </c>
      <c r="G48" s="200">
        <v>2.2000000000000002</v>
      </c>
      <c r="H48" s="200">
        <v>0</v>
      </c>
      <c r="I48" s="200">
        <v>2.2000000000000002</v>
      </c>
      <c r="J48" s="200">
        <v>3.3</v>
      </c>
      <c r="K48" s="200">
        <v>0</v>
      </c>
      <c r="L48" s="200">
        <v>0</v>
      </c>
      <c r="M48" s="208">
        <v>2.78</v>
      </c>
    </row>
    <row r="49" spans="2:13" x14ac:dyDescent="0.25">
      <c r="B49" s="47" t="s">
        <v>326</v>
      </c>
    </row>
    <row r="50" spans="2:13" x14ac:dyDescent="0.25">
      <c r="M50" s="209"/>
    </row>
    <row r="54" spans="2:13" ht="15.75" x14ac:dyDescent="0.25">
      <c r="B54" s="42" t="s">
        <v>361</v>
      </c>
      <c r="C54" s="43"/>
      <c r="D54" s="43"/>
      <c r="E54" s="43"/>
      <c r="F54" s="43"/>
      <c r="G54" s="43"/>
      <c r="H54" s="43"/>
      <c r="I54" s="43"/>
      <c r="J54" s="43"/>
      <c r="K54" s="43"/>
      <c r="L54" s="43"/>
      <c r="M54" s="43"/>
    </row>
    <row r="55" spans="2:13" x14ac:dyDescent="0.25">
      <c r="B55" s="167" t="s">
        <v>173</v>
      </c>
      <c r="C55" s="68"/>
      <c r="D55" s="68"/>
      <c r="E55" s="68"/>
      <c r="F55" s="68"/>
      <c r="G55" s="68"/>
      <c r="H55" s="68"/>
      <c r="I55" s="68"/>
      <c r="J55" s="68"/>
      <c r="K55" s="68"/>
      <c r="L55" s="68"/>
      <c r="M55" s="68"/>
    </row>
    <row r="56" spans="2:13" x14ac:dyDescent="0.25">
      <c r="B56" s="48"/>
      <c r="C56" s="48"/>
      <c r="D56" s="48"/>
      <c r="E56" s="48"/>
      <c r="F56" s="48"/>
      <c r="G56" s="48"/>
      <c r="H56" s="48"/>
      <c r="I56" s="48"/>
      <c r="J56" s="48"/>
      <c r="K56" s="48"/>
      <c r="L56" s="48"/>
      <c r="M56" s="48"/>
    </row>
    <row r="57" spans="2:13" ht="45" x14ac:dyDescent="0.25">
      <c r="B57" s="48"/>
      <c r="C57" s="49" t="s">
        <v>1</v>
      </c>
      <c r="D57" s="49" t="s">
        <v>2</v>
      </c>
      <c r="E57" s="49" t="s">
        <v>3</v>
      </c>
      <c r="F57" s="49" t="s">
        <v>4</v>
      </c>
      <c r="G57" s="49" t="s">
        <v>5</v>
      </c>
      <c r="H57" s="49" t="s">
        <v>6</v>
      </c>
      <c r="I57" s="49" t="s">
        <v>7</v>
      </c>
      <c r="J57" s="49" t="s">
        <v>52</v>
      </c>
      <c r="K57" s="49" t="s">
        <v>8</v>
      </c>
      <c r="L57" s="49" t="s">
        <v>9</v>
      </c>
      <c r="M57" s="50" t="s">
        <v>10</v>
      </c>
    </row>
    <row r="58" spans="2:13" x14ac:dyDescent="0.25">
      <c r="B58" s="44" t="s">
        <v>243</v>
      </c>
      <c r="C58" s="187">
        <v>2.57</v>
      </c>
      <c r="D58" s="62">
        <v>0</v>
      </c>
      <c r="E58" s="62">
        <v>0</v>
      </c>
      <c r="F58" s="62">
        <v>0</v>
      </c>
      <c r="G58" s="187">
        <v>1.84</v>
      </c>
      <c r="H58" s="187">
        <v>0</v>
      </c>
      <c r="I58" s="187">
        <v>1.32</v>
      </c>
      <c r="J58" s="187">
        <v>2.42</v>
      </c>
      <c r="K58" s="62">
        <v>0</v>
      </c>
      <c r="L58" s="62">
        <v>0</v>
      </c>
      <c r="M58" s="187">
        <v>2.11</v>
      </c>
    </row>
    <row r="59" spans="2:13" x14ac:dyDescent="0.25">
      <c r="B59" s="44" t="s">
        <v>244</v>
      </c>
      <c r="C59" s="187">
        <v>0</v>
      </c>
      <c r="D59" s="62">
        <v>0</v>
      </c>
      <c r="E59" s="62">
        <v>0</v>
      </c>
      <c r="F59" s="62">
        <v>0</v>
      </c>
      <c r="G59" s="187">
        <v>5.09</v>
      </c>
      <c r="H59" s="62">
        <v>0</v>
      </c>
      <c r="I59" s="187">
        <v>9.84</v>
      </c>
      <c r="J59" s="187">
        <v>1.61</v>
      </c>
      <c r="K59" s="62">
        <v>0</v>
      </c>
      <c r="L59" s="62">
        <v>0</v>
      </c>
      <c r="M59" s="187">
        <v>3.02</v>
      </c>
    </row>
    <row r="60" spans="2:13" x14ac:dyDescent="0.25">
      <c r="B60" s="44" t="s">
        <v>245</v>
      </c>
      <c r="C60" s="187">
        <v>10.43</v>
      </c>
      <c r="D60" s="62">
        <v>0</v>
      </c>
      <c r="E60" s="62">
        <v>0</v>
      </c>
      <c r="F60" s="62">
        <v>0</v>
      </c>
      <c r="G60" s="187">
        <v>2.29</v>
      </c>
      <c r="H60" s="62">
        <v>0</v>
      </c>
      <c r="I60" s="187">
        <v>16.88</v>
      </c>
      <c r="J60" s="187">
        <v>0</v>
      </c>
      <c r="K60" s="62">
        <v>0</v>
      </c>
      <c r="L60" s="62">
        <v>0</v>
      </c>
      <c r="M60" s="187">
        <v>5.48</v>
      </c>
    </row>
    <row r="61" spans="2:13" x14ac:dyDescent="0.25">
      <c r="B61" s="3" t="s">
        <v>167</v>
      </c>
      <c r="C61" s="187">
        <v>1.4</v>
      </c>
      <c r="D61" s="62">
        <v>0</v>
      </c>
      <c r="E61" s="62">
        <v>0</v>
      </c>
      <c r="F61" s="62">
        <v>0</v>
      </c>
      <c r="G61" s="187">
        <v>0</v>
      </c>
      <c r="H61" s="62">
        <v>0</v>
      </c>
      <c r="I61" s="187">
        <v>19.690000000000001</v>
      </c>
      <c r="J61" s="187">
        <v>8.6300000000000008</v>
      </c>
      <c r="K61" s="62">
        <v>0</v>
      </c>
      <c r="L61" s="62">
        <v>0</v>
      </c>
      <c r="M61" s="187">
        <v>4.7</v>
      </c>
    </row>
    <row r="62" spans="2:13" x14ac:dyDescent="0.25">
      <c r="B62" s="3" t="s">
        <v>168</v>
      </c>
      <c r="C62" s="187">
        <v>0</v>
      </c>
      <c r="D62" s="62">
        <v>0</v>
      </c>
      <c r="E62" s="62">
        <v>0</v>
      </c>
      <c r="F62" s="62">
        <v>0</v>
      </c>
      <c r="G62" s="187">
        <v>0</v>
      </c>
      <c r="H62" s="62">
        <v>0</v>
      </c>
      <c r="I62" s="187">
        <v>0</v>
      </c>
      <c r="J62" s="187">
        <v>67.81</v>
      </c>
      <c r="K62" s="62">
        <v>0</v>
      </c>
      <c r="L62" s="62">
        <v>0</v>
      </c>
      <c r="M62" s="187">
        <v>34.28</v>
      </c>
    </row>
    <row r="63" spans="2:13" x14ac:dyDescent="0.25">
      <c r="B63" s="28" t="s">
        <v>169</v>
      </c>
      <c r="C63" s="201">
        <v>1.31</v>
      </c>
      <c r="D63" s="202">
        <v>0</v>
      </c>
      <c r="E63" s="202">
        <v>0</v>
      </c>
      <c r="F63" s="202">
        <v>0</v>
      </c>
      <c r="G63" s="201">
        <v>0</v>
      </c>
      <c r="H63" s="202">
        <v>0</v>
      </c>
      <c r="I63" s="201">
        <v>0</v>
      </c>
      <c r="J63" s="201">
        <v>6.9</v>
      </c>
      <c r="K63" s="202">
        <v>0</v>
      </c>
      <c r="L63" s="202">
        <v>0</v>
      </c>
      <c r="M63" s="201">
        <v>1.89</v>
      </c>
    </row>
    <row r="64" spans="2:13" x14ac:dyDescent="0.25">
      <c r="B64" s="47" t="s">
        <v>327</v>
      </c>
    </row>
    <row r="68" spans="2:13" ht="15.75" x14ac:dyDescent="0.25">
      <c r="B68" s="42" t="s">
        <v>362</v>
      </c>
      <c r="C68" s="43"/>
      <c r="D68" s="43"/>
      <c r="E68" s="43"/>
      <c r="F68" s="43"/>
      <c r="G68" s="43"/>
      <c r="H68" s="43"/>
      <c r="I68" s="43"/>
      <c r="J68" s="43"/>
      <c r="K68" s="43"/>
      <c r="L68" s="43"/>
      <c r="M68" s="43"/>
    </row>
    <row r="69" spans="2:13" x14ac:dyDescent="0.25">
      <c r="B69" s="167" t="s">
        <v>328</v>
      </c>
      <c r="C69" s="68"/>
      <c r="D69" s="68"/>
      <c r="E69" s="68"/>
      <c r="F69" s="68"/>
      <c r="G69" s="68"/>
      <c r="H69" s="68"/>
      <c r="I69" s="68"/>
      <c r="J69" s="68"/>
      <c r="K69" s="68"/>
      <c r="L69" s="68"/>
      <c r="M69" s="68"/>
    </row>
    <row r="70" spans="2:13" x14ac:dyDescent="0.25">
      <c r="B70" s="48"/>
      <c r="C70" s="48"/>
      <c r="D70" s="48"/>
      <c r="E70" s="48"/>
      <c r="F70" s="48"/>
      <c r="G70" s="48"/>
      <c r="H70" s="48"/>
      <c r="I70" s="48"/>
      <c r="J70" s="48"/>
      <c r="K70" s="48"/>
      <c r="L70" s="48"/>
      <c r="M70" s="48"/>
    </row>
    <row r="71" spans="2:13" ht="45" x14ac:dyDescent="0.25">
      <c r="B71" s="48"/>
      <c r="C71" s="49" t="s">
        <v>1</v>
      </c>
      <c r="D71" s="49" t="s">
        <v>2</v>
      </c>
      <c r="E71" s="49" t="s">
        <v>3</v>
      </c>
      <c r="F71" s="49" t="s">
        <v>4</v>
      </c>
      <c r="G71" s="49" t="s">
        <v>5</v>
      </c>
      <c r="H71" s="49" t="s">
        <v>6</v>
      </c>
      <c r="I71" s="49" t="s">
        <v>7</v>
      </c>
      <c r="J71" s="49" t="s">
        <v>52</v>
      </c>
      <c r="K71" s="49" t="s">
        <v>8</v>
      </c>
      <c r="L71" s="49" t="s">
        <v>9</v>
      </c>
      <c r="M71" s="50" t="s">
        <v>10</v>
      </c>
    </row>
    <row r="72" spans="2:13" x14ac:dyDescent="0.25">
      <c r="B72" s="23" t="s">
        <v>278</v>
      </c>
      <c r="C72" s="244">
        <v>1.6</v>
      </c>
      <c r="D72" s="244">
        <v>0</v>
      </c>
      <c r="E72" s="244">
        <v>0</v>
      </c>
      <c r="F72" s="244">
        <v>0</v>
      </c>
      <c r="G72" s="244">
        <v>0</v>
      </c>
      <c r="H72" s="244">
        <v>0</v>
      </c>
      <c r="I72" s="244">
        <v>-1.5</v>
      </c>
      <c r="J72" s="244">
        <v>0.1</v>
      </c>
      <c r="K72" s="244">
        <v>0</v>
      </c>
      <c r="L72" s="244">
        <v>0</v>
      </c>
      <c r="M72" s="171">
        <v>0.20000000000000009</v>
      </c>
    </row>
    <row r="73" spans="2:13" x14ac:dyDescent="0.25">
      <c r="B73" s="193" t="s">
        <v>364</v>
      </c>
      <c r="C73" s="178"/>
      <c r="D73" s="178"/>
      <c r="E73" s="178"/>
    </row>
    <row r="77" spans="2:13" ht="15.75" x14ac:dyDescent="0.25">
      <c r="B77" s="42" t="s">
        <v>363</v>
      </c>
      <c r="C77" s="43"/>
      <c r="D77" s="43"/>
      <c r="E77" s="43"/>
      <c r="F77" s="43"/>
      <c r="G77" s="43"/>
      <c r="H77" s="43"/>
      <c r="I77" s="43"/>
      <c r="J77" s="43"/>
      <c r="K77" s="43"/>
      <c r="L77" s="43"/>
      <c r="M77" s="43"/>
    </row>
    <row r="78" spans="2:13" x14ac:dyDescent="0.25">
      <c r="B78" s="167" t="s">
        <v>171</v>
      </c>
      <c r="C78" s="68"/>
      <c r="D78" s="68"/>
      <c r="E78" s="68"/>
      <c r="F78" s="68"/>
      <c r="G78" s="68"/>
      <c r="H78" s="68"/>
      <c r="I78" s="68"/>
      <c r="J78" s="68"/>
      <c r="K78" s="68"/>
      <c r="L78" s="68"/>
      <c r="M78" s="68"/>
    </row>
    <row r="79" spans="2:13" x14ac:dyDescent="0.25">
      <c r="B79" s="48"/>
      <c r="C79" s="48"/>
      <c r="D79" s="48"/>
      <c r="E79" s="48"/>
      <c r="F79" s="48"/>
      <c r="G79" s="48"/>
      <c r="H79" s="48"/>
      <c r="I79" s="48"/>
      <c r="J79" s="48"/>
      <c r="K79" s="48"/>
      <c r="L79" s="48"/>
      <c r="M79" s="48"/>
    </row>
    <row r="80" spans="2:13" ht="45" x14ac:dyDescent="0.25">
      <c r="B80" s="48"/>
      <c r="C80" s="49" t="s">
        <v>1</v>
      </c>
      <c r="D80" s="49" t="s">
        <v>2</v>
      </c>
      <c r="E80" s="49" t="s">
        <v>3</v>
      </c>
      <c r="F80" s="49" t="s">
        <v>4</v>
      </c>
      <c r="G80" s="49" t="s">
        <v>5</v>
      </c>
      <c r="H80" s="49" t="s">
        <v>6</v>
      </c>
      <c r="I80" s="49" t="s">
        <v>7</v>
      </c>
      <c r="J80" s="49" t="s">
        <v>52</v>
      </c>
      <c r="K80" s="49" t="s">
        <v>8</v>
      </c>
      <c r="L80" s="49" t="s">
        <v>9</v>
      </c>
      <c r="M80" s="50" t="s">
        <v>10</v>
      </c>
    </row>
    <row r="81" spans="2:14" x14ac:dyDescent="0.25">
      <c r="B81" s="23" t="s">
        <v>292</v>
      </c>
      <c r="C81" s="243">
        <v>7.626781927782089E-4</v>
      </c>
      <c r="D81" s="243">
        <v>0</v>
      </c>
      <c r="E81" s="243">
        <v>0</v>
      </c>
      <c r="F81" s="243">
        <v>0</v>
      </c>
      <c r="G81" s="243">
        <v>1.2651522016727873E-4</v>
      </c>
      <c r="H81" s="243">
        <v>0</v>
      </c>
      <c r="I81" s="243">
        <v>2.5849318750566664E-4</v>
      </c>
      <c r="J81" s="243">
        <v>-1.5360207043667477E-4</v>
      </c>
      <c r="K81" s="243">
        <v>0</v>
      </c>
      <c r="L81" s="243">
        <v>0</v>
      </c>
      <c r="M81" s="243">
        <v>3.5171724612775002E-6</v>
      </c>
    </row>
    <row r="82" spans="2:14" x14ac:dyDescent="0.25">
      <c r="B82" s="47" t="s">
        <v>366</v>
      </c>
    </row>
    <row r="83" spans="2:14" x14ac:dyDescent="0.25">
      <c r="B83" s="178"/>
    </row>
    <row r="87" spans="2:14" x14ac:dyDescent="0.25">
      <c r="N87" s="121"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2014-12-03T10:23:51Z</cp:lastPrinted>
  <dcterms:created xsi:type="dcterms:W3CDTF">2012-10-17T07:59:56Z</dcterms:created>
  <dcterms:modified xsi:type="dcterms:W3CDTF">2018-08-16T07:37:42Z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