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2">'Tabel A - General Issuer Detail'!$A$1:$F$46</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M72" i="5" l="1"/>
  <c r="F19" i="6" l="1"/>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<sst xmlns="http://schemas.openxmlformats.org/spreadsheetml/2006/main" count="831" uniqueCount="450">
  <si>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</si>
  <si>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</si>
  <si>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</si>
  <si>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</si>
  <si>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</si>
  <si>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</si>
  <si>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</si>
  <si>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</si>
  <si>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</si>
  <si>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</si>
  <si>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</si>
  <si>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</si>
  <si>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</si>
  <si>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</si>
  <si>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</si>
  <si>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</si>
  <si>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</si>
  <si>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</si>
  <si>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</si>
  <si>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</si>
  <si>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</si>
  <si>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</si>
  <si>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</si>
  <si>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</si>
  <si>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</si>
  <si>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</si>
  <si>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</si>
  <si>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</si>
  <si>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</si>
  <si>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</si>
  <si>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</si>
  <si>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</si>
  <si>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</si>
  <si>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</si>
  <si>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</si>
  <si>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</si>
  <si>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</si>
  <si>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</si>
  <si>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</si>
  <si>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</si>
  <si>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</si>
  <si>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</si>
  <si>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</si>
  <si>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</si>
  <si>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</si>
  <si>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</si>
  <si>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</si>
  <si>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</si>
  <si>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</si>
  <si>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</si>
  <si>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</si>
  <si>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</si>
  <si>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</si>
  <si>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</si>
  <si>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</si>
  <si>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</si>
  <si>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</si>
  <si>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</si>
  <si>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</si>
  <si>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</si>
  <si>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</si>
  <si>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</si>
  <si>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</si>
  <si>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</si>
  <si>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</si>
  <si>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</si>
  <si>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</si>
  <si>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</si>
  <si>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</si>
  <si>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</si>
  <si>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</si>
  <si>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</si>
  <si>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</si>
  <si>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</si>
  <si>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</si>
  <si>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</si>
  <si>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</si>
  <si>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</si>
  <si>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</si>
  <si>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</si>
  <si>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</si>
  <si>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</si>
  <si>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</si>
  <si>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</si>
  <si>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</si>
  <si>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</si>
  <si>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</si>
  <si>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</si>
  <si>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</si>
  <si>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</si>
  <si>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</si>
  <si>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</si>
  <si>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</si>
  <si>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</si>
  <si>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</si>
  <si>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</si>
  <si>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</si>
  <si>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</si>
  <si>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</si>
  <si>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</si>
  <si>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</si>
  <si>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</si>
  <si>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</si>
  <si>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</si>
  <si>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</si>
  <si>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</si>
  <si>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</si>
  <si>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</si>
  <si>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</si>
  <si>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</si>
  <si>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</si>
  <si>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</si>
  <si>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</si>
  <si>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</si>
  <si>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</si>
  <si>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</si>
  <si>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</si>
  <si>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</si>
  <si>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</si>
  <si>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</si>
  <si>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</si>
  <si>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</si>
  <si>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</si>
  <si>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</si>
  <si>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</si>
  <si>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</si>
  <si>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</si>
  <si>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</si>
  <si>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</si>
  <si>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</si>
  <si>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</si>
  <si>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</si>
  <si>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</si>
  <si>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</si>
  <si>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</si>
  <si>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</si>
  <si>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</si>
  <si>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</si>
  <si>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</si>
  <si>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</si>
  <si>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</si>
  <si>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</si>
  <si>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</si>
  <si>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</si>
  <si>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</si>
  <si>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</si>
  <si>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</si>
  <si>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</si>
  <si>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</si>
  <si>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</si>
  <si>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</si>
  <si>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</si>
  <si>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</si>
  <si>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</si>
  <si>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</si>
  <si>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</si>
  <si>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</si>
  <si>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</si>
  <si>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</si>
  <si>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</si>
  <si>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</si>
  <si>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</si>
  <si>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</si>
  <si>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</si>
  <si>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</si>
  <si>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</si>
  <si>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</si>
  <si>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</si>
  <si>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</si>
  <si>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</si>
  <si>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</si>
  <si>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</si>
  <si>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</si>
  <si>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</si>
  <si>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</si>
  <si>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</si>
  <si>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</si>
  <si>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</si>
  <si>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</si>
  <si>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</si>
  <si>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</si>
  <si>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</si>
  <si>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</si>
  <si>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</si>
  <si>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</si>
  <si>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</si>
  <si>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</si>
  <si>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</si>
  <si>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</si>
  <si>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</si>
  <si>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</si>
  <si>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</si>
  <si>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</si>
  <si>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</si>
  <si>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</si>
  <si>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</si>
  <si>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</si>
  <si>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</si>
  <si>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</si>
  <si>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</si>
  <si>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</si>
  <si>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</si>
  <si>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</si>
  <si>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</si>
  <si>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</si>
  <si>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</si>
  <si>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</si>
  <si>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</si>
  <si>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</si>
  <si>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</si>
  <si>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</si>
  <si>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</si>
  <si>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</si>
  <si>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</si>
  <si>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</si>
  <si>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</si>
  <si>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</si>
  <si>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</si>
  <si>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</si>
  <si>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</si>
  <si>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</si>
  <si>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</si>
  <si>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</si>
  <si>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</si>
  <si>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</si>
  <si>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</si>
  <si>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</si>
  <si>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</si>
  <si>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</si>
  <si>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</si>
  <si>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</si>
  <si>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</si>
  <si>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</si>
  <si>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</si>
  <si>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</si>
  <si>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</si>
  <si>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</si>
  <si>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</si>
  <si>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</si>
  <si>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</si>
  <si>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</si>
  <si>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</si>
  <si>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</si>
  <si>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</si>
  <si>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</si>
  <si>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</si>
  <si>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</si>
  <si>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</si>
  <si>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</si>
  <si>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</si>
  <si>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</si>
  <si>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</si>
  <si>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</si>
  <si>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</si>
  <si>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</si>
  <si>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</si>
  <si>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</si>
  <si>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</si>
  <si>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</si>
  <si>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</si>
  <si>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</si>
  <si>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</si>
  <si>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</si>
  <si>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</si>
  <si>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</si>
  <si>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</si>
  <si>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</si>
  <si>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</si>
  <si>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</si>
  <si>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</si>
  <si>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</si>
  <si>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</si>
  <si>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</si>
  <si>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</si>
  <si>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</si>
  <si>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</si>
  <si>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</si>
  <si>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</si>
  <si>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</si>
  <si>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</si>
  <si>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</si>
  <si>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</si>
  <si>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</si>
  <si>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</si>
  <si>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</si>
  <si>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</si>
  <si>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</si>
  <si>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</si>
  <si>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</si>
  <si>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</si>
  <si>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</si>
  <si>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</si>
  <si>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</si>
  <si>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</si>
  <si>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</si>
  <si>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</si>
  <si>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</si>
  <si>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</si>
  <si>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</si>
  <si>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</si>
  <si>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</si>
  <si>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</si>
  <si>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</si>
  <si>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</si>
  <si>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</si>
  <si>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</si>
  <si>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</si>
  <si>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</si>
  <si>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</si>
  <si>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</si>
  <si>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</si>
  <si>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</si>
  <si>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</si>
  <si>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</si>
  <si>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</si>
  <si>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</si>
  <si>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</si>
  <si>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</si>
  <si>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</si>
  <si>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</si>
  <si>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</si>
  <si>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</si>
  <si>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</si>
  <si>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</si>
  <si>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</si>
  <si>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</si>
  <si>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</si>
  <si>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</si>
  <si>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</si>
  <si>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</si>
  <si>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</si>
  <si>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</si>
  <si>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</si>
  <si>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</si>
  <si>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</si>
  <si>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</si>
  <si>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</si>
  <si>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</si>
  <si>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</si>
  <si>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</si>
  <si>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</si>
  <si>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</si>
  <si>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</si>
  <si>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</si>
  <si>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</si>
  <si>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</si>
  <si>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</si>
  <si>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</si>
  <si>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</si>
  <si>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</si>
  <si>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</si>
  <si>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</si>
  <si>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</si>
  <si>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</si>
  <si>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</si>
  <si>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</si>
  <si>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</si>
  <si>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</si>
  <si>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</si>
  <si>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</si>
  <si>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</si>
  <si>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</si>
  <si>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</si>
  <si>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</si>
  <si>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</si>
  <si>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</si>
  <si>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</si>
  <si>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</si>
  <si>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</si>
  <si>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</si>
  <si>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</si>
  <si>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</si>
  <si>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</si>
  <si>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</si>
  <si>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</si>
  <si>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</si>
  <si>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</si>
  <si>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</si>
  <si>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</si>
  <si>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</si>
  <si>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</si>
  <si>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</si>
  <si>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</si>
  <si>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</si>
  <si>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</si>
  <si>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</si>
  <si>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</si>
  <si>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</si>
  <si>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</si>
  <si>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</si>
  <si>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</si>
  <si>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</si>
  <si>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</si>
  <si>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</si>
  <si>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</si>
  <si>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</si>
  <si>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</si>
  <si>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</si>
  <si>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</si>
  <si>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</si>
  <si>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</si>
  <si>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</si>
  <si>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</si>
  <si>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</si>
  <si>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</si>
  <si>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</si>
  <si>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</si>
  <si>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xx bn.DKK.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</si>
  <si>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</si>
  <si>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</si>
  <si>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</si>
  <si>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</si>
  <si>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</si>
  <si>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</si>
  <si>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</si>
  <si>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</si>
  <si>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</si>
  <si>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</si>
  <si>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</si>
  <si>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</si>
  <si>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Q3 2016</t>
  </si>
  <si>
    <t>Q2 2016</t>
  </si>
  <si>
    <t>Q1 2016</t>
  </si>
  <si>
    <t>Q4 2015</t>
  </si>
  <si>
    <t>0.05%</t>
  </si>
  <si>
    <t>15.5%</t>
  </si>
  <si>
    <t>73.5%</t>
  </si>
  <si>
    <t>11.0%</t>
  </si>
  <si>
    <t>36.0%</t>
  </si>
  <si>
    <t>64.0%</t>
  </si>
  <si>
    <t>99.9%</t>
  </si>
  <si>
    <t>0.06%</t>
  </si>
  <si>
    <t>16.2%</t>
  </si>
  <si>
    <t>72.6%</t>
  </si>
  <si>
    <t>11.1%</t>
  </si>
  <si>
    <t>17.3%</t>
  </si>
  <si>
    <t>71.6%</t>
  </si>
  <si>
    <t>18.2%</t>
  </si>
  <si>
    <t>70.7%</t>
  </si>
  <si>
    <t>36.7%</t>
  </si>
  <si>
    <t>63.3%</t>
  </si>
  <si>
    <t>37.6%</t>
  </si>
  <si>
    <t>62.4%</t>
  </si>
  <si>
    <t>38.4%</t>
  </si>
  <si>
    <t>61.6%</t>
  </si>
  <si>
    <t xml:space="preserve">                                                                                                                                                                                                                                                                                                                                                                                                                                                                                                                                                                                                                                                                                                                                                                                                                                                                                                                                                                                                                                                                                                                                                                                                   </t>
  </si>
  <si>
    <t>Outstanding Covered Bonds (Net of own bonds, fair value)</t>
  </si>
  <si>
    <t>0.0%</t>
  </si>
  <si>
    <t>Note: Losses are reported on a company level, as the quarterly total realised losses, before net-off in provisions paid to loan distributing banks</t>
  </si>
  <si>
    <t>National Danish Transparency Template :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</si>
</sst>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2">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43" fontId="0" fillId="3" borderId="1" xfId="1"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43" fontId="0" fillId="3" borderId="1" xfId="1" applyFont="1"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6" fontId="9" fillId="3" borderId="3" xfId="0" applyNumberFormat="1" applyFont="1" applyFill="1" applyBorder="1" applyAlignment="1">
      <alignment vertical="center" wrapText="1"/>
    </xf>
    <xf numFmtId="2" fontId="9" fillId="3" borderId="0" xfId="0" applyNumberFormat="1" applyFont="1" applyFill="1" applyBorder="1" applyAlignment="1">
      <alignment vertical="center" wrapText="1"/>
    </xf>
    <xf numFmtId="2" fontId="9" fillId="3" borderId="1" xfId="0" applyNumberFormat="1" applyFont="1" applyFill="1" applyBorder="1" applyAlignment="1">
      <alignment vertical="center" wrapText="1"/>
    </xf>
    <xf numFmtId="43" fontId="0" fillId="3" borderId="0" xfId="1" applyNumberFormat="1" applyFont="1" applyFill="1" applyBorder="1" applyAlignment="1">
      <alignment vertical="center"/>
    </xf>
    <xf numFmtId="43" fontId="0" fillId="3" borderId="2" xfId="1" applyNumberFormat="1" applyFont="1" applyFill="1" applyBorder="1" applyAlignment="1">
      <alignment vertical="center"/>
    </xf>
    <xf numFmtId="10" fontId="1" fillId="3" borderId="2" xfId="2" applyNumberFormat="1" applyFont="1" applyFill="1" applyBorder="1" applyAlignment="1">
      <alignment horizontal="right"/>
    </xf>
    <xf numFmtId="165" fontId="1" fillId="3" borderId="2" xfId="1" applyNumberFormat="1" applyFont="1" applyFill="1" applyBorder="1" applyAlignment="1">
      <alignment horizontal="righ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1000125</xdr:rowOff>
    </xdr:from>
    <xdr:to>
      <xdr:col>2</xdr:col>
      <xdr:colOff>5972174</xdr:colOff>
      <xdr:row>5</xdr:row>
      <xdr:rowOff>1409700</xdr:rowOff>
    </xdr:to>
    <xdr:sp macro="" textlink="">
      <xdr:nvSpPr>
        <xdr:cNvPr id="3" name="TextBox 33"/>
        <xdr:cNvSpPr txBox="1"/>
      </xdr:nvSpPr>
      <xdr:spPr>
        <a:xfrm>
          <a:off x="1400174" y="4086225"/>
          <a:ext cx="604837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18/11/2016 </a:t>
          </a:r>
          <a:r>
            <a:rPr lang="da-DK" sz="1100" b="1">
              <a:latin typeface="Arial"/>
              <a:cs typeface="Arial"/>
            </a:rPr>
            <a:t>●</a:t>
          </a:r>
          <a:r>
            <a:rPr lang="da-DK" sz="1600" b="1">
              <a:latin typeface="Arial"/>
              <a:cs typeface="Arial"/>
            </a:rPr>
            <a:t>  Data per 2016/09/30</a:t>
          </a:r>
          <a:endParaRPr lang="da-DK" sz="1600" b="1">
            <a:latin typeface="Arial" pitchFamily="34" charset="0"/>
            <a:cs typeface="Arial" pitchFamily="34" charset="0"/>
          </a:endParaRPr>
        </a:p>
      </xdr:txBody>
    </xdr:sp>
    <xdr:clientData/>
  </xdr:twoCellAnchor>
  <xdr:twoCellAnchor>
    <xdr:from>
      <xdr:col>1</xdr:col>
      <xdr:colOff>1019176</xdr:colOff>
      <xdr:row>4</xdr:row>
      <xdr:rowOff>657225</xdr:rowOff>
    </xdr:from>
    <xdr:to>
      <xdr:col>2</xdr:col>
      <xdr:colOff>5810251</xdr:colOff>
      <xdr:row>5</xdr:row>
      <xdr:rowOff>971551</xdr:rowOff>
    </xdr:to>
    <xdr:sp macro="" textlink="">
      <xdr:nvSpPr>
        <xdr:cNvPr id="4" name="TextBox 33"/>
        <xdr:cNvSpPr txBox="1"/>
      </xdr:nvSpPr>
      <xdr:spPr>
        <a:xfrm>
          <a:off x="1247776" y="1314450"/>
          <a:ext cx="6038850" cy="274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a:t>
          </a:r>
          <a:r>
            <a:rPr lang="da-DK" sz="3600" b="1" baseline="0">
              <a:latin typeface="Arial" pitchFamily="34" charset="0"/>
              <a:cs typeface="Arial" pitchFamily="34" charset="0"/>
            </a:rPr>
            <a:t> Transparency </a:t>
          </a:r>
          <a:r>
            <a:rPr lang="da-DK" sz="3600" b="1">
              <a:latin typeface="Arial" pitchFamily="34" charset="0"/>
              <a:cs typeface="Arial" pitchFamily="34" charset="0"/>
            </a:rPr>
            <a:t>Template for Danish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Q3 2016</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G,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3</xdr:col>
      <xdr:colOff>3361765</xdr:colOff>
      <xdr:row>46</xdr:row>
      <xdr:rowOff>190501</xdr:rowOff>
    </xdr:to>
    <xdr:sp macro="" textlink="">
      <xdr:nvSpPr>
        <xdr:cNvPr id="8" name="Tekstboks 7"/>
        <xdr:cNvSpPr txBox="1"/>
      </xdr:nvSpPr>
      <xdr:spPr>
        <a:xfrm>
          <a:off x="224118" y="8863854"/>
          <a:ext cx="5715000" cy="3922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145679</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1"/>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14" sqref="C14"/>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0"/>
      <c r="C4" s="107"/>
    </row>
    <row r="5" spans="2:4" ht="191.25" customHeight="1" x14ac:dyDescent="0.25">
      <c r="B5" s="108"/>
      <c r="C5" s="247" t="s">
        <v>277</v>
      </c>
      <c r="D5" s="247"/>
    </row>
    <row r="6" spans="2:4" ht="191.25" customHeight="1" x14ac:dyDescent="0.25">
      <c r="B6" s="108"/>
      <c r="C6" s="109"/>
      <c r="D6" s="109"/>
    </row>
    <row r="7" spans="2:4" ht="124.5" customHeight="1" x14ac:dyDescent="0.25">
      <c r="C7" s="110"/>
    </row>
    <row r="8" spans="2:4" ht="27.75" customHeight="1" x14ac:dyDescent="0.25">
      <c r="B8" s="111"/>
      <c r="C8" s="112"/>
    </row>
    <row r="9" spans="2:4" ht="27.75" customHeight="1" x14ac:dyDescent="0.25">
      <c r="C9" s="112"/>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B3" sqref="B3"/>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7" t="s">
        <v>139</v>
      </c>
      <c r="C5" s="87"/>
      <c r="D5" s="57"/>
      <c r="E5" s="57"/>
    </row>
    <row r="6" spans="2:5" ht="25.5" customHeight="1" x14ac:dyDescent="0.25">
      <c r="B6" s="88" t="s">
        <v>140</v>
      </c>
      <c r="C6" s="88"/>
      <c r="D6" s="89" t="s">
        <v>141</v>
      </c>
      <c r="E6" s="90" t="s">
        <v>142</v>
      </c>
    </row>
    <row r="7" spans="2:5" x14ac:dyDescent="0.25">
      <c r="B7" s="91"/>
      <c r="C7" s="91"/>
      <c r="D7" s="92"/>
      <c r="E7" s="93"/>
    </row>
    <row r="8" spans="2:5" x14ac:dyDescent="0.25">
      <c r="B8" s="70" t="s">
        <v>143</v>
      </c>
      <c r="C8" s="70"/>
      <c r="D8" s="94"/>
      <c r="E8" s="94"/>
    </row>
    <row r="9" spans="2:5" ht="30" x14ac:dyDescent="0.25">
      <c r="B9" s="10" t="s">
        <v>144</v>
      </c>
      <c r="C9" s="145"/>
      <c r="D9" s="10" t="s">
        <v>145</v>
      </c>
      <c r="E9" s="261"/>
    </row>
    <row r="10" spans="2:5" ht="6" customHeight="1" x14ac:dyDescent="0.25">
      <c r="B10" s="24"/>
      <c r="C10" s="24"/>
      <c r="D10" s="10"/>
      <c r="E10" s="261"/>
    </row>
    <row r="11" spans="2:5" ht="59.25" customHeight="1" x14ac:dyDescent="0.25">
      <c r="B11" s="24"/>
      <c r="C11" s="24"/>
      <c r="D11" s="10" t="s">
        <v>146</v>
      </c>
      <c r="E11" s="261"/>
    </row>
    <row r="12" spans="2:5" ht="30" x14ac:dyDescent="0.25">
      <c r="B12" s="171" t="s">
        <v>147</v>
      </c>
      <c r="C12" s="144"/>
      <c r="D12" s="172" t="s">
        <v>148</v>
      </c>
      <c r="E12" s="261"/>
    </row>
    <row r="13" spans="2:5" ht="15" customHeight="1" x14ac:dyDescent="0.25">
      <c r="B13" s="264" t="s">
        <v>149</v>
      </c>
      <c r="C13" s="144"/>
      <c r="D13" s="95" t="s">
        <v>264</v>
      </c>
      <c r="E13" s="261"/>
    </row>
    <row r="14" spans="2:5" x14ac:dyDescent="0.25">
      <c r="B14" s="264"/>
      <c r="C14" s="144"/>
      <c r="D14" s="95" t="s">
        <v>265</v>
      </c>
      <c r="E14" s="261"/>
    </row>
    <row r="15" spans="2:5" x14ac:dyDescent="0.25">
      <c r="B15" s="96"/>
      <c r="C15" s="96"/>
      <c r="D15" s="95" t="s">
        <v>266</v>
      </c>
      <c r="E15" s="261"/>
    </row>
    <row r="16" spans="2:5" x14ac:dyDescent="0.25">
      <c r="B16" s="96"/>
      <c r="C16" s="96"/>
      <c r="D16" s="95" t="s">
        <v>267</v>
      </c>
      <c r="E16" s="261"/>
    </row>
    <row r="17" spans="2:5" x14ac:dyDescent="0.25">
      <c r="B17" s="96"/>
      <c r="C17" s="96"/>
      <c r="D17" s="95" t="s">
        <v>268</v>
      </c>
      <c r="E17" s="261"/>
    </row>
    <row r="18" spans="2:5" x14ac:dyDescent="0.25">
      <c r="B18" s="96"/>
      <c r="C18" s="96"/>
      <c r="D18" s="95" t="s">
        <v>269</v>
      </c>
      <c r="E18" s="261"/>
    </row>
    <row r="19" spans="2:5" x14ac:dyDescent="0.25">
      <c r="B19" s="96"/>
      <c r="C19" s="96"/>
      <c r="D19" s="95" t="s">
        <v>270</v>
      </c>
      <c r="E19" s="261"/>
    </row>
    <row r="20" spans="2:5" x14ac:dyDescent="0.25">
      <c r="B20" s="96"/>
      <c r="C20" s="96"/>
      <c r="D20" s="95" t="s">
        <v>271</v>
      </c>
      <c r="E20" s="261"/>
    </row>
    <row r="21" spans="2:5" x14ac:dyDescent="0.25">
      <c r="B21" s="96"/>
      <c r="C21" s="96"/>
      <c r="D21" s="95" t="s">
        <v>272</v>
      </c>
      <c r="E21" s="261"/>
    </row>
    <row r="22" spans="2:5" x14ac:dyDescent="0.25">
      <c r="B22" s="96"/>
      <c r="C22" s="96"/>
      <c r="D22" s="95"/>
      <c r="E22" s="10"/>
    </row>
    <row r="23" spans="2:5" x14ac:dyDescent="0.25">
      <c r="B23" s="70" t="s">
        <v>150</v>
      </c>
      <c r="C23" s="70"/>
      <c r="D23" s="51"/>
      <c r="E23" s="51"/>
    </row>
    <row r="24" spans="2:5" ht="30" x14ac:dyDescent="0.25">
      <c r="B24" s="262" t="s">
        <v>151</v>
      </c>
      <c r="C24" s="171"/>
      <c r="D24" s="10" t="s">
        <v>152</v>
      </c>
      <c r="E24" s="261"/>
    </row>
    <row r="25" spans="2:5" x14ac:dyDescent="0.25">
      <c r="B25" s="263"/>
      <c r="C25" s="171"/>
      <c r="D25" s="10"/>
      <c r="E25" s="261"/>
    </row>
    <row r="26" spans="2:5" ht="30" x14ac:dyDescent="0.25">
      <c r="B26" s="263"/>
      <c r="C26" s="171"/>
      <c r="D26" s="10" t="s">
        <v>153</v>
      </c>
      <c r="E26" s="261"/>
    </row>
    <row r="27" spans="2:5" x14ac:dyDescent="0.25">
      <c r="B27" s="263"/>
      <c r="C27" s="171"/>
      <c r="D27" s="11"/>
      <c r="E27" s="261"/>
    </row>
    <row r="28" spans="2:5" x14ac:dyDescent="0.25">
      <c r="B28" s="263" t="s">
        <v>154</v>
      </c>
      <c r="C28" s="171"/>
      <c r="D28" s="10" t="s">
        <v>263</v>
      </c>
      <c r="E28" s="261"/>
    </row>
    <row r="29" spans="2:5" x14ac:dyDescent="0.25">
      <c r="B29" s="263"/>
      <c r="C29" s="171"/>
      <c r="D29" s="10"/>
      <c r="E29" s="261"/>
    </row>
    <row r="30" spans="2:5" x14ac:dyDescent="0.25">
      <c r="B30" s="263" t="s">
        <v>155</v>
      </c>
      <c r="C30" s="171"/>
      <c r="D30" s="10" t="s">
        <v>299</v>
      </c>
      <c r="E30" s="261"/>
    </row>
    <row r="31" spans="2:5" x14ac:dyDescent="0.25">
      <c r="B31" s="263"/>
      <c r="C31" s="171"/>
      <c r="D31" s="10"/>
      <c r="E31" s="261"/>
    </row>
    <row r="32" spans="2:5" ht="30" x14ac:dyDescent="0.25">
      <c r="B32" s="263" t="s">
        <v>156</v>
      </c>
      <c r="C32" s="171"/>
      <c r="D32" s="10" t="s">
        <v>300</v>
      </c>
      <c r="E32" s="261"/>
    </row>
    <row r="33" spans="2:5" x14ac:dyDescent="0.25">
      <c r="B33" s="263"/>
      <c r="C33" s="171"/>
      <c r="D33" s="10"/>
      <c r="E33" s="261"/>
    </row>
    <row r="34" spans="2:5" ht="45" x14ac:dyDescent="0.25">
      <c r="B34" s="15" t="s">
        <v>157</v>
      </c>
      <c r="C34" s="144"/>
      <c r="D34" s="172" t="s">
        <v>301</v>
      </c>
      <c r="E34" s="10"/>
    </row>
    <row r="35" spans="2:5" x14ac:dyDescent="0.25">
      <c r="B35" s="6"/>
      <c r="C35" s="6"/>
      <c r="D35" s="6"/>
      <c r="E35" s="6"/>
    </row>
    <row r="37" spans="2:5" ht="15.75" x14ac:dyDescent="0.25">
      <c r="B37" s="87" t="s">
        <v>207</v>
      </c>
      <c r="C37" s="87"/>
      <c r="D37" s="57"/>
      <c r="E37" s="57"/>
    </row>
    <row r="38" spans="2:5" x14ac:dyDescent="0.25">
      <c r="B38" s="269" t="s">
        <v>208</v>
      </c>
      <c r="C38" s="146"/>
      <c r="D38" s="270" t="s">
        <v>209</v>
      </c>
      <c r="E38" s="270"/>
    </row>
    <row r="39" spans="2:5" x14ac:dyDescent="0.25">
      <c r="B39" s="269"/>
      <c r="C39" s="146"/>
      <c r="D39" s="271" t="s">
        <v>210</v>
      </c>
      <c r="E39" s="271"/>
    </row>
    <row r="40" spans="2:5" x14ac:dyDescent="0.25">
      <c r="B40" s="124"/>
      <c r="C40" s="146"/>
      <c r="D40" s="125"/>
      <c r="E40" s="125"/>
    </row>
    <row r="41" spans="2:5" x14ac:dyDescent="0.25">
      <c r="B41" s="97" t="s">
        <v>211</v>
      </c>
      <c r="C41" s="97"/>
      <c r="D41" s="272"/>
      <c r="E41" s="272"/>
    </row>
    <row r="42" spans="2:5" ht="64.5" customHeight="1" x14ac:dyDescent="0.25">
      <c r="B42" s="101" t="s">
        <v>212</v>
      </c>
      <c r="C42" s="145"/>
      <c r="D42" s="273" t="s">
        <v>373</v>
      </c>
      <c r="E42" s="273"/>
    </row>
    <row r="43" spans="2:5" ht="85.5" customHeight="1" x14ac:dyDescent="0.25">
      <c r="B43" s="102" t="s">
        <v>213</v>
      </c>
      <c r="C43" s="144"/>
      <c r="D43" s="267" t="s">
        <v>374</v>
      </c>
      <c r="E43" s="267"/>
    </row>
    <row r="44" spans="2:5" x14ac:dyDescent="0.25">
      <c r="B44" s="102"/>
      <c r="C44" s="144"/>
      <c r="D44" s="274" t="s">
        <v>349</v>
      </c>
      <c r="E44" s="274"/>
    </row>
    <row r="45" spans="2:5" ht="15" customHeight="1" x14ac:dyDescent="0.25">
      <c r="B45" s="97" t="s">
        <v>158</v>
      </c>
      <c r="C45" s="97"/>
      <c r="D45" s="268" t="s">
        <v>159</v>
      </c>
      <c r="E45" s="268"/>
    </row>
    <row r="46" spans="2:5" ht="36" customHeight="1" x14ac:dyDescent="0.25">
      <c r="B46" s="171" t="s">
        <v>160</v>
      </c>
      <c r="C46" s="144"/>
      <c r="D46" s="267" t="s">
        <v>295</v>
      </c>
      <c r="E46" s="267"/>
    </row>
    <row r="47" spans="2:5" ht="179.25" customHeight="1" x14ac:dyDescent="0.25">
      <c r="C47" s="144"/>
      <c r="D47" s="267" t="s">
        <v>297</v>
      </c>
      <c r="E47" s="267"/>
    </row>
    <row r="48" spans="2:5" ht="15.75" x14ac:dyDescent="0.25">
      <c r="B48" s="98"/>
      <c r="C48" s="98"/>
      <c r="D48" s="199" t="s">
        <v>296</v>
      </c>
      <c r="E48" s="99"/>
    </row>
    <row r="49" spans="2:5" x14ac:dyDescent="0.25">
      <c r="D49" s="43" t="s">
        <v>298</v>
      </c>
    </row>
    <row r="50" spans="2:5" ht="13.5" customHeight="1" x14ac:dyDescent="0.25">
      <c r="E50" s="122" t="s">
        <v>246</v>
      </c>
    </row>
    <row r="51" spans="2:5" ht="69" customHeight="1" x14ac:dyDescent="0.25">
      <c r="B51" s="171" t="s">
        <v>161</v>
      </c>
      <c r="D51" s="265" t="s">
        <v>302</v>
      </c>
      <c r="E51" s="265"/>
    </row>
    <row r="52" spans="2:5" ht="33.75" customHeight="1" x14ac:dyDescent="0.25">
      <c r="D52" s="266" t="s">
        <v>303</v>
      </c>
      <c r="E52" s="266"/>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view="pageLayout" zoomScaleNormal="85" workbookViewId="0">
      <selection activeCell="B3" sqref="B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6" customFormat="1" x14ac:dyDescent="0.25"/>
    <row r="2" spans="2:4" s="126" customFormat="1" x14ac:dyDescent="0.25"/>
    <row r="3" spans="2:4" s="126" customFormat="1" x14ac:dyDescent="0.25"/>
    <row r="4" spans="2:4" s="126" customFormat="1" x14ac:dyDescent="0.25"/>
    <row r="5" spans="2:4" s="126" customFormat="1" ht="15.75" x14ac:dyDescent="0.25">
      <c r="B5" s="127" t="s">
        <v>192</v>
      </c>
    </row>
    <row r="6" spans="2:4" s="126" customFormat="1" x14ac:dyDescent="0.25">
      <c r="B6" s="200" t="s">
        <v>193</v>
      </c>
      <c r="C6" s="276" t="s">
        <v>141</v>
      </c>
      <c r="D6" s="276"/>
    </row>
    <row r="7" spans="2:4" s="126" customFormat="1" x14ac:dyDescent="0.25">
      <c r="B7" s="200" t="s">
        <v>194</v>
      </c>
      <c r="C7" s="276"/>
      <c r="D7" s="276"/>
    </row>
    <row r="8" spans="2:4" s="126" customFormat="1" x14ac:dyDescent="0.25">
      <c r="B8" s="133" t="s">
        <v>54</v>
      </c>
      <c r="C8" s="278" t="s">
        <v>220</v>
      </c>
      <c r="D8" s="278"/>
    </row>
    <row r="9" spans="2:4" s="126" customFormat="1" x14ac:dyDescent="0.25">
      <c r="B9" s="133" t="s">
        <v>122</v>
      </c>
      <c r="C9" s="280" t="s">
        <v>304</v>
      </c>
      <c r="D9" s="280"/>
    </row>
    <row r="10" spans="2:4" s="126" customFormat="1" x14ac:dyDescent="0.25">
      <c r="B10" s="133" t="s">
        <v>56</v>
      </c>
      <c r="C10" s="278" t="s">
        <v>221</v>
      </c>
      <c r="D10" s="278"/>
    </row>
    <row r="11" spans="2:4" s="126" customFormat="1" x14ac:dyDescent="0.25">
      <c r="B11" s="133" t="s">
        <v>57</v>
      </c>
      <c r="C11" s="278" t="s">
        <v>222</v>
      </c>
      <c r="D11" s="278"/>
    </row>
    <row r="12" spans="2:4" s="126" customFormat="1" x14ac:dyDescent="0.25">
      <c r="B12" s="133" t="s">
        <v>123</v>
      </c>
      <c r="C12" s="278" t="s">
        <v>223</v>
      </c>
      <c r="D12" s="278"/>
    </row>
    <row r="13" spans="2:4" s="126" customFormat="1" x14ac:dyDescent="0.25">
      <c r="B13" s="133" t="s">
        <v>58</v>
      </c>
      <c r="C13" s="278" t="s">
        <v>224</v>
      </c>
      <c r="D13" s="278"/>
    </row>
    <row r="14" spans="2:4" s="126" customFormat="1" x14ac:dyDescent="0.25">
      <c r="B14" s="133" t="s">
        <v>195</v>
      </c>
      <c r="C14" s="278" t="s">
        <v>305</v>
      </c>
      <c r="D14" s="278"/>
    </row>
    <row r="15" spans="2:4" s="126" customFormat="1" x14ac:dyDescent="0.25">
      <c r="B15" s="133" t="s">
        <v>124</v>
      </c>
      <c r="C15" s="278" t="s">
        <v>225</v>
      </c>
      <c r="D15" s="278"/>
    </row>
    <row r="16" spans="2:4" s="126" customFormat="1" x14ac:dyDescent="0.25">
      <c r="B16" s="132" t="s">
        <v>125</v>
      </c>
      <c r="C16" s="278" t="s">
        <v>226</v>
      </c>
      <c r="D16" s="278"/>
    </row>
    <row r="17" spans="2:4" s="126" customFormat="1" ht="30" customHeight="1" x14ac:dyDescent="0.25">
      <c r="B17" s="201" t="s">
        <v>126</v>
      </c>
      <c r="C17" s="277" t="s">
        <v>227</v>
      </c>
      <c r="D17" s="277"/>
    </row>
    <row r="18" spans="2:4" s="126" customFormat="1" x14ac:dyDescent="0.25">
      <c r="B18" s="131" t="s">
        <v>127</v>
      </c>
      <c r="C18" s="280" t="s">
        <v>306</v>
      </c>
      <c r="D18" s="280"/>
    </row>
    <row r="19" spans="2:4" s="126" customFormat="1" x14ac:dyDescent="0.25">
      <c r="B19" s="133" t="s">
        <v>61</v>
      </c>
      <c r="C19" s="278" t="s">
        <v>228</v>
      </c>
      <c r="D19" s="278"/>
    </row>
    <row r="20" spans="2:4" s="126" customFormat="1" x14ac:dyDescent="0.25">
      <c r="B20" s="133" t="s">
        <v>129</v>
      </c>
      <c r="C20" s="278" t="s">
        <v>229</v>
      </c>
      <c r="D20" s="278"/>
    </row>
    <row r="21" spans="2:4" s="126" customFormat="1" ht="30" x14ac:dyDescent="0.25">
      <c r="B21" s="133" t="s">
        <v>130</v>
      </c>
      <c r="C21" s="278" t="s">
        <v>307</v>
      </c>
      <c r="D21" s="278"/>
    </row>
    <row r="22" spans="2:4" s="126" customFormat="1" x14ac:dyDescent="0.25">
      <c r="B22" s="128"/>
      <c r="C22" s="129"/>
      <c r="D22" s="130"/>
    </row>
    <row r="23" spans="2:4" s="126" customFormat="1" x14ac:dyDescent="0.25">
      <c r="B23" s="200" t="s">
        <v>193</v>
      </c>
      <c r="C23" s="279" t="s">
        <v>141</v>
      </c>
      <c r="D23" s="279"/>
    </row>
    <row r="24" spans="2:4" s="126" customFormat="1" x14ac:dyDescent="0.25">
      <c r="B24" s="200" t="s">
        <v>196</v>
      </c>
      <c r="C24" s="279"/>
      <c r="D24" s="279"/>
    </row>
    <row r="25" spans="2:4" s="126" customFormat="1" x14ac:dyDescent="0.25">
      <c r="B25" s="134" t="s">
        <v>131</v>
      </c>
      <c r="C25" s="277" t="s">
        <v>230</v>
      </c>
      <c r="D25" s="277"/>
    </row>
    <row r="26" spans="2:4" s="126" customFormat="1" ht="36" customHeight="1" x14ac:dyDescent="0.25">
      <c r="B26" s="133" t="s">
        <v>132</v>
      </c>
      <c r="C26" s="281" t="s">
        <v>250</v>
      </c>
      <c r="D26" s="281"/>
    </row>
    <row r="27" spans="2:4" s="126" customFormat="1" x14ac:dyDescent="0.25">
      <c r="B27" s="134" t="s">
        <v>65</v>
      </c>
      <c r="C27" s="277" t="s">
        <v>308</v>
      </c>
      <c r="D27" s="277"/>
    </row>
    <row r="28" spans="2:4" s="126" customFormat="1" x14ac:dyDescent="0.25">
      <c r="B28" s="134" t="s">
        <v>197</v>
      </c>
      <c r="C28" s="277" t="s">
        <v>236</v>
      </c>
      <c r="D28" s="277"/>
    </row>
    <row r="29" spans="2:4" s="126" customFormat="1" x14ac:dyDescent="0.25">
      <c r="B29" s="134" t="s">
        <v>198</v>
      </c>
      <c r="C29" s="280" t="s">
        <v>309</v>
      </c>
      <c r="D29" s="280"/>
    </row>
    <row r="30" spans="2:4" s="126" customFormat="1" x14ac:dyDescent="0.25">
      <c r="B30" s="134" t="s">
        <v>68</v>
      </c>
      <c r="C30" s="281" t="s">
        <v>237</v>
      </c>
      <c r="D30" s="281"/>
    </row>
    <row r="31" spans="2:4" s="126" customFormat="1" x14ac:dyDescent="0.25">
      <c r="B31" s="134" t="s">
        <v>133</v>
      </c>
      <c r="C31" s="277" t="s">
        <v>231</v>
      </c>
      <c r="D31" s="277"/>
    </row>
    <row r="32" spans="2:4" s="126" customFormat="1" x14ac:dyDescent="0.25">
      <c r="B32" s="134" t="s">
        <v>69</v>
      </c>
      <c r="C32" s="277" t="s">
        <v>232</v>
      </c>
      <c r="D32" s="277"/>
    </row>
    <row r="33" spans="2:4" s="126" customFormat="1" x14ac:dyDescent="0.25">
      <c r="B33" s="131"/>
      <c r="C33" s="132"/>
      <c r="D33" s="133"/>
    </row>
    <row r="34" spans="2:4" s="126" customFormat="1" x14ac:dyDescent="0.25">
      <c r="B34" s="200" t="s">
        <v>193</v>
      </c>
      <c r="C34" s="276" t="s">
        <v>141</v>
      </c>
      <c r="D34" s="276"/>
    </row>
    <row r="35" spans="2:4" s="126" customFormat="1" x14ac:dyDescent="0.25">
      <c r="B35" s="200" t="s">
        <v>199</v>
      </c>
      <c r="C35" s="276"/>
      <c r="D35" s="276"/>
    </row>
    <row r="36" spans="2:4" s="126" customFormat="1" ht="52.5" customHeight="1" x14ac:dyDescent="0.25">
      <c r="B36" s="202" t="s">
        <v>93</v>
      </c>
      <c r="C36" s="277" t="s">
        <v>233</v>
      </c>
      <c r="D36" s="277"/>
    </row>
    <row r="37" spans="2:4" s="126" customFormat="1" ht="169.5" customHeight="1" x14ac:dyDescent="0.25">
      <c r="B37" s="202" t="s">
        <v>95</v>
      </c>
      <c r="C37" s="277" t="s">
        <v>234</v>
      </c>
      <c r="D37" s="277"/>
    </row>
    <row r="38" spans="2:4" s="126" customFormat="1" x14ac:dyDescent="0.25">
      <c r="B38" s="134"/>
      <c r="C38" s="133"/>
      <c r="D38" s="133"/>
    </row>
    <row r="39" spans="2:4" s="126" customFormat="1" x14ac:dyDescent="0.25">
      <c r="B39" s="200" t="s">
        <v>193</v>
      </c>
      <c r="C39" s="276" t="s">
        <v>141</v>
      </c>
      <c r="D39" s="276"/>
    </row>
    <row r="40" spans="2:4" s="126" customFormat="1" x14ac:dyDescent="0.25">
      <c r="B40" s="200" t="s">
        <v>200</v>
      </c>
      <c r="C40" s="276"/>
      <c r="D40" s="276"/>
    </row>
    <row r="41" spans="2:4" s="126" customFormat="1" ht="75" customHeight="1" x14ac:dyDescent="0.25">
      <c r="B41" s="128" t="s">
        <v>98</v>
      </c>
      <c r="C41" s="277" t="s">
        <v>310</v>
      </c>
      <c r="D41" s="277"/>
    </row>
    <row r="42" spans="2:4" s="126" customFormat="1" ht="32.25" customHeight="1" x14ac:dyDescent="0.25">
      <c r="B42" s="202" t="s">
        <v>99</v>
      </c>
      <c r="C42" s="277" t="s">
        <v>216</v>
      </c>
      <c r="D42" s="277"/>
    </row>
    <row r="43" spans="2:4" s="126" customFormat="1" x14ac:dyDescent="0.25">
      <c r="B43" s="202" t="s">
        <v>100</v>
      </c>
      <c r="C43" s="277" t="s">
        <v>215</v>
      </c>
      <c r="D43" s="277"/>
    </row>
    <row r="44" spans="2:4" s="126" customFormat="1" x14ac:dyDescent="0.25">
      <c r="B44" s="135"/>
      <c r="C44" s="136"/>
      <c r="D44" s="133"/>
    </row>
    <row r="45" spans="2:4" s="126" customFormat="1" x14ac:dyDescent="0.25">
      <c r="B45" s="200" t="s">
        <v>193</v>
      </c>
      <c r="C45" s="276" t="s">
        <v>141</v>
      </c>
      <c r="D45" s="276"/>
    </row>
    <row r="46" spans="2:4" s="126" customFormat="1" x14ac:dyDescent="0.25">
      <c r="B46" s="200" t="s">
        <v>201</v>
      </c>
      <c r="C46" s="276"/>
      <c r="D46" s="276"/>
    </row>
    <row r="47" spans="2:4" s="126" customFormat="1" x14ac:dyDescent="0.25">
      <c r="B47" s="132" t="s">
        <v>1</v>
      </c>
      <c r="C47" s="275" t="s">
        <v>313</v>
      </c>
      <c r="D47" s="275"/>
    </row>
    <row r="48" spans="2:4" s="126" customFormat="1" x14ac:dyDescent="0.25">
      <c r="B48" s="135" t="s">
        <v>2</v>
      </c>
      <c r="C48" s="275" t="s">
        <v>312</v>
      </c>
      <c r="D48" s="275"/>
    </row>
    <row r="49" spans="2:4" s="126" customFormat="1" ht="15.75" customHeight="1" x14ac:dyDescent="0.25">
      <c r="B49" s="135" t="s">
        <v>3</v>
      </c>
      <c r="C49" s="275" t="s">
        <v>314</v>
      </c>
      <c r="D49" s="275"/>
    </row>
    <row r="50" spans="2:4" s="126" customFormat="1" ht="14.25" customHeight="1" x14ac:dyDescent="0.25">
      <c r="B50" s="135" t="s">
        <v>4</v>
      </c>
      <c r="C50" s="275" t="s">
        <v>311</v>
      </c>
      <c r="D50" s="275"/>
    </row>
    <row r="51" spans="2:4" s="126" customFormat="1" x14ac:dyDescent="0.25">
      <c r="B51" s="135" t="s">
        <v>5</v>
      </c>
      <c r="C51" s="275" t="s">
        <v>315</v>
      </c>
      <c r="D51" s="275"/>
    </row>
    <row r="52" spans="2:4" s="126" customFormat="1" x14ac:dyDescent="0.25">
      <c r="B52" s="135" t="s">
        <v>6</v>
      </c>
      <c r="C52" s="275" t="s">
        <v>316</v>
      </c>
      <c r="D52" s="275"/>
    </row>
    <row r="53" spans="2:4" s="126" customFormat="1" x14ac:dyDescent="0.25">
      <c r="B53" s="135" t="s">
        <v>7</v>
      </c>
      <c r="C53" s="275" t="s">
        <v>317</v>
      </c>
      <c r="D53" s="275"/>
    </row>
    <row r="54" spans="2:4" s="126" customFormat="1" x14ac:dyDescent="0.25">
      <c r="B54" s="135" t="s">
        <v>52</v>
      </c>
      <c r="C54" s="275" t="s">
        <v>318</v>
      </c>
      <c r="D54" s="275"/>
    </row>
    <row r="55" spans="2:4" s="126" customFormat="1" x14ac:dyDescent="0.25">
      <c r="B55" s="135" t="s">
        <v>8</v>
      </c>
      <c r="C55" s="275" t="s">
        <v>319</v>
      </c>
      <c r="D55" s="275"/>
    </row>
    <row r="56" spans="2:4" s="126" customFormat="1" x14ac:dyDescent="0.25">
      <c r="B56" s="126" t="s">
        <v>9</v>
      </c>
      <c r="C56" s="275" t="s">
        <v>320</v>
      </c>
      <c r="D56" s="275"/>
    </row>
    <row r="57" spans="2:4" s="126" customFormat="1" x14ac:dyDescent="0.25"/>
    <row r="58" spans="2:4" s="126" customFormat="1" x14ac:dyDescent="0.25">
      <c r="B58" s="200" t="s">
        <v>193</v>
      </c>
      <c r="C58" s="137" t="s">
        <v>141</v>
      </c>
      <c r="D58" s="203"/>
    </row>
    <row r="59" spans="2:4" s="126" customFormat="1" x14ac:dyDescent="0.25">
      <c r="B59" s="200" t="s">
        <v>202</v>
      </c>
      <c r="C59" s="137"/>
      <c r="D59" s="203"/>
    </row>
    <row r="60" spans="2:4" s="126" customFormat="1" ht="53.25" customHeight="1" x14ac:dyDescent="0.25">
      <c r="B60" s="202" t="s">
        <v>36</v>
      </c>
      <c r="C60" s="275" t="s">
        <v>322</v>
      </c>
      <c r="D60" s="275"/>
    </row>
    <row r="61" spans="2:4" s="126" customFormat="1" ht="64.5" customHeight="1" x14ac:dyDescent="0.25">
      <c r="B61" s="202" t="s">
        <v>37</v>
      </c>
      <c r="C61" s="275" t="s">
        <v>323</v>
      </c>
      <c r="D61" s="275"/>
    </row>
    <row r="62" spans="2:4" s="126" customFormat="1" ht="101.25" customHeight="1" x14ac:dyDescent="0.25">
      <c r="B62" s="202" t="s">
        <v>235</v>
      </c>
      <c r="C62" s="275" t="s">
        <v>324</v>
      </c>
      <c r="D62" s="275"/>
    </row>
    <row r="63" spans="2:4" s="126" customFormat="1" ht="49.5" customHeight="1" x14ac:dyDescent="0.25">
      <c r="B63" s="202" t="s">
        <v>38</v>
      </c>
      <c r="C63" s="275" t="s">
        <v>325</v>
      </c>
      <c r="D63" s="275"/>
    </row>
    <row r="64" spans="2:4" s="126" customFormat="1" ht="15" customHeight="1" x14ac:dyDescent="0.25">
      <c r="B64" s="202" t="s">
        <v>39</v>
      </c>
      <c r="C64" s="275" t="s">
        <v>217</v>
      </c>
      <c r="D64" s="275"/>
    </row>
    <row r="65" spans="1:4" s="126" customFormat="1" x14ac:dyDescent="0.25">
      <c r="B65" s="202" t="s">
        <v>40</v>
      </c>
      <c r="C65" s="275" t="s">
        <v>218</v>
      </c>
      <c r="D65" s="275"/>
    </row>
    <row r="66" spans="1:4" s="126" customFormat="1" x14ac:dyDescent="0.25">
      <c r="B66" s="202" t="s">
        <v>9</v>
      </c>
      <c r="C66" s="275" t="s">
        <v>214</v>
      </c>
      <c r="D66" s="275"/>
    </row>
    <row r="67" spans="1:4" s="126" customFormat="1" x14ac:dyDescent="0.25"/>
    <row r="68" spans="1:4" s="126" customFormat="1" x14ac:dyDescent="0.25">
      <c r="B68" s="200" t="s">
        <v>193</v>
      </c>
      <c r="C68" s="276" t="s">
        <v>141</v>
      </c>
      <c r="D68" s="276"/>
    </row>
    <row r="69" spans="1:4" s="126" customFormat="1" x14ac:dyDescent="0.25">
      <c r="B69" s="200" t="s">
        <v>203</v>
      </c>
      <c r="C69" s="276"/>
      <c r="D69" s="276"/>
    </row>
    <row r="70" spans="1:4" s="126" customFormat="1" x14ac:dyDescent="0.25">
      <c r="B70" s="135" t="s">
        <v>204</v>
      </c>
      <c r="C70" s="275" t="s">
        <v>241</v>
      </c>
      <c r="D70" s="275"/>
    </row>
    <row r="71" spans="1:4" s="126" customFormat="1" x14ac:dyDescent="0.25">
      <c r="B71" s="135"/>
      <c r="C71" s="133"/>
      <c r="D71" s="133"/>
    </row>
    <row r="72" spans="1:4" s="126" customFormat="1" x14ac:dyDescent="0.25">
      <c r="B72" s="138"/>
      <c r="C72" s="139"/>
      <c r="D72" s="139"/>
    </row>
    <row r="73" spans="1:4" s="126" customFormat="1" x14ac:dyDescent="0.25">
      <c r="B73" s="138"/>
      <c r="C73" s="139"/>
      <c r="D73" s="140" t="s">
        <v>162</v>
      </c>
    </row>
    <row r="74" spans="1:4" s="126" customFormat="1" x14ac:dyDescent="0.25">
      <c r="B74" s="135"/>
      <c r="C74" s="139"/>
      <c r="D74" s="139"/>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B3" sqref="B3"/>
    </sheetView>
  </sheetViews>
  <sheetFormatPr defaultColWidth="15.85546875" defaultRowHeight="15.75" x14ac:dyDescent="0.25"/>
  <cols>
    <col min="1" max="1" width="3.42578125" style="3" customWidth="1"/>
    <col min="2" max="2" width="33.7109375" style="116" bestFit="1" customWidth="1"/>
    <col min="3" max="3" width="1.5703125" style="117" customWidth="1"/>
    <col min="4" max="4" width="71" style="116" customWidth="1"/>
    <col min="5" max="6" width="23.5703125" style="116" customWidth="1"/>
    <col min="7" max="7" width="1.85546875" style="116" customWidth="1"/>
    <col min="8" max="8" width="15.85546875" style="116"/>
    <col min="9" max="9" width="6.140625" style="116" customWidth="1"/>
    <col min="10" max="16384" width="15.85546875" style="116"/>
  </cols>
  <sheetData>
    <row r="1" spans="2:6" s="3" customFormat="1" ht="12" customHeight="1" x14ac:dyDescent="0.25">
      <c r="C1" s="113"/>
    </row>
    <row r="2" spans="2:6" s="3" customFormat="1" ht="12" customHeight="1" x14ac:dyDescent="0.25">
      <c r="C2" s="113"/>
    </row>
    <row r="3" spans="2:6" s="3" customFormat="1" ht="12" customHeight="1" x14ac:dyDescent="0.25">
      <c r="C3" s="113"/>
    </row>
    <row r="4" spans="2:6" s="3" customFormat="1" ht="15.75" customHeight="1" x14ac:dyDescent="0.25">
      <c r="C4" s="113"/>
    </row>
    <row r="5" spans="2:6" s="3" customFormat="1" ht="24" customHeight="1" x14ac:dyDescent="0.4">
      <c r="B5" s="248" t="s">
        <v>449</v>
      </c>
      <c r="C5" s="248"/>
      <c r="D5" s="248"/>
    </row>
    <row r="6" spans="2:6" s="3" customFormat="1" ht="6" customHeight="1" x14ac:dyDescent="0.25">
      <c r="C6" s="113"/>
    </row>
    <row r="7" spans="2:6" s="3" customFormat="1" ht="15.75" customHeight="1" x14ac:dyDescent="0.25">
      <c r="B7" s="114" t="s">
        <v>174</v>
      </c>
      <c r="C7" s="115"/>
      <c r="D7" s="239">
        <v>42643</v>
      </c>
    </row>
    <row r="8" spans="2:6" ht="11.25" customHeight="1" x14ac:dyDescent="0.25"/>
    <row r="10" spans="2:6" x14ac:dyDescent="0.25">
      <c r="B10" s="141" t="s">
        <v>372</v>
      </c>
      <c r="C10" s="118"/>
      <c r="D10" s="119"/>
      <c r="E10" s="119"/>
      <c r="F10" s="119"/>
    </row>
    <row r="11" spans="2:6" x14ac:dyDescent="0.25">
      <c r="B11" s="121" t="s">
        <v>176</v>
      </c>
      <c r="C11" s="121"/>
      <c r="D11" s="121"/>
      <c r="E11" s="119"/>
      <c r="F11" s="119"/>
    </row>
    <row r="12" spans="2:6" x14ac:dyDescent="0.25">
      <c r="B12" s="120" t="s">
        <v>175</v>
      </c>
      <c r="C12" s="118"/>
      <c r="D12" s="123" t="s">
        <v>176</v>
      </c>
      <c r="E12" s="119"/>
      <c r="F12" s="119"/>
    </row>
    <row r="13" spans="2:6" x14ac:dyDescent="0.25">
      <c r="B13" s="120"/>
      <c r="C13" s="118"/>
      <c r="D13" s="119"/>
      <c r="E13" s="119"/>
      <c r="F13" s="119"/>
    </row>
    <row r="14" spans="2:6" x14ac:dyDescent="0.25">
      <c r="B14" s="121" t="s">
        <v>178</v>
      </c>
      <c r="C14" s="121"/>
      <c r="D14" s="119"/>
      <c r="E14" s="119"/>
      <c r="F14" s="119"/>
    </row>
    <row r="15" spans="2:6" x14ac:dyDescent="0.25">
      <c r="B15" s="120" t="s">
        <v>177</v>
      </c>
      <c r="C15" s="118"/>
      <c r="D15" s="123" t="s">
        <v>181</v>
      </c>
      <c r="E15" s="119"/>
      <c r="F15" s="119"/>
    </row>
    <row r="16" spans="2:6" x14ac:dyDescent="0.25">
      <c r="B16" s="120" t="s">
        <v>179</v>
      </c>
      <c r="C16" s="118"/>
      <c r="D16" s="123" t="s">
        <v>180</v>
      </c>
      <c r="E16" s="119"/>
      <c r="F16" s="119"/>
    </row>
    <row r="17" spans="2:6" x14ac:dyDescent="0.25">
      <c r="B17" s="120" t="s">
        <v>369</v>
      </c>
      <c r="C17" s="118"/>
      <c r="D17" s="123" t="s">
        <v>370</v>
      </c>
      <c r="E17" s="119"/>
      <c r="F17" s="119"/>
    </row>
    <row r="18" spans="2:6" x14ac:dyDescent="0.25">
      <c r="B18" s="120" t="s">
        <v>368</v>
      </c>
      <c r="C18" s="118"/>
      <c r="D18" s="123" t="s">
        <v>371</v>
      </c>
      <c r="E18" s="119"/>
      <c r="F18" s="119"/>
    </row>
    <row r="19" spans="2:6" x14ac:dyDescent="0.25">
      <c r="B19" s="120" t="s">
        <v>182</v>
      </c>
      <c r="C19" s="118"/>
      <c r="D19" s="123" t="s">
        <v>184</v>
      </c>
      <c r="E19" s="119"/>
      <c r="F19" s="119"/>
    </row>
    <row r="20" spans="2:6" x14ac:dyDescent="0.25">
      <c r="B20" s="120" t="s">
        <v>183</v>
      </c>
      <c r="C20" s="118"/>
      <c r="D20" s="123" t="s">
        <v>185</v>
      </c>
      <c r="E20" s="119"/>
      <c r="F20" s="119"/>
    </row>
    <row r="21" spans="2:6" x14ac:dyDescent="0.25">
      <c r="B21" s="120"/>
      <c r="C21" s="118"/>
      <c r="D21" s="119"/>
      <c r="E21" s="119"/>
      <c r="F21" s="119"/>
    </row>
    <row r="22" spans="2:6" x14ac:dyDescent="0.25">
      <c r="B22" s="120" t="s">
        <v>331</v>
      </c>
      <c r="C22" s="118"/>
      <c r="D22" s="123" t="s">
        <v>0</v>
      </c>
      <c r="E22" s="119"/>
      <c r="F22" s="119"/>
    </row>
    <row r="23" spans="2:6" x14ac:dyDescent="0.25">
      <c r="B23" s="120" t="s">
        <v>332</v>
      </c>
      <c r="C23" s="118"/>
      <c r="D23" s="123" t="s">
        <v>113</v>
      </c>
      <c r="E23" s="119"/>
      <c r="F23" s="119"/>
    </row>
    <row r="24" spans="2:6" x14ac:dyDescent="0.25">
      <c r="B24" s="120" t="s">
        <v>333</v>
      </c>
      <c r="C24" s="118"/>
      <c r="D24" s="123" t="s">
        <v>114</v>
      </c>
      <c r="E24" s="119"/>
      <c r="F24" s="119"/>
    </row>
    <row r="25" spans="2:6" x14ac:dyDescent="0.25">
      <c r="B25" s="120" t="s">
        <v>334</v>
      </c>
      <c r="C25" s="118"/>
      <c r="D25" s="123" t="s">
        <v>115</v>
      </c>
      <c r="E25" s="119"/>
      <c r="F25" s="119"/>
    </row>
    <row r="26" spans="2:6" x14ac:dyDescent="0.25">
      <c r="B26" s="120" t="s">
        <v>335</v>
      </c>
      <c r="C26" s="118"/>
      <c r="D26" s="123" t="s">
        <v>186</v>
      </c>
      <c r="E26" s="119"/>
      <c r="F26" s="119"/>
    </row>
    <row r="27" spans="2:6" x14ac:dyDescent="0.25">
      <c r="B27" s="120" t="s">
        <v>336</v>
      </c>
      <c r="C27" s="118"/>
      <c r="D27" s="123" t="s">
        <v>172</v>
      </c>
      <c r="E27" s="119"/>
      <c r="F27" s="119"/>
    </row>
    <row r="28" spans="2:6" x14ac:dyDescent="0.25">
      <c r="B28" s="120" t="s">
        <v>337</v>
      </c>
      <c r="C28" s="118"/>
      <c r="D28" s="123" t="s">
        <v>187</v>
      </c>
      <c r="E28" s="119"/>
      <c r="F28" s="119"/>
    </row>
    <row r="29" spans="2:6" x14ac:dyDescent="0.25">
      <c r="B29" s="120" t="s">
        <v>338</v>
      </c>
      <c r="C29" s="118"/>
      <c r="D29" s="123" t="s">
        <v>116</v>
      </c>
      <c r="E29" s="119"/>
      <c r="F29" s="119"/>
    </row>
    <row r="30" spans="2:6" x14ac:dyDescent="0.25">
      <c r="B30" s="120" t="s">
        <v>339</v>
      </c>
      <c r="C30" s="118"/>
      <c r="D30" s="123" t="s">
        <v>117</v>
      </c>
      <c r="E30" s="119"/>
      <c r="F30" s="119"/>
    </row>
    <row r="31" spans="2:6" x14ac:dyDescent="0.25">
      <c r="B31" s="120" t="s">
        <v>340</v>
      </c>
      <c r="C31" s="118"/>
      <c r="D31" s="123" t="s">
        <v>118</v>
      </c>
      <c r="E31" s="119"/>
      <c r="F31" s="119"/>
    </row>
    <row r="32" spans="2:6" x14ac:dyDescent="0.25">
      <c r="B32" s="120" t="s">
        <v>341</v>
      </c>
      <c r="C32" s="118"/>
      <c r="D32" s="123" t="s">
        <v>119</v>
      </c>
      <c r="E32" s="119"/>
      <c r="F32" s="119"/>
    </row>
    <row r="33" spans="2:6" x14ac:dyDescent="0.25">
      <c r="B33" s="120" t="s">
        <v>342</v>
      </c>
      <c r="C33" s="118"/>
      <c r="D33" s="123" t="s">
        <v>188</v>
      </c>
      <c r="E33" s="119"/>
      <c r="F33" s="119"/>
    </row>
    <row r="34" spans="2:6" x14ac:dyDescent="0.25">
      <c r="B34" s="120" t="s">
        <v>343</v>
      </c>
      <c r="C34" s="118"/>
      <c r="D34" s="123" t="s">
        <v>121</v>
      </c>
      <c r="E34" s="119"/>
      <c r="F34" s="119"/>
    </row>
    <row r="35" spans="2:6" x14ac:dyDescent="0.25">
      <c r="B35" s="120" t="s">
        <v>344</v>
      </c>
      <c r="C35" s="118"/>
      <c r="D35" s="123" t="s">
        <v>189</v>
      </c>
      <c r="E35" s="119"/>
      <c r="F35" s="119"/>
    </row>
    <row r="36" spans="2:6" x14ac:dyDescent="0.25">
      <c r="B36" s="120" t="s">
        <v>345</v>
      </c>
      <c r="C36" s="118"/>
      <c r="D36" s="123" t="s">
        <v>190</v>
      </c>
      <c r="E36" s="119"/>
      <c r="F36" s="119"/>
    </row>
    <row r="37" spans="2:6" x14ac:dyDescent="0.25">
      <c r="B37" s="120" t="s">
        <v>346</v>
      </c>
      <c r="C37" s="118"/>
      <c r="D37" s="123" t="s">
        <v>173</v>
      </c>
      <c r="E37" s="119"/>
      <c r="F37" s="119"/>
    </row>
    <row r="38" spans="2:6" x14ac:dyDescent="0.25">
      <c r="B38" s="120" t="s">
        <v>347</v>
      </c>
      <c r="C38" s="118"/>
      <c r="D38" s="123" t="s">
        <v>170</v>
      </c>
      <c r="E38" s="119"/>
      <c r="F38" s="119"/>
    </row>
    <row r="39" spans="2:6" x14ac:dyDescent="0.25">
      <c r="B39" s="120" t="s">
        <v>348</v>
      </c>
      <c r="C39" s="118"/>
      <c r="D39" s="123" t="s">
        <v>171</v>
      </c>
      <c r="E39" s="119"/>
      <c r="F39" s="119"/>
    </row>
    <row r="40" spans="2:6" x14ac:dyDescent="0.25">
      <c r="E40" s="117"/>
    </row>
    <row r="41" spans="2:6" x14ac:dyDescent="0.25">
      <c r="E41" s="117"/>
    </row>
    <row r="42" spans="2:6" x14ac:dyDescent="0.25">
      <c r="B42" s="141" t="s">
        <v>191</v>
      </c>
      <c r="C42" s="118"/>
      <c r="D42" s="119"/>
      <c r="E42" s="117"/>
    </row>
    <row r="43" spans="2:6" x14ac:dyDescent="0.25">
      <c r="B43" s="120" t="s">
        <v>206</v>
      </c>
      <c r="C43" s="118"/>
      <c r="D43" s="123" t="s">
        <v>140</v>
      </c>
      <c r="E43" s="117"/>
    </row>
    <row r="44" spans="2:6" x14ac:dyDescent="0.25">
      <c r="B44" s="120" t="s">
        <v>205</v>
      </c>
      <c r="C44" s="118"/>
      <c r="D44" s="123" t="s">
        <v>193</v>
      </c>
    </row>
    <row r="45" spans="2:6" x14ac:dyDescent="0.25">
      <c r="B45" s="119"/>
      <c r="C45" s="118"/>
      <c r="D45" s="11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&amp;RDLR 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B4" sqref="B4"/>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49"/>
      <c r="D4" s="249"/>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0" t="s">
        <v>420</v>
      </c>
      <c r="D9" s="60" t="s">
        <v>421</v>
      </c>
      <c r="E9" s="60" t="s">
        <v>422</v>
      </c>
      <c r="F9" s="60" t="s">
        <v>423</v>
      </c>
    </row>
    <row r="10" spans="2:6" x14ac:dyDescent="0.25">
      <c r="B10" s="10" t="s">
        <v>54</v>
      </c>
      <c r="C10" s="75">
        <v>156.80000000000001</v>
      </c>
      <c r="D10" s="75">
        <v>150.69999999999999</v>
      </c>
      <c r="E10" s="75">
        <v>148.30000000000001</v>
      </c>
      <c r="F10" s="75">
        <v>157.6</v>
      </c>
    </row>
    <row r="11" spans="2:6" x14ac:dyDescent="0.25">
      <c r="B11" s="10" t="s">
        <v>280</v>
      </c>
      <c r="C11" s="75">
        <v>137.9</v>
      </c>
      <c r="D11" s="75">
        <v>136.9</v>
      </c>
      <c r="E11" s="75">
        <v>134.19999999999999</v>
      </c>
      <c r="F11" s="75">
        <v>133</v>
      </c>
    </row>
    <row r="12" spans="2:6" x14ac:dyDescent="0.25">
      <c r="B12" s="13" t="s">
        <v>55</v>
      </c>
      <c r="C12" s="76">
        <v>137.9</v>
      </c>
      <c r="D12" s="76">
        <v>136.9</v>
      </c>
      <c r="E12" s="76">
        <v>134.19999999999999</v>
      </c>
      <c r="F12" s="76">
        <v>133</v>
      </c>
    </row>
    <row r="13" spans="2:6" x14ac:dyDescent="0.25">
      <c r="B13" s="14" t="s">
        <v>56</v>
      </c>
      <c r="C13" s="77">
        <v>0.14099999999999999</v>
      </c>
      <c r="D13" s="77">
        <v>0.14499999999999999</v>
      </c>
      <c r="E13" s="77">
        <v>0.14799999999999999</v>
      </c>
      <c r="F13" s="77">
        <v>0.129</v>
      </c>
    </row>
    <row r="14" spans="2:6" x14ac:dyDescent="0.25">
      <c r="B14" s="10" t="s">
        <v>57</v>
      </c>
      <c r="C14" s="78">
        <v>0.14099999999999999</v>
      </c>
      <c r="D14" s="78">
        <v>0.14499999999999999</v>
      </c>
      <c r="E14" s="78">
        <v>0.14799999999999999</v>
      </c>
      <c r="F14" s="78">
        <v>0.129</v>
      </c>
    </row>
    <row r="15" spans="2:6" x14ac:dyDescent="0.25">
      <c r="B15" s="10" t="s">
        <v>446</v>
      </c>
      <c r="C15" s="75">
        <v>133</v>
      </c>
      <c r="D15" s="75">
        <v>129.19999999999999</v>
      </c>
      <c r="E15" s="75">
        <v>127.8</v>
      </c>
      <c r="F15" s="75">
        <v>130.30000000000001</v>
      </c>
    </row>
    <row r="16" spans="2:6" x14ac:dyDescent="0.25">
      <c r="B16" s="10" t="s">
        <v>58</v>
      </c>
      <c r="C16" s="75">
        <v>1</v>
      </c>
      <c r="D16" s="75">
        <v>1</v>
      </c>
      <c r="E16" s="75">
        <v>0</v>
      </c>
      <c r="F16" s="75">
        <v>0</v>
      </c>
    </row>
    <row r="17" spans="2:6" x14ac:dyDescent="0.25">
      <c r="B17" s="148" t="s">
        <v>281</v>
      </c>
      <c r="C17" s="75">
        <v>9</v>
      </c>
      <c r="D17" s="75">
        <v>7</v>
      </c>
      <c r="E17" s="75">
        <v>7</v>
      </c>
      <c r="F17" s="75">
        <v>4</v>
      </c>
    </row>
    <row r="18" spans="2:6" x14ac:dyDescent="0.25">
      <c r="B18" s="14" t="s">
        <v>124</v>
      </c>
      <c r="C18" s="240">
        <v>17.631</v>
      </c>
      <c r="D18" s="240">
        <v>17.899999999999999</v>
      </c>
      <c r="E18" s="240">
        <v>17.8</v>
      </c>
      <c r="F18" s="240">
        <v>18.100000000000001</v>
      </c>
    </row>
    <row r="19" spans="2:6" x14ac:dyDescent="0.25">
      <c r="B19" s="11" t="s">
        <v>125</v>
      </c>
      <c r="C19" s="241">
        <v>-2.5000000000000001E-2</v>
      </c>
      <c r="D19" s="241">
        <v>-4.2999999999999997E-2</v>
      </c>
      <c r="E19" s="241">
        <v>-0.04</v>
      </c>
      <c r="F19" s="241">
        <f>0.0066</f>
        <v>6.6E-3</v>
      </c>
    </row>
    <row r="20" spans="2:6" x14ac:dyDescent="0.25">
      <c r="B20" s="12" t="s">
        <v>126</v>
      </c>
      <c r="C20" s="242">
        <v>0.123</v>
      </c>
      <c r="D20" s="242">
        <v>0.122</v>
      </c>
      <c r="E20" s="242">
        <v>0.14299999999999999</v>
      </c>
      <c r="F20" s="242">
        <v>0.06</v>
      </c>
    </row>
    <row r="21" spans="2:6" s="6" customFormat="1" ht="9.75" customHeight="1" x14ac:dyDescent="0.25">
      <c r="B21" s="4"/>
      <c r="C21" s="5"/>
      <c r="D21" s="5"/>
      <c r="E21" s="5"/>
      <c r="F21" s="5"/>
    </row>
    <row r="22" spans="2:6" s="6" customFormat="1" ht="15.75" x14ac:dyDescent="0.25">
      <c r="B22" s="74"/>
      <c r="C22" s="5"/>
      <c r="D22" s="5"/>
      <c r="E22" s="5"/>
      <c r="F22" s="5"/>
    </row>
    <row r="23" spans="2:6" x14ac:dyDescent="0.25">
      <c r="B23" s="18" t="s">
        <v>59</v>
      </c>
      <c r="C23" s="2"/>
      <c r="D23" s="2"/>
      <c r="E23" s="2"/>
      <c r="F23" s="2"/>
    </row>
    <row r="24" spans="2:6" x14ac:dyDescent="0.25">
      <c r="B24" s="15" t="s">
        <v>127</v>
      </c>
      <c r="C24" s="84">
        <f>SUM(C28:C30)</f>
        <v>138.74519373694</v>
      </c>
      <c r="D24" s="84">
        <f>SUM(D28:D30)</f>
        <v>137.63493535233999</v>
      </c>
      <c r="E24" s="84">
        <f>SUM(E28:E30)</f>
        <v>135.09808723212001</v>
      </c>
      <c r="F24" s="84">
        <f>SUM(F28:F30)</f>
        <v>134.02651621254998</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1.510817465E-2</v>
      </c>
      <c r="D28" s="19">
        <v>1.5292167000000001E-2</v>
      </c>
      <c r="E28" s="19">
        <v>3.6578889449999999E-2</v>
      </c>
      <c r="F28" s="19">
        <v>3.7728144919999998E-2</v>
      </c>
    </row>
    <row r="29" spans="2:6" x14ac:dyDescent="0.25">
      <c r="B29" s="16" t="s">
        <v>104</v>
      </c>
      <c r="C29" s="19">
        <v>0.29345291257</v>
      </c>
      <c r="D29" s="19">
        <v>0.25535263317000001</v>
      </c>
      <c r="E29" s="19">
        <v>0.28245443584000002</v>
      </c>
      <c r="F29" s="19">
        <v>0.28244942901999998</v>
      </c>
    </row>
    <row r="30" spans="2:6" x14ac:dyDescent="0.25">
      <c r="B30" s="16" t="s">
        <v>105</v>
      </c>
      <c r="C30" s="19">
        <v>138.43663264972</v>
      </c>
      <c r="D30" s="19">
        <v>137.36429055216999</v>
      </c>
      <c r="E30" s="19">
        <v>134.77905390683</v>
      </c>
      <c r="F30" s="19">
        <v>133.70633863860999</v>
      </c>
    </row>
    <row r="31" spans="2:6" x14ac:dyDescent="0.25">
      <c r="B31" s="13" t="s">
        <v>62</v>
      </c>
      <c r="C31" s="20"/>
      <c r="D31" s="20"/>
      <c r="E31" s="20"/>
      <c r="F31" s="20"/>
    </row>
    <row r="32" spans="2:6" x14ac:dyDescent="0.25">
      <c r="B32" s="16" t="s">
        <v>106</v>
      </c>
      <c r="C32" s="19">
        <v>122.61307307777</v>
      </c>
      <c r="D32" s="19">
        <v>120.95776389596</v>
      </c>
      <c r="E32" s="19">
        <v>118.18596591627001</v>
      </c>
      <c r="F32" s="19">
        <v>116.58562258971</v>
      </c>
    </row>
    <row r="33" spans="2:9" x14ac:dyDescent="0.25">
      <c r="B33" s="16" t="s">
        <v>107</v>
      </c>
      <c r="C33" s="19">
        <v>16.132120659169999</v>
      </c>
      <c r="D33" s="19">
        <v>16.677171456380002</v>
      </c>
      <c r="E33" s="19">
        <v>16.912121315859999</v>
      </c>
      <c r="F33" s="19">
        <v>17.440893622840001</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353</v>
      </c>
      <c r="C36" s="20"/>
      <c r="D36" s="20"/>
      <c r="E36" s="20"/>
      <c r="F36" s="20"/>
    </row>
    <row r="37" spans="2:9" ht="30" x14ac:dyDescent="0.25">
      <c r="B37" s="16" t="s">
        <v>128</v>
      </c>
      <c r="C37" s="19">
        <v>25.186786728209999</v>
      </c>
      <c r="D37" s="19">
        <v>24.95373883589</v>
      </c>
      <c r="E37" s="19">
        <v>24.126349278829998</v>
      </c>
      <c r="F37" s="19">
        <v>23.779060724779999</v>
      </c>
    </row>
    <row r="38" spans="2:9" ht="30" x14ac:dyDescent="0.25">
      <c r="B38" s="16" t="s">
        <v>110</v>
      </c>
      <c r="C38" s="19">
        <v>112.95450873044</v>
      </c>
      <c r="D38" s="19">
        <v>112.07470032601</v>
      </c>
      <c r="E38" s="19">
        <v>110.36157612632999</v>
      </c>
      <c r="F38" s="19">
        <v>109.64015458330999</v>
      </c>
      <c r="I38" s="217"/>
    </row>
    <row r="39" spans="2:9" x14ac:dyDescent="0.25">
      <c r="B39" s="16" t="s">
        <v>111</v>
      </c>
      <c r="C39" s="19">
        <v>0.60389827828999998</v>
      </c>
      <c r="D39" s="19">
        <v>0.60649619044000003</v>
      </c>
      <c r="E39" s="19">
        <v>0.61016182696999999</v>
      </c>
      <c r="F39" s="19">
        <v>0.60730090445999996</v>
      </c>
    </row>
    <row r="40" spans="2:9" x14ac:dyDescent="0.25">
      <c r="B40" s="13" t="s">
        <v>354</v>
      </c>
      <c r="C40" s="149">
        <f>SUM(C37:C39)</f>
        <v>138.74519373694</v>
      </c>
      <c r="D40" s="149">
        <f>SUM(D37:D39)</f>
        <v>137.63493535233999</v>
      </c>
      <c r="E40" s="149">
        <f>SUM(E37:E39)</f>
        <v>135.09808723212998</v>
      </c>
      <c r="F40" s="149">
        <f>SUM(F37:F39)</f>
        <v>134.02651621255001</v>
      </c>
    </row>
    <row r="41" spans="2:9" x14ac:dyDescent="0.25">
      <c r="B41" s="10" t="s">
        <v>129</v>
      </c>
      <c r="C41" s="150">
        <v>2.4153041273100002</v>
      </c>
      <c r="D41" s="150">
        <v>2.3663017914300002</v>
      </c>
      <c r="E41" s="150">
        <v>2.07367810569</v>
      </c>
      <c r="F41" s="150">
        <v>1.99627607347</v>
      </c>
    </row>
    <row r="42" spans="2:9" ht="30" x14ac:dyDescent="0.25">
      <c r="B42" s="12" t="s">
        <v>282</v>
      </c>
      <c r="C42" s="151">
        <v>0.60499999999999998</v>
      </c>
      <c r="D42" s="151">
        <v>0.61</v>
      </c>
      <c r="E42" s="151">
        <v>0.56999999999999995</v>
      </c>
      <c r="F42" s="151">
        <v>0.59</v>
      </c>
    </row>
    <row r="43" spans="2:9" x14ac:dyDescent="0.25">
      <c r="C43" s="3" t="s">
        <v>445</v>
      </c>
    </row>
    <row r="46" spans="2:9" x14ac:dyDescent="0.25">
      <c r="F46" s="122"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B4" sqref="B4:E4"/>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53" t="s">
        <v>417</v>
      </c>
      <c r="C4" s="254"/>
      <c r="D4" s="254"/>
      <c r="E4" s="254"/>
      <c r="F4" s="7"/>
      <c r="G4" s="7"/>
      <c r="H4" s="7"/>
      <c r="I4" s="7"/>
    </row>
    <row r="5" spans="2:10" ht="4.5" customHeight="1" x14ac:dyDescent="0.25">
      <c r="B5" s="256"/>
      <c r="C5" s="256"/>
      <c r="D5" s="256"/>
      <c r="E5" s="256"/>
      <c r="F5" s="256"/>
      <c r="G5" s="256"/>
      <c r="H5" s="256"/>
      <c r="I5" s="256"/>
    </row>
    <row r="6" spans="2:10" ht="5.25" customHeight="1" x14ac:dyDescent="0.25">
      <c r="B6" s="22"/>
      <c r="C6" s="22"/>
      <c r="D6" s="22"/>
      <c r="E6" s="22"/>
      <c r="F6" s="22"/>
      <c r="G6" s="22"/>
      <c r="H6" s="22"/>
      <c r="I6" s="22"/>
    </row>
    <row r="7" spans="2:10" x14ac:dyDescent="0.25">
      <c r="B7" s="27" t="s">
        <v>64</v>
      </c>
      <c r="C7" s="26"/>
      <c r="D7" s="26"/>
      <c r="E7" s="26"/>
      <c r="F7" s="26"/>
      <c r="G7" s="60" t="s">
        <v>420</v>
      </c>
      <c r="H7" s="60" t="s">
        <v>421</v>
      </c>
      <c r="I7" s="60" t="s">
        <v>422</v>
      </c>
      <c r="J7" s="60" t="s">
        <v>423</v>
      </c>
    </row>
    <row r="8" spans="2:10" x14ac:dyDescent="0.25">
      <c r="B8" s="24" t="s">
        <v>131</v>
      </c>
      <c r="C8" s="6"/>
      <c r="D8" s="6"/>
      <c r="E8" s="6"/>
      <c r="F8" s="6"/>
      <c r="G8" s="75">
        <v>15.5</v>
      </c>
      <c r="H8" s="75">
        <v>15.7</v>
      </c>
      <c r="I8" s="75">
        <v>16.056000000000001</v>
      </c>
      <c r="J8" s="75">
        <v>16.600000000000001</v>
      </c>
    </row>
    <row r="9" spans="2:10" x14ac:dyDescent="0.25">
      <c r="B9" s="24" t="s">
        <v>284</v>
      </c>
      <c r="C9" s="6"/>
      <c r="D9" s="6"/>
      <c r="E9" s="6"/>
      <c r="F9" s="6"/>
      <c r="G9" s="80">
        <v>0.1</v>
      </c>
      <c r="H9" s="80">
        <v>0.08</v>
      </c>
      <c r="I9" s="80">
        <v>0.08</v>
      </c>
      <c r="J9" s="80">
        <v>0.1</v>
      </c>
    </row>
    <row r="10" spans="2:10" x14ac:dyDescent="0.25">
      <c r="B10" s="24" t="s">
        <v>326</v>
      </c>
      <c r="C10" s="6"/>
      <c r="D10" s="6"/>
      <c r="E10" s="6"/>
      <c r="F10" s="6"/>
      <c r="G10" s="80">
        <v>1.7</v>
      </c>
      <c r="H10" s="80">
        <v>1.4</v>
      </c>
      <c r="I10" s="80">
        <v>1.44</v>
      </c>
      <c r="J10" s="80">
        <v>1.5</v>
      </c>
    </row>
    <row r="11" spans="2:10" x14ac:dyDescent="0.25">
      <c r="B11" s="24" t="s">
        <v>285</v>
      </c>
      <c r="C11" s="24" t="s">
        <v>416</v>
      </c>
      <c r="D11" s="24"/>
      <c r="E11" s="24"/>
      <c r="F11" s="24"/>
      <c r="G11" s="82">
        <v>0.13</v>
      </c>
      <c r="H11" s="82">
        <v>0.1032</v>
      </c>
      <c r="I11" s="82">
        <v>0.10290000000000001</v>
      </c>
      <c r="J11" s="82">
        <v>0.10100000000000001</v>
      </c>
    </row>
    <row r="12" spans="2:10" x14ac:dyDescent="0.25">
      <c r="B12" s="28"/>
      <c r="C12" s="29" t="s">
        <v>415</v>
      </c>
      <c r="D12" s="29"/>
      <c r="E12" s="29"/>
      <c r="F12" s="29"/>
      <c r="G12" s="81">
        <v>0.08</v>
      </c>
      <c r="H12" s="81">
        <v>0.08</v>
      </c>
      <c r="I12" s="81">
        <v>0.08</v>
      </c>
      <c r="J12" s="81">
        <v>0.08</v>
      </c>
    </row>
    <row r="13" spans="2:10" x14ac:dyDescent="0.25">
      <c r="B13" s="24" t="s">
        <v>66</v>
      </c>
      <c r="C13" s="6"/>
      <c r="D13" s="6"/>
      <c r="E13" s="6"/>
      <c r="F13" s="6"/>
      <c r="G13" s="83">
        <v>13.735677154039999</v>
      </c>
      <c r="H13" s="79">
        <v>14</v>
      </c>
      <c r="I13" s="79">
        <v>14.4</v>
      </c>
      <c r="J13" s="79">
        <v>14.8</v>
      </c>
    </row>
    <row r="14" spans="2:10" x14ac:dyDescent="0.25">
      <c r="B14" s="6"/>
      <c r="C14" s="24" t="s">
        <v>67</v>
      </c>
      <c r="D14" s="24"/>
      <c r="E14" s="24"/>
      <c r="F14" s="24"/>
      <c r="G14" s="32">
        <v>0</v>
      </c>
      <c r="H14" s="32">
        <v>0</v>
      </c>
      <c r="I14" s="32">
        <v>0</v>
      </c>
      <c r="J14" s="32">
        <v>0</v>
      </c>
    </row>
    <row r="15" spans="2:10" x14ac:dyDescent="0.25">
      <c r="B15" s="24" t="s">
        <v>166</v>
      </c>
      <c r="C15" s="6"/>
      <c r="D15" s="6"/>
      <c r="E15" s="6"/>
      <c r="F15" s="6"/>
      <c r="G15" s="32">
        <v>0</v>
      </c>
      <c r="H15" s="32">
        <v>0</v>
      </c>
      <c r="I15" s="32">
        <v>0</v>
      </c>
      <c r="J15" s="32">
        <v>0</v>
      </c>
    </row>
    <row r="16" spans="2:10" x14ac:dyDescent="0.25">
      <c r="B16" s="24" t="s">
        <v>350</v>
      </c>
      <c r="C16" s="6"/>
      <c r="D16" s="6"/>
      <c r="E16" s="6"/>
      <c r="F16" s="6"/>
      <c r="G16" s="154">
        <v>0</v>
      </c>
      <c r="H16" s="154">
        <v>0</v>
      </c>
      <c r="I16" s="154">
        <v>0</v>
      </c>
      <c r="J16" s="154">
        <v>0</v>
      </c>
    </row>
    <row r="17" spans="1:12" x14ac:dyDescent="0.25">
      <c r="B17" s="24" t="s">
        <v>68</v>
      </c>
      <c r="C17" s="6"/>
      <c r="D17" s="6"/>
      <c r="E17" s="6"/>
      <c r="F17" s="6"/>
      <c r="G17" s="154">
        <v>0</v>
      </c>
      <c r="H17" s="154">
        <v>0</v>
      </c>
      <c r="I17" s="154">
        <v>0</v>
      </c>
      <c r="J17" s="154">
        <v>0</v>
      </c>
    </row>
    <row r="18" spans="1:12" x14ac:dyDescent="0.25">
      <c r="A18" s="156"/>
      <c r="B18" s="153" t="s">
        <v>133</v>
      </c>
      <c r="C18" s="103"/>
      <c r="D18" s="103"/>
      <c r="E18" s="103"/>
      <c r="F18" s="103"/>
      <c r="G18" s="154">
        <v>0</v>
      </c>
      <c r="H18" s="154">
        <v>0</v>
      </c>
      <c r="I18" s="154">
        <v>0</v>
      </c>
      <c r="J18" s="154">
        <v>0</v>
      </c>
    </row>
    <row r="19" spans="1:12" x14ac:dyDescent="0.25">
      <c r="B19" s="153" t="s">
        <v>351</v>
      </c>
      <c r="C19" s="103"/>
      <c r="D19" s="103"/>
      <c r="E19" s="103"/>
      <c r="F19" s="103"/>
      <c r="G19" s="155">
        <v>1.4</v>
      </c>
      <c r="H19" s="155">
        <v>1.4</v>
      </c>
      <c r="I19" s="155">
        <v>1.3620000000000001</v>
      </c>
      <c r="J19" s="155">
        <v>1.2</v>
      </c>
    </row>
    <row r="20" spans="1:12" x14ac:dyDescent="0.25">
      <c r="A20" s="156"/>
      <c r="B20" s="153" t="s">
        <v>352</v>
      </c>
      <c r="C20" s="103"/>
      <c r="D20" s="103"/>
      <c r="E20" s="103"/>
      <c r="F20" s="103"/>
      <c r="G20" s="155">
        <v>1.7</v>
      </c>
      <c r="H20" s="155">
        <v>1.4</v>
      </c>
      <c r="I20" s="155">
        <v>1.4</v>
      </c>
      <c r="J20" s="155">
        <v>1.5</v>
      </c>
    </row>
    <row r="21" spans="1:12" x14ac:dyDescent="0.25">
      <c r="B21" s="192"/>
      <c r="C21" s="103"/>
      <c r="D21" s="103"/>
      <c r="E21" s="103"/>
      <c r="F21" s="103"/>
      <c r="G21" s="194"/>
      <c r="H21" s="194"/>
      <c r="I21" s="194"/>
      <c r="J21" s="194"/>
    </row>
    <row r="22" spans="1:12" x14ac:dyDescent="0.25">
      <c r="B22" s="193" t="s">
        <v>283</v>
      </c>
      <c r="C22" s="152"/>
      <c r="D22" s="104"/>
      <c r="E22" s="104"/>
      <c r="F22" s="104"/>
      <c r="G22" s="195">
        <v>9.1999999999999998E-2</v>
      </c>
      <c r="H22" s="195">
        <v>9.6000000000000002E-2</v>
      </c>
      <c r="I22" s="195">
        <v>8.7999999999999995E-2</v>
      </c>
      <c r="J22" s="195">
        <v>8.8999999999999996E-2</v>
      </c>
      <c r="L22" s="156"/>
    </row>
    <row r="23" spans="1:12" x14ac:dyDescent="0.25">
      <c r="B23" s="186"/>
      <c r="C23" s="183"/>
      <c r="D23" s="103"/>
      <c r="E23" s="103"/>
      <c r="F23" s="103"/>
      <c r="G23" s="184"/>
      <c r="H23" s="185"/>
      <c r="I23" s="185"/>
      <c r="J23" s="185"/>
    </row>
    <row r="24" spans="1:12" ht="21" customHeight="1" x14ac:dyDescent="0.25"/>
    <row r="25" spans="1:12" ht="18" x14ac:dyDescent="0.25">
      <c r="B25" s="253" t="s">
        <v>418</v>
      </c>
      <c r="C25" s="254"/>
      <c r="D25" s="254"/>
      <c r="E25" s="254"/>
      <c r="F25" s="215"/>
      <c r="G25" s="7"/>
      <c r="H25" s="7"/>
      <c r="I25" s="7"/>
      <c r="J25" s="7"/>
    </row>
    <row r="26" spans="1:12" ht="5.25" customHeight="1" x14ac:dyDescent="0.25">
      <c r="B26" s="22"/>
      <c r="C26" s="22"/>
      <c r="D26" s="22"/>
      <c r="E26" s="22"/>
      <c r="F26" s="216"/>
      <c r="G26" s="147"/>
      <c r="H26" s="147"/>
      <c r="I26" s="22"/>
      <c r="J26" s="22"/>
    </row>
    <row r="27" spans="1:12" x14ac:dyDescent="0.25">
      <c r="B27" s="27" t="s">
        <v>64</v>
      </c>
      <c r="C27" s="26"/>
      <c r="D27" s="26"/>
      <c r="E27" s="26"/>
      <c r="F27" s="26"/>
      <c r="G27" s="60" t="s">
        <v>420</v>
      </c>
      <c r="H27" s="60" t="s">
        <v>421</v>
      </c>
      <c r="I27" s="60" t="s">
        <v>422</v>
      </c>
      <c r="J27" s="60" t="s">
        <v>423</v>
      </c>
    </row>
    <row r="28" spans="1:12" x14ac:dyDescent="0.25">
      <c r="B28" s="24" t="s">
        <v>66</v>
      </c>
      <c r="C28" s="6"/>
      <c r="D28" s="6"/>
      <c r="E28" s="6"/>
      <c r="F28" s="6"/>
      <c r="G28" s="83">
        <v>13.735677154039999</v>
      </c>
      <c r="H28" s="83">
        <v>14.002174720639999</v>
      </c>
      <c r="I28" s="83">
        <v>14.35584116819</v>
      </c>
      <c r="J28" s="83">
        <v>14.790957727349999</v>
      </c>
    </row>
    <row r="29" spans="1:12" x14ac:dyDescent="0.25">
      <c r="B29" s="24" t="s">
        <v>134</v>
      </c>
      <c r="C29" s="6"/>
      <c r="D29" s="6"/>
      <c r="E29" s="6"/>
      <c r="F29" s="6"/>
      <c r="G29" s="211">
        <v>14</v>
      </c>
      <c r="H29" s="83">
        <v>14.2</v>
      </c>
      <c r="I29" s="83">
        <v>14.5</v>
      </c>
      <c r="J29" s="83">
        <v>15.1</v>
      </c>
    </row>
    <row r="30" spans="1:12" x14ac:dyDescent="0.25">
      <c r="B30" s="24" t="s">
        <v>375</v>
      </c>
      <c r="C30" s="24" t="s">
        <v>70</v>
      </c>
      <c r="D30" s="24"/>
      <c r="E30" s="24"/>
      <c r="F30" s="24"/>
      <c r="G30" s="83">
        <v>0</v>
      </c>
      <c r="H30" s="83">
        <v>8.9239799999999999E-6</v>
      </c>
      <c r="I30" s="83">
        <v>0</v>
      </c>
      <c r="J30" s="83">
        <v>0</v>
      </c>
    </row>
    <row r="31" spans="1:12" x14ac:dyDescent="0.25">
      <c r="B31" s="6"/>
      <c r="C31" s="24" t="s">
        <v>165</v>
      </c>
      <c r="D31" s="24"/>
      <c r="E31" s="24"/>
      <c r="F31" s="24"/>
      <c r="G31" s="83">
        <v>1.2863815840000001E-2</v>
      </c>
      <c r="H31" s="83">
        <v>1.3018047390000001E-2</v>
      </c>
      <c r="I31" s="83">
        <v>4.0141229139999998E-2</v>
      </c>
      <c r="J31" s="83">
        <v>4.058318189E-2</v>
      </c>
    </row>
    <row r="32" spans="1:12" x14ac:dyDescent="0.25">
      <c r="B32" s="6"/>
      <c r="C32" s="25" t="s">
        <v>164</v>
      </c>
      <c r="D32" s="25"/>
      <c r="E32" s="25"/>
      <c r="F32" s="25"/>
      <c r="G32" s="83">
        <v>2.3034236E-4</v>
      </c>
      <c r="H32" s="176">
        <v>0</v>
      </c>
      <c r="I32" s="176">
        <v>0</v>
      </c>
      <c r="J32" s="176">
        <v>0</v>
      </c>
    </row>
    <row r="33" spans="2:10" x14ac:dyDescent="0.25">
      <c r="B33" s="6"/>
      <c r="C33" s="25" t="s">
        <v>273</v>
      </c>
      <c r="D33" s="25"/>
      <c r="E33" s="25"/>
      <c r="F33" s="25"/>
      <c r="G33" s="83">
        <v>10.09271713415</v>
      </c>
      <c r="H33" s="176">
        <v>10.17411501085</v>
      </c>
      <c r="I33" s="176">
        <v>10.28821636897</v>
      </c>
      <c r="J33" s="176">
        <v>10.46045172703</v>
      </c>
    </row>
    <row r="34" spans="2:10" x14ac:dyDescent="0.25">
      <c r="B34" s="6"/>
      <c r="C34" s="25" t="s">
        <v>274</v>
      </c>
      <c r="D34" s="25"/>
      <c r="E34" s="25"/>
      <c r="F34" s="25"/>
      <c r="G34" s="211">
        <v>5.3312792509999998E-2</v>
      </c>
      <c r="H34" s="176">
        <v>2.5383992300000002E-2</v>
      </c>
      <c r="I34" s="176">
        <v>3.0611461159999999E-2</v>
      </c>
      <c r="J34" s="176">
        <v>3.6938415019999997E-2</v>
      </c>
    </row>
    <row r="35" spans="2:10" x14ac:dyDescent="0.25">
      <c r="B35" s="6"/>
      <c r="C35" s="25" t="s">
        <v>275</v>
      </c>
      <c r="D35" s="25"/>
      <c r="E35" s="25"/>
      <c r="F35" s="25"/>
      <c r="G35" s="83">
        <v>3.1088048000000001E-4</v>
      </c>
      <c r="H35" s="176">
        <v>3.2773295379999998E-2</v>
      </c>
      <c r="I35" s="176">
        <v>4.0838418020000003E-2</v>
      </c>
      <c r="J35" s="176">
        <v>4.6011900949999997E-2</v>
      </c>
    </row>
    <row r="36" spans="2:10" x14ac:dyDescent="0.25">
      <c r="B36" s="6"/>
      <c r="C36" s="25" t="s">
        <v>276</v>
      </c>
      <c r="D36" s="25"/>
      <c r="E36" s="25"/>
      <c r="F36" s="25"/>
      <c r="G36" s="83">
        <v>4.9011709400000004E-3</v>
      </c>
      <c r="H36" s="176">
        <v>5.8264342699999999E-3</v>
      </c>
      <c r="I36" s="176">
        <v>6.2279778500000001E-3</v>
      </c>
      <c r="J36" s="176">
        <v>4.9612123000000001E-3</v>
      </c>
    </row>
    <row r="37" spans="2:10" x14ac:dyDescent="0.25">
      <c r="B37" s="6"/>
      <c r="C37" s="24" t="s">
        <v>71</v>
      </c>
      <c r="D37" s="24"/>
      <c r="E37" s="24"/>
      <c r="F37" s="24"/>
      <c r="G37" s="83">
        <v>0.50665573975</v>
      </c>
      <c r="H37" s="31">
        <v>0.48537719682000002</v>
      </c>
      <c r="I37" s="31">
        <v>0.49386751406000001</v>
      </c>
      <c r="J37" s="31">
        <v>0.54663817433999995</v>
      </c>
    </row>
    <row r="38" spans="2:10" x14ac:dyDescent="0.25">
      <c r="B38" s="6"/>
      <c r="C38" s="24" t="s">
        <v>72</v>
      </c>
      <c r="D38" s="24"/>
      <c r="E38" s="24"/>
      <c r="F38" s="24"/>
      <c r="G38" s="83">
        <v>1.0130855223599999</v>
      </c>
      <c r="H38" s="31">
        <v>1.1376387962200001</v>
      </c>
      <c r="I38" s="31">
        <v>1.2361883278800001</v>
      </c>
      <c r="J38" s="31">
        <v>1.3341575073600001</v>
      </c>
    </row>
    <row r="39" spans="2:10" x14ac:dyDescent="0.25">
      <c r="B39" s="6"/>
      <c r="C39" s="24" t="s">
        <v>73</v>
      </c>
      <c r="D39" s="24"/>
      <c r="E39" s="24"/>
      <c r="F39" s="24"/>
      <c r="G39" s="83">
        <v>2.0515997556499999</v>
      </c>
      <c r="H39" s="31">
        <v>2.12803302343</v>
      </c>
      <c r="I39" s="31">
        <v>2.2197498711099999</v>
      </c>
      <c r="J39" s="31">
        <v>2.3212156084600002</v>
      </c>
    </row>
    <row r="40" spans="2:10" x14ac:dyDescent="0.25">
      <c r="B40" s="24" t="s">
        <v>74</v>
      </c>
      <c r="C40" s="24" t="s">
        <v>248</v>
      </c>
      <c r="D40" s="24"/>
      <c r="E40" s="24"/>
      <c r="F40" s="24"/>
      <c r="G40" s="179" t="s">
        <v>447</v>
      </c>
      <c r="H40" s="179" t="s">
        <v>447</v>
      </c>
      <c r="I40" s="179" t="s">
        <v>447</v>
      </c>
      <c r="J40" s="179" t="s">
        <v>447</v>
      </c>
    </row>
    <row r="41" spans="2:10" x14ac:dyDescent="0.25">
      <c r="B41" s="6"/>
      <c r="C41" s="157" t="s">
        <v>249</v>
      </c>
      <c r="D41" s="24"/>
      <c r="E41" s="24"/>
      <c r="F41" s="24"/>
      <c r="G41" s="177">
        <v>1</v>
      </c>
      <c r="H41" s="177" t="s">
        <v>430</v>
      </c>
      <c r="I41" s="177" t="s">
        <v>430</v>
      </c>
      <c r="J41" s="177" t="s">
        <v>430</v>
      </c>
    </row>
    <row r="42" spans="2:10" x14ac:dyDescent="0.25">
      <c r="B42" s="6"/>
      <c r="C42" s="24" t="s">
        <v>75</v>
      </c>
      <c r="D42" s="24"/>
      <c r="E42" s="24"/>
      <c r="F42" s="24"/>
      <c r="G42" s="178" t="s">
        <v>424</v>
      </c>
      <c r="H42" s="178" t="s">
        <v>424</v>
      </c>
      <c r="I42" s="178" t="s">
        <v>424</v>
      </c>
      <c r="J42" s="178" t="s">
        <v>431</v>
      </c>
    </row>
    <row r="43" spans="2:10" x14ac:dyDescent="0.25">
      <c r="B43" s="24" t="s">
        <v>76</v>
      </c>
      <c r="C43" s="24" t="s">
        <v>135</v>
      </c>
      <c r="D43" s="24"/>
      <c r="E43" s="24"/>
      <c r="F43" s="24"/>
      <c r="G43" s="179" t="s">
        <v>425</v>
      </c>
      <c r="H43" s="179" t="s">
        <v>432</v>
      </c>
      <c r="I43" s="179" t="s">
        <v>435</v>
      </c>
      <c r="J43" s="179" t="s">
        <v>437</v>
      </c>
    </row>
    <row r="44" spans="2:10" x14ac:dyDescent="0.25">
      <c r="B44" s="6"/>
      <c r="C44" s="24" t="s">
        <v>136</v>
      </c>
      <c r="D44" s="24"/>
      <c r="E44" s="24"/>
      <c r="F44" s="24"/>
      <c r="G44" s="179" t="s">
        <v>426</v>
      </c>
      <c r="H44" s="179" t="s">
        <v>433</v>
      </c>
      <c r="I44" s="179" t="s">
        <v>436</v>
      </c>
      <c r="J44" s="179" t="s">
        <v>438</v>
      </c>
    </row>
    <row r="45" spans="2:10" x14ac:dyDescent="0.25">
      <c r="B45" s="6"/>
      <c r="C45" s="24" t="s">
        <v>77</v>
      </c>
      <c r="D45" s="24"/>
      <c r="E45" s="24"/>
      <c r="F45" s="24"/>
      <c r="G45" s="178" t="s">
        <v>427</v>
      </c>
      <c r="H45" s="178" t="s">
        <v>434</v>
      </c>
      <c r="I45" s="178" t="s">
        <v>434</v>
      </c>
      <c r="J45" s="178" t="s">
        <v>434</v>
      </c>
    </row>
    <row r="46" spans="2:10" x14ac:dyDescent="0.25">
      <c r="B46" s="24" t="s">
        <v>78</v>
      </c>
      <c r="C46" s="24" t="s">
        <v>79</v>
      </c>
      <c r="D46" s="24"/>
      <c r="E46" s="24"/>
      <c r="F46" s="24"/>
      <c r="G46" s="177" t="s">
        <v>428</v>
      </c>
      <c r="H46" s="177" t="s">
        <v>439</v>
      </c>
      <c r="I46" s="177" t="s">
        <v>441</v>
      </c>
      <c r="J46" s="177" t="s">
        <v>443</v>
      </c>
    </row>
    <row r="47" spans="2:10" x14ac:dyDescent="0.25">
      <c r="B47" s="6"/>
      <c r="C47" s="24" t="s">
        <v>80</v>
      </c>
      <c r="D47" s="24"/>
      <c r="E47" s="24"/>
      <c r="F47" s="24"/>
      <c r="G47" s="177" t="s">
        <v>429</v>
      </c>
      <c r="H47" s="177" t="s">
        <v>440</v>
      </c>
      <c r="I47" s="177" t="s">
        <v>442</v>
      </c>
      <c r="J47" s="177" t="s">
        <v>444</v>
      </c>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5">
        <v>1</v>
      </c>
      <c r="H53" s="85">
        <v>1</v>
      </c>
      <c r="I53" s="85">
        <v>1</v>
      </c>
      <c r="J53" s="85">
        <v>1</v>
      </c>
    </row>
    <row r="54" spans="2:11" x14ac:dyDescent="0.25">
      <c r="B54" s="24" t="s">
        <v>85</v>
      </c>
      <c r="C54" s="6"/>
      <c r="D54" s="6"/>
      <c r="E54" s="6"/>
      <c r="F54" s="6"/>
      <c r="G54" s="85">
        <v>1</v>
      </c>
      <c r="H54" s="85">
        <v>1</v>
      </c>
      <c r="I54" s="85">
        <v>1</v>
      </c>
      <c r="J54" s="85">
        <v>1</v>
      </c>
    </row>
    <row r="55" spans="2:11" x14ac:dyDescent="0.25">
      <c r="B55" s="24" t="s">
        <v>86</v>
      </c>
      <c r="C55" s="6"/>
      <c r="D55" s="6"/>
      <c r="E55" s="6"/>
      <c r="F55" s="6"/>
      <c r="G55" s="85">
        <v>1</v>
      </c>
      <c r="H55" s="85">
        <v>1</v>
      </c>
      <c r="I55" s="85">
        <v>1</v>
      </c>
      <c r="J55" s="85">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80" t="s">
        <v>63</v>
      </c>
      <c r="H58" s="181" t="s">
        <v>63</v>
      </c>
      <c r="I58" s="181" t="s">
        <v>63</v>
      </c>
      <c r="J58" s="180" t="s">
        <v>63</v>
      </c>
    </row>
    <row r="59" spans="2:11" ht="18" customHeight="1" x14ac:dyDescent="0.25">
      <c r="B59" s="6"/>
      <c r="C59" s="24"/>
      <c r="D59" s="24"/>
      <c r="E59" s="24"/>
      <c r="F59" s="35"/>
      <c r="G59" s="36"/>
      <c r="H59" s="36"/>
      <c r="I59" s="35"/>
    </row>
    <row r="60" spans="2:11" ht="18" x14ac:dyDescent="0.25">
      <c r="B60" s="258" t="s">
        <v>376</v>
      </c>
      <c r="C60" s="258"/>
      <c r="D60" s="258"/>
      <c r="E60" s="24"/>
      <c r="F60" s="35"/>
      <c r="G60" s="36"/>
      <c r="H60" s="36"/>
      <c r="I60" s="35"/>
      <c r="J60" s="156"/>
    </row>
    <row r="61" spans="2:11" ht="18" x14ac:dyDescent="0.25">
      <c r="B61" s="38"/>
      <c r="C61" s="38"/>
      <c r="D61" s="38"/>
      <c r="E61" s="38"/>
      <c r="F61" s="38"/>
      <c r="G61" s="38"/>
      <c r="H61" s="38"/>
      <c r="I61" s="38"/>
      <c r="J61" s="38"/>
      <c r="K61" s="38"/>
    </row>
    <row r="62" spans="2:11" x14ac:dyDescent="0.25">
      <c r="B62" s="113" t="s">
        <v>377</v>
      </c>
      <c r="C62" s="44"/>
      <c r="D62" s="44"/>
      <c r="E62" s="44"/>
      <c r="F62" s="44"/>
      <c r="G62" s="44"/>
      <c r="H62" s="44"/>
      <c r="I62" s="44"/>
      <c r="J62" s="44"/>
      <c r="K62"/>
    </row>
    <row r="63" spans="2:11" x14ac:dyDescent="0.25">
      <c r="B63" s="226" t="s">
        <v>378</v>
      </c>
      <c r="C63" s="235" t="s">
        <v>90</v>
      </c>
      <c r="D63" s="235" t="s">
        <v>379</v>
      </c>
      <c r="E63" s="235" t="s">
        <v>380</v>
      </c>
      <c r="F63" s="235" t="s">
        <v>381</v>
      </c>
      <c r="G63" s="235" t="s">
        <v>382</v>
      </c>
      <c r="H63" s="235" t="s">
        <v>383</v>
      </c>
      <c r="I63" s="235" t="s">
        <v>384</v>
      </c>
      <c r="J63" s="235" t="s">
        <v>385</v>
      </c>
      <c r="K63" s="235" t="s">
        <v>386</v>
      </c>
    </row>
    <row r="64" spans="2:11" x14ac:dyDescent="0.25">
      <c r="B64" s="43" t="s">
        <v>387</v>
      </c>
      <c r="C64" s="43"/>
      <c r="D64" s="32">
        <v>0</v>
      </c>
      <c r="E64" s="32">
        <v>0</v>
      </c>
      <c r="F64" s="32">
        <v>0</v>
      </c>
      <c r="G64" s="32">
        <v>0</v>
      </c>
      <c r="H64" s="32">
        <v>0</v>
      </c>
      <c r="I64" s="32">
        <v>0</v>
      </c>
      <c r="J64" s="32">
        <v>0</v>
      </c>
      <c r="K64" s="32">
        <v>0</v>
      </c>
    </row>
    <row r="65" spans="2:11" x14ac:dyDescent="0.25">
      <c r="B65" s="43" t="s">
        <v>388</v>
      </c>
      <c r="C65" s="218">
        <v>0.66966804587917761</v>
      </c>
      <c r="D65" s="32">
        <v>0</v>
      </c>
      <c r="E65" s="32">
        <v>0</v>
      </c>
      <c r="F65" s="243">
        <v>0.40636056974393203</v>
      </c>
      <c r="G65" s="243">
        <v>0</v>
      </c>
      <c r="H65" s="243">
        <v>0.18487981822444099</v>
      </c>
      <c r="I65" s="243">
        <v>2.4244237427556718E-2</v>
      </c>
      <c r="J65" s="243">
        <v>0</v>
      </c>
      <c r="K65" s="243">
        <v>1.4089557604474335E-3</v>
      </c>
    </row>
    <row r="66" spans="2:11" x14ac:dyDescent="0.25">
      <c r="B66" s="43" t="s">
        <v>389</v>
      </c>
      <c r="C66" s="218">
        <v>0.32278661023569266</v>
      </c>
      <c r="D66" s="32">
        <v>0</v>
      </c>
      <c r="E66" s="32">
        <v>0</v>
      </c>
      <c r="F66" s="243">
        <v>0</v>
      </c>
      <c r="G66" s="243">
        <v>0</v>
      </c>
      <c r="H66" s="243">
        <v>0</v>
      </c>
      <c r="I66" s="243">
        <v>0</v>
      </c>
      <c r="J66" s="243">
        <v>0</v>
      </c>
      <c r="K66" s="243">
        <v>0</v>
      </c>
    </row>
    <row r="67" spans="2:11" x14ac:dyDescent="0.25">
      <c r="B67" s="48" t="s">
        <v>390</v>
      </c>
      <c r="C67" s="227">
        <v>9.5252446800000015E-2</v>
      </c>
      <c r="D67" s="32">
        <v>0</v>
      </c>
      <c r="E67" s="32">
        <v>0</v>
      </c>
      <c r="F67" s="243">
        <v>0</v>
      </c>
      <c r="G67" s="243">
        <v>0</v>
      </c>
      <c r="H67" s="243">
        <v>0</v>
      </c>
      <c r="I67" s="243">
        <v>0</v>
      </c>
      <c r="J67" s="243">
        <v>0</v>
      </c>
      <c r="K67" s="243">
        <v>0</v>
      </c>
    </row>
    <row r="68" spans="2:11" x14ac:dyDescent="0.25">
      <c r="B68" s="48" t="s">
        <v>10</v>
      </c>
      <c r="C68" s="227">
        <v>1.0877071029148704</v>
      </c>
      <c r="D68" s="234">
        <v>0</v>
      </c>
      <c r="E68" s="234">
        <v>0</v>
      </c>
      <c r="F68" s="244">
        <v>0.40636056974393203</v>
      </c>
      <c r="G68" s="244">
        <v>0</v>
      </c>
      <c r="H68" s="244">
        <v>0.18487981822444099</v>
      </c>
      <c r="I68" s="244">
        <v>2.4244237427556718E-2</v>
      </c>
      <c r="J68" s="244">
        <v>0</v>
      </c>
      <c r="K68" s="244">
        <v>1.4089557604474335E-3</v>
      </c>
    </row>
    <row r="69" spans="2:11" x14ac:dyDescent="0.25">
      <c r="B69" s="44"/>
      <c r="C69" s="59"/>
      <c r="D69" s="44"/>
      <c r="E69" s="44"/>
      <c r="F69" s="44"/>
      <c r="G69" s="44"/>
      <c r="H69" s="44"/>
      <c r="I69" s="44"/>
      <c r="J69" s="44"/>
      <c r="K69" s="44"/>
    </row>
    <row r="70" spans="2:11" x14ac:dyDescent="0.25">
      <c r="B70" s="113" t="s">
        <v>391</v>
      </c>
      <c r="C70" s="44"/>
      <c r="D70" s="44"/>
      <c r="E70" s="44"/>
      <c r="F70" s="44"/>
      <c r="G70" s="44"/>
      <c r="H70" s="44"/>
      <c r="I70" s="44"/>
      <c r="J70" s="44"/>
      <c r="K70" s="44"/>
    </row>
    <row r="71" spans="2:11" x14ac:dyDescent="0.25">
      <c r="B71" s="226" t="s">
        <v>392</v>
      </c>
      <c r="C71" s="235" t="s">
        <v>90</v>
      </c>
      <c r="D71" s="235" t="s">
        <v>379</v>
      </c>
      <c r="E71" s="235" t="s">
        <v>380</v>
      </c>
      <c r="F71" s="235" t="s">
        <v>381</v>
      </c>
      <c r="G71" s="235" t="s">
        <v>382</v>
      </c>
      <c r="H71" s="235" t="s">
        <v>383</v>
      </c>
      <c r="I71" s="235" t="s">
        <v>384</v>
      </c>
      <c r="J71" s="235" t="s">
        <v>385</v>
      </c>
      <c r="K71" s="235" t="s">
        <v>386</v>
      </c>
    </row>
    <row r="72" spans="2:11" x14ac:dyDescent="0.25">
      <c r="B72" s="43" t="s">
        <v>393</v>
      </c>
      <c r="C72" s="43"/>
      <c r="D72" s="32">
        <v>0</v>
      </c>
      <c r="E72" s="32">
        <v>0</v>
      </c>
      <c r="F72" s="32">
        <v>0</v>
      </c>
      <c r="G72" s="32">
        <v>0</v>
      </c>
      <c r="H72" s="32">
        <v>0</v>
      </c>
      <c r="I72" s="32">
        <v>0</v>
      </c>
      <c r="J72" s="32">
        <v>0</v>
      </c>
      <c r="K72" s="32">
        <v>0</v>
      </c>
    </row>
    <row r="73" spans="2:11" x14ac:dyDescent="0.25">
      <c r="B73" s="43" t="s">
        <v>394</v>
      </c>
      <c r="C73" s="32">
        <v>0</v>
      </c>
      <c r="D73" s="32">
        <v>0</v>
      </c>
      <c r="E73" s="32">
        <v>0</v>
      </c>
      <c r="F73" s="32">
        <v>0</v>
      </c>
      <c r="G73" s="32">
        <v>0</v>
      </c>
      <c r="H73" s="32">
        <v>0</v>
      </c>
      <c r="I73" s="32">
        <v>0</v>
      </c>
      <c r="J73" s="32">
        <v>0</v>
      </c>
      <c r="K73" s="32">
        <v>0</v>
      </c>
    </row>
    <row r="74" spans="2:11" x14ac:dyDescent="0.25">
      <c r="B74" s="43" t="s">
        <v>395</v>
      </c>
      <c r="C74" s="218"/>
      <c r="D74" s="43"/>
      <c r="E74" s="43"/>
      <c r="F74" s="43"/>
      <c r="G74" s="178" t="s">
        <v>289</v>
      </c>
      <c r="H74" s="178" t="s">
        <v>289</v>
      </c>
      <c r="I74" s="178" t="s">
        <v>289</v>
      </c>
      <c r="J74" s="178" t="s">
        <v>289</v>
      </c>
      <c r="K74" s="178" t="s">
        <v>289</v>
      </c>
    </row>
    <row r="75" spans="2:11" x14ac:dyDescent="0.25">
      <c r="B75" s="228" t="s">
        <v>396</v>
      </c>
      <c r="C75" s="236" t="s">
        <v>289</v>
      </c>
      <c r="D75" s="235" t="s">
        <v>289</v>
      </c>
      <c r="E75" s="235" t="s">
        <v>289</v>
      </c>
      <c r="F75" s="235" t="s">
        <v>289</v>
      </c>
      <c r="G75" s="48"/>
      <c r="H75" s="48"/>
      <c r="I75" s="48"/>
      <c r="J75" s="32">
        <v>0</v>
      </c>
      <c r="K75" s="32">
        <v>0</v>
      </c>
    </row>
    <row r="76" spans="2:11" x14ac:dyDescent="0.25">
      <c r="B76" s="48" t="s">
        <v>10</v>
      </c>
      <c r="C76" s="227"/>
      <c r="D76" s="48"/>
      <c r="E76" s="48"/>
      <c r="F76" s="48"/>
      <c r="G76" s="48"/>
      <c r="H76" s="48"/>
      <c r="I76" s="48"/>
      <c r="J76" s="234">
        <v>0</v>
      </c>
      <c r="K76" s="234">
        <v>0</v>
      </c>
    </row>
    <row r="77" spans="2:11" x14ac:dyDescent="0.25">
      <c r="B77" s="43"/>
      <c r="C77" s="218"/>
      <c r="D77" s="43"/>
      <c r="E77" s="43"/>
      <c r="F77" s="43"/>
      <c r="G77" s="43"/>
      <c r="H77" s="43"/>
      <c r="I77" s="43"/>
      <c r="J77" s="43"/>
      <c r="K77" s="43"/>
    </row>
    <row r="78" spans="2:11" x14ac:dyDescent="0.25">
      <c r="B78" s="113" t="s">
        <v>397</v>
      </c>
      <c r="C78" s="44"/>
      <c r="D78" s="44"/>
      <c r="E78" s="44"/>
      <c r="F78" s="44"/>
      <c r="G78" s="44"/>
      <c r="H78" s="44"/>
      <c r="I78" s="44"/>
      <c r="J78" s="44"/>
      <c r="K78" s="44"/>
    </row>
    <row r="79" spans="2:11" x14ac:dyDescent="0.25">
      <c r="B79" s="226" t="s">
        <v>398</v>
      </c>
      <c r="C79" s="48" t="s">
        <v>388</v>
      </c>
      <c r="D79" s="48" t="s">
        <v>389</v>
      </c>
      <c r="E79" s="48" t="s">
        <v>390</v>
      </c>
      <c r="F79" s="48" t="s">
        <v>10</v>
      </c>
      <c r="H79" s="44"/>
      <c r="I79" s="44"/>
      <c r="J79" s="44"/>
      <c r="K79" s="44"/>
    </row>
    <row r="80" spans="2:11" x14ac:dyDescent="0.25">
      <c r="B80" s="43" t="s">
        <v>393</v>
      </c>
      <c r="C80" s="43"/>
      <c r="D80" s="32">
        <v>0</v>
      </c>
      <c r="E80" s="32">
        <v>0</v>
      </c>
      <c r="F80" s="32">
        <v>0</v>
      </c>
      <c r="H80" s="44"/>
      <c r="I80" s="44"/>
      <c r="J80" s="44"/>
      <c r="K80" s="44"/>
    </row>
    <row r="81" spans="2:12" x14ac:dyDescent="0.25">
      <c r="B81" s="43" t="s">
        <v>394</v>
      </c>
      <c r="C81" s="32">
        <v>0</v>
      </c>
      <c r="D81" s="32">
        <v>0</v>
      </c>
      <c r="E81" s="32">
        <v>0</v>
      </c>
      <c r="F81" s="32">
        <v>0</v>
      </c>
      <c r="H81" s="44"/>
      <c r="I81" s="44"/>
      <c r="J81" s="44"/>
      <c r="K81" s="44"/>
    </row>
    <row r="82" spans="2:12" x14ac:dyDescent="0.25">
      <c r="B82" s="43" t="s">
        <v>395</v>
      </c>
      <c r="C82" s="218"/>
      <c r="D82" s="43"/>
      <c r="E82" s="43"/>
      <c r="F82" s="43"/>
      <c r="H82" s="44"/>
      <c r="I82" s="44"/>
      <c r="J82" s="44"/>
      <c r="K82" s="44"/>
    </row>
    <row r="83" spans="2:12" x14ac:dyDescent="0.25">
      <c r="B83" s="228" t="s">
        <v>396</v>
      </c>
      <c r="C83" s="227"/>
      <c r="D83" s="48"/>
      <c r="E83" s="48"/>
      <c r="F83" s="48"/>
      <c r="H83" s="44"/>
      <c r="I83" s="44"/>
      <c r="J83" s="44"/>
      <c r="K83" s="44"/>
    </row>
    <row r="84" spans="2:12" x14ac:dyDescent="0.25">
      <c r="B84" s="48" t="s">
        <v>10</v>
      </c>
      <c r="C84" s="227"/>
      <c r="D84" s="48"/>
      <c r="E84" s="48"/>
      <c r="F84" s="48"/>
      <c r="G84" s="44"/>
      <c r="H84" s="44"/>
      <c r="I84" s="44"/>
      <c r="J84" s="44"/>
      <c r="K84" s="44"/>
    </row>
    <row r="85" spans="2:12" x14ac:dyDescent="0.25">
      <c r="B85" s="43"/>
      <c r="C85" s="218"/>
      <c r="D85" s="43"/>
      <c r="E85" s="43"/>
      <c r="F85" s="43"/>
      <c r="G85" s="44"/>
      <c r="H85" s="44"/>
      <c r="I85" s="44"/>
      <c r="J85" s="44"/>
      <c r="K85" s="44"/>
    </row>
    <row r="86" spans="2:12" x14ac:dyDescent="0.25">
      <c r="B86" s="113" t="s">
        <v>399</v>
      </c>
      <c r="C86" s="44"/>
      <c r="D86" s="44"/>
      <c r="E86" s="44"/>
      <c r="F86" s="44"/>
      <c r="G86" s="44"/>
      <c r="H86" s="44"/>
      <c r="I86" s="44"/>
      <c r="J86" s="44"/>
      <c r="K86" s="44"/>
      <c r="L86" s="37"/>
    </row>
    <row r="87" spans="2:12" x14ac:dyDescent="0.25">
      <c r="B87" s="259" t="s">
        <v>400</v>
      </c>
      <c r="C87" s="259"/>
      <c r="D87" s="259"/>
      <c r="E87" s="259"/>
      <c r="F87" s="229"/>
      <c r="G87" s="44"/>
      <c r="H87" s="44"/>
      <c r="I87" s="44"/>
      <c r="J87" s="44"/>
      <c r="K87" s="44"/>
    </row>
    <row r="88" spans="2:12" x14ac:dyDescent="0.25">
      <c r="B88" s="219"/>
      <c r="C88" s="219"/>
      <c r="D88" s="219"/>
      <c r="E88" s="219"/>
      <c r="F88" s="218"/>
      <c r="G88" s="44"/>
      <c r="H88" s="44"/>
      <c r="I88" s="44"/>
      <c r="J88" s="44"/>
      <c r="K88" s="44"/>
    </row>
    <row r="89" spans="2:12" x14ac:dyDescent="0.25">
      <c r="B89" s="165"/>
      <c r="C89" s="165"/>
      <c r="D89" s="165"/>
      <c r="E89" s="44"/>
      <c r="F89" s="44"/>
      <c r="G89" s="44"/>
      <c r="H89" s="44"/>
      <c r="I89" s="44"/>
      <c r="J89" s="44"/>
      <c r="K89" s="44"/>
    </row>
    <row r="90" spans="2:12" x14ac:dyDescent="0.25">
      <c r="B90" s="220" t="s">
        <v>401</v>
      </c>
      <c r="C90" s="231"/>
      <c r="D90" s="165"/>
      <c r="E90" s="44"/>
      <c r="F90" s="44"/>
      <c r="G90" s="44"/>
      <c r="H90" s="44"/>
      <c r="I90" s="44"/>
      <c r="J90" s="44"/>
      <c r="K90" s="44"/>
    </row>
    <row r="91" spans="2:12" x14ac:dyDescent="0.25">
      <c r="B91" s="230" t="s">
        <v>402</v>
      </c>
      <c r="C91" s="32">
        <v>0</v>
      </c>
      <c r="D91" s="165"/>
      <c r="E91" s="44"/>
      <c r="F91" s="44"/>
      <c r="G91" s="44"/>
      <c r="H91" s="44"/>
      <c r="I91" s="44"/>
      <c r="J91" s="44"/>
      <c r="K91" s="44"/>
    </row>
    <row r="92" spans="2:12" x14ac:dyDescent="0.25">
      <c r="B92" s="221" t="s">
        <v>403</v>
      </c>
      <c r="C92" s="32">
        <v>0</v>
      </c>
      <c r="D92" s="165"/>
      <c r="E92" s="44"/>
      <c r="F92" s="44"/>
      <c r="G92" s="44"/>
      <c r="H92" s="44"/>
      <c r="I92" s="44"/>
      <c r="J92" s="44"/>
      <c r="K92" s="44"/>
    </row>
    <row r="93" spans="2:12" x14ac:dyDescent="0.25">
      <c r="B93" s="228" t="s">
        <v>390</v>
      </c>
      <c r="C93" s="32">
        <v>0</v>
      </c>
      <c r="D93" s="165"/>
      <c r="E93" s="44"/>
      <c r="F93" s="44"/>
      <c r="G93" s="44"/>
      <c r="H93" s="44"/>
      <c r="I93" s="44"/>
      <c r="J93" s="44"/>
      <c r="K93" s="44"/>
    </row>
    <row r="94" spans="2:12" x14ac:dyDescent="0.25">
      <c r="B94" s="232" t="s">
        <v>10</v>
      </c>
      <c r="C94" s="234">
        <v>0</v>
      </c>
      <c r="D94" s="165"/>
      <c r="E94" s="44"/>
      <c r="F94" s="44"/>
      <c r="G94" s="44"/>
      <c r="H94" s="44"/>
      <c r="I94" s="44"/>
      <c r="J94" s="44"/>
      <c r="K94" s="44"/>
    </row>
    <row r="95" spans="2:12" x14ac:dyDescent="0.25">
      <c r="B95" s="165"/>
      <c r="C95" s="165"/>
      <c r="D95" s="165"/>
      <c r="E95" s="44"/>
      <c r="F95" s="44"/>
      <c r="G95" s="44"/>
      <c r="H95" s="44"/>
      <c r="I95" s="44"/>
      <c r="J95" s="44"/>
      <c r="K95" s="44"/>
    </row>
    <row r="96" spans="2:12" x14ac:dyDescent="0.25">
      <c r="B96" s="220" t="s">
        <v>404</v>
      </c>
      <c r="C96" s="231"/>
      <c r="D96" s="165"/>
      <c r="E96" s="44"/>
      <c r="F96" s="44"/>
      <c r="G96" s="44"/>
      <c r="H96" s="44"/>
      <c r="I96" s="44"/>
      <c r="J96" s="44"/>
      <c r="K96" s="44"/>
    </row>
    <row r="97" spans="2:11" x14ac:dyDescent="0.25">
      <c r="B97" s="230" t="s">
        <v>402</v>
      </c>
      <c r="C97" s="32">
        <v>0</v>
      </c>
      <c r="D97" s="165"/>
      <c r="E97" s="44"/>
      <c r="F97" s="44"/>
      <c r="G97" s="44"/>
      <c r="H97" s="44"/>
      <c r="I97" s="44"/>
      <c r="J97" s="44"/>
      <c r="K97" s="44"/>
    </row>
    <row r="98" spans="2:11" x14ac:dyDescent="0.25">
      <c r="B98" s="221" t="s">
        <v>403</v>
      </c>
      <c r="C98" s="32">
        <v>0</v>
      </c>
      <c r="D98" s="165"/>
      <c r="E98" s="44"/>
      <c r="F98" s="44"/>
      <c r="G98" s="44"/>
      <c r="H98" s="44"/>
      <c r="I98" s="44"/>
      <c r="J98" s="44"/>
      <c r="K98" s="44"/>
    </row>
    <row r="99" spans="2:11" x14ac:dyDescent="0.25">
      <c r="B99" s="228" t="s">
        <v>390</v>
      </c>
      <c r="C99" s="32">
        <v>0</v>
      </c>
      <c r="D99" s="165"/>
      <c r="E99" s="44"/>
      <c r="F99" s="44"/>
      <c r="G99" s="44"/>
      <c r="H99" s="44"/>
      <c r="I99" s="44"/>
      <c r="J99" s="44"/>
      <c r="K99" s="44"/>
    </row>
    <row r="100" spans="2:11" x14ac:dyDescent="0.25">
      <c r="B100" s="232" t="s">
        <v>10</v>
      </c>
      <c r="C100" s="234">
        <v>0</v>
      </c>
      <c r="D100" s="165"/>
      <c r="E100" s="44"/>
      <c r="F100" s="44"/>
      <c r="G100" s="44"/>
      <c r="H100" s="44"/>
      <c r="I100" s="44"/>
      <c r="J100" s="44"/>
      <c r="K100" s="44"/>
    </row>
    <row r="101" spans="2:11" x14ac:dyDescent="0.25">
      <c r="B101" s="221"/>
      <c r="C101" s="222"/>
      <c r="D101" s="165"/>
      <c r="E101" s="44"/>
      <c r="F101" s="44"/>
      <c r="G101" s="44"/>
      <c r="H101" s="44"/>
      <c r="I101" s="44"/>
      <c r="J101" s="44"/>
      <c r="K101" s="44"/>
    </row>
    <row r="102" spans="2:11" ht="18" x14ac:dyDescent="0.25">
      <c r="B102" s="255" t="s">
        <v>405</v>
      </c>
      <c r="C102" s="255"/>
      <c r="D102" s="255"/>
      <c r="E102" s="255"/>
      <c r="F102" s="255"/>
    </row>
    <row r="103" spans="2:11" ht="18" x14ac:dyDescent="0.25">
      <c r="B103" s="38"/>
      <c r="C103" s="223"/>
      <c r="D103" s="224"/>
      <c r="E103" s="224"/>
      <c r="F103" s="224"/>
    </row>
    <row r="104" spans="2:11" x14ac:dyDescent="0.25">
      <c r="B104" s="28" t="s">
        <v>406</v>
      </c>
      <c r="C104" s="233" t="s">
        <v>407</v>
      </c>
      <c r="D104" s="6"/>
      <c r="E104" s="6"/>
    </row>
    <row r="105" spans="2:11" x14ac:dyDescent="0.25">
      <c r="B105" s="221" t="s">
        <v>408</v>
      </c>
      <c r="C105" s="237">
        <v>1</v>
      </c>
      <c r="D105" s="225"/>
      <c r="E105" s="6"/>
    </row>
    <row r="106" spans="2:11" x14ac:dyDescent="0.25">
      <c r="B106" s="221" t="s">
        <v>409</v>
      </c>
      <c r="C106" s="154">
        <v>0</v>
      </c>
      <c r="D106" s="6"/>
      <c r="E106" s="6"/>
    </row>
    <row r="107" spans="2:11" x14ac:dyDescent="0.25">
      <c r="B107" s="221" t="s">
        <v>410</v>
      </c>
      <c r="C107" s="154">
        <v>0</v>
      </c>
      <c r="D107" s="6"/>
      <c r="E107" s="6"/>
    </row>
    <row r="108" spans="2:11" x14ac:dyDescent="0.25">
      <c r="B108" s="221" t="s">
        <v>411</v>
      </c>
      <c r="C108" s="154">
        <v>0</v>
      </c>
      <c r="D108" s="6"/>
      <c r="E108" s="6"/>
    </row>
    <row r="109" spans="2:11" x14ac:dyDescent="0.25">
      <c r="B109" s="221" t="s">
        <v>412</v>
      </c>
      <c r="C109" s="154">
        <v>0</v>
      </c>
      <c r="D109" s="6"/>
      <c r="E109" s="6"/>
    </row>
    <row r="110" spans="2:11" x14ac:dyDescent="0.25">
      <c r="B110" s="221" t="s">
        <v>413</v>
      </c>
      <c r="C110" s="154">
        <v>0</v>
      </c>
      <c r="D110" s="6"/>
      <c r="E110" s="6"/>
    </row>
    <row r="111" spans="2:11" x14ac:dyDescent="0.25">
      <c r="B111" s="228" t="s">
        <v>414</v>
      </c>
      <c r="C111" s="238">
        <v>0</v>
      </c>
      <c r="D111" s="6"/>
      <c r="E111" s="6"/>
    </row>
    <row r="112" spans="2:11" x14ac:dyDescent="0.25">
      <c r="B112" s="6"/>
      <c r="C112" s="24"/>
      <c r="D112" s="24"/>
      <c r="E112" s="24"/>
      <c r="F112" s="35"/>
      <c r="G112" s="36"/>
      <c r="H112" s="36"/>
      <c r="I112" s="35"/>
    </row>
    <row r="113" spans="2:9" x14ac:dyDescent="0.25">
      <c r="B113" s="186"/>
      <c r="C113" s="24"/>
      <c r="D113" s="24"/>
      <c r="E113" s="24"/>
      <c r="F113" s="35"/>
      <c r="G113" s="36"/>
      <c r="H113" s="36"/>
      <c r="I113" s="35"/>
    </row>
    <row r="114" spans="2:9" x14ac:dyDescent="0.25">
      <c r="B114" s="6"/>
      <c r="C114" s="6"/>
      <c r="D114" s="6"/>
      <c r="E114" s="6"/>
      <c r="F114" s="6"/>
      <c r="G114" s="6"/>
      <c r="H114" s="6"/>
      <c r="I114" s="6"/>
    </row>
    <row r="115" spans="2:9" ht="18" x14ac:dyDescent="0.25">
      <c r="B115" s="255" t="s">
        <v>102</v>
      </c>
      <c r="C115" s="255"/>
      <c r="D115" s="255"/>
      <c r="E115" s="255"/>
      <c r="F115" s="255"/>
      <c r="G115" s="6"/>
      <c r="H115" s="6"/>
      <c r="I115" s="6"/>
    </row>
    <row r="116" spans="2:9" ht="18" x14ac:dyDescent="0.25">
      <c r="B116" s="38"/>
      <c r="C116" s="257" t="s">
        <v>92</v>
      </c>
      <c r="D116" s="257"/>
      <c r="E116" s="257"/>
      <c r="F116" s="257"/>
      <c r="G116" s="6"/>
      <c r="H116" s="6"/>
      <c r="I116" s="6"/>
    </row>
    <row r="117" spans="2:9" x14ac:dyDescent="0.25">
      <c r="B117" s="25" t="s">
        <v>93</v>
      </c>
      <c r="C117" s="251"/>
      <c r="D117" s="251"/>
      <c r="E117" s="251"/>
      <c r="F117" s="251"/>
      <c r="G117" s="6"/>
      <c r="H117" s="6"/>
      <c r="I117" s="6"/>
    </row>
    <row r="118" spans="2:9" ht="9.75" customHeight="1" x14ac:dyDescent="0.25">
      <c r="B118" s="25"/>
      <c r="C118" s="34"/>
      <c r="D118" s="34"/>
      <c r="E118" s="34"/>
      <c r="F118" s="34"/>
      <c r="G118" s="6"/>
      <c r="H118" s="6"/>
      <c r="I118" s="6"/>
    </row>
    <row r="119" spans="2:9" x14ac:dyDescent="0.25">
      <c r="B119" s="30" t="s">
        <v>95</v>
      </c>
      <c r="C119" s="250" t="s">
        <v>94</v>
      </c>
      <c r="D119" s="250"/>
      <c r="E119" s="250"/>
      <c r="F119" s="250"/>
      <c r="G119" s="6"/>
      <c r="H119" s="6"/>
      <c r="I119" s="6"/>
    </row>
    <row r="120" spans="2:9" s="37" customFormat="1" x14ac:dyDescent="0.2">
      <c r="B120" s="187" t="s">
        <v>321</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55" t="s">
        <v>101</v>
      </c>
      <c r="C124" s="255"/>
      <c r="D124" s="255"/>
      <c r="E124" s="255"/>
      <c r="F124" s="255"/>
      <c r="G124" s="6"/>
      <c r="H124" s="6"/>
      <c r="I124" s="6"/>
    </row>
    <row r="125" spans="2:9" ht="18" x14ac:dyDescent="0.25">
      <c r="B125" s="38"/>
      <c r="C125" s="257" t="s">
        <v>92</v>
      </c>
      <c r="D125" s="257"/>
      <c r="E125" s="257"/>
      <c r="F125" s="257"/>
      <c r="G125" s="6"/>
      <c r="H125" s="6"/>
      <c r="I125" s="6"/>
    </row>
    <row r="126" spans="2:9" x14ac:dyDescent="0.25">
      <c r="B126" s="40"/>
      <c r="C126" s="252" t="s">
        <v>96</v>
      </c>
      <c r="D126" s="252"/>
      <c r="E126" s="252" t="s">
        <v>97</v>
      </c>
      <c r="F126" s="252"/>
      <c r="G126" s="6"/>
      <c r="H126" s="6"/>
      <c r="I126" s="6"/>
    </row>
    <row r="127" spans="2:9" ht="30" x14ac:dyDescent="0.25">
      <c r="B127" s="11" t="s">
        <v>98</v>
      </c>
      <c r="C127" s="251" t="s">
        <v>94</v>
      </c>
      <c r="D127" s="251"/>
      <c r="E127" s="251"/>
      <c r="F127" s="251"/>
      <c r="G127" s="6"/>
      <c r="H127" s="6"/>
      <c r="I127" s="6"/>
    </row>
    <row r="128" spans="2:9" x14ac:dyDescent="0.25">
      <c r="B128" s="25" t="s">
        <v>99</v>
      </c>
      <c r="C128" s="251" t="s">
        <v>94</v>
      </c>
      <c r="D128" s="251"/>
      <c r="E128" s="251"/>
      <c r="F128" s="251"/>
      <c r="G128" s="6"/>
      <c r="H128" s="6"/>
      <c r="I128" s="6"/>
    </row>
    <row r="129" spans="2:9" x14ac:dyDescent="0.25">
      <c r="B129" s="30" t="s">
        <v>100</v>
      </c>
      <c r="C129" s="250"/>
      <c r="D129" s="250"/>
      <c r="E129" s="250" t="s">
        <v>94</v>
      </c>
      <c r="F129" s="250"/>
      <c r="G129" s="6"/>
      <c r="H129" s="6"/>
      <c r="I129" s="6"/>
    </row>
    <row r="130" spans="2:9" x14ac:dyDescent="0.25">
      <c r="B130" s="86"/>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2" t="s">
        <v>246</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3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B5" sqref="B5"/>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419</v>
      </c>
      <c r="K4" s="45" t="s">
        <v>30</v>
      </c>
      <c r="L4" s="46">
        <v>42643</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8">
        <v>885</v>
      </c>
      <c r="D11" s="158">
        <v>0</v>
      </c>
      <c r="E11" s="158">
        <v>3</v>
      </c>
      <c r="F11" s="158">
        <v>40</v>
      </c>
      <c r="G11" s="158">
        <v>533</v>
      </c>
      <c r="H11" s="158">
        <v>29</v>
      </c>
      <c r="I11" s="158">
        <v>1098</v>
      </c>
      <c r="J11" s="158">
        <v>4666</v>
      </c>
      <c r="K11" s="158">
        <v>1</v>
      </c>
      <c r="L11" s="158">
        <v>3</v>
      </c>
      <c r="M11" s="52">
        <f>SUM(C11:L11)</f>
        <v>7258</v>
      </c>
    </row>
    <row r="12" spans="2:13" x14ac:dyDescent="0.25">
      <c r="B12" s="159" t="s">
        <v>163</v>
      </c>
      <c r="C12" s="160">
        <f>+C11/$M$11</f>
        <v>0.12193441719481951</v>
      </c>
      <c r="D12" s="160">
        <f t="shared" ref="D12:M12" si="0">+D11/$M$11</f>
        <v>0</v>
      </c>
      <c r="E12" s="160">
        <f t="shared" si="0"/>
        <v>4.1333700744006614E-4</v>
      </c>
      <c r="F12" s="160">
        <f t="shared" si="0"/>
        <v>5.5111600992008821E-3</v>
      </c>
      <c r="G12" s="160">
        <f t="shared" si="0"/>
        <v>7.3436208321851756E-2</v>
      </c>
      <c r="H12" s="160">
        <f t="shared" si="0"/>
        <v>3.9955910719206393E-3</v>
      </c>
      <c r="I12" s="160">
        <f t="shared" si="0"/>
        <v>0.1512813447230642</v>
      </c>
      <c r="J12" s="160">
        <f t="shared" si="0"/>
        <v>0.64287682557178283</v>
      </c>
      <c r="K12" s="160">
        <f t="shared" si="0"/>
        <v>1.3777900248002206E-4</v>
      </c>
      <c r="L12" s="160">
        <f t="shared" si="0"/>
        <v>4.1333700744006614E-4</v>
      </c>
      <c r="M12" s="160">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0.59455802706000005</v>
      </c>
      <c r="D18" s="53">
        <v>0</v>
      </c>
      <c r="E18" s="53">
        <v>2.917842989E-2</v>
      </c>
      <c r="F18" s="53">
        <v>0.20409414932</v>
      </c>
      <c r="G18" s="53">
        <v>0.69475550154999999</v>
      </c>
      <c r="H18" s="53">
        <v>8.7156949780000006E-2</v>
      </c>
      <c r="I18" s="53">
        <v>1.36434546314</v>
      </c>
      <c r="J18" s="53">
        <v>10.375813529509999</v>
      </c>
      <c r="K18" s="53">
        <v>2.2359024200000002E-3</v>
      </c>
      <c r="L18" s="53">
        <v>1.6392091699999999E-3</v>
      </c>
      <c r="M18" s="54">
        <f>SUM(C18:L18)</f>
        <v>13.35377716184</v>
      </c>
    </row>
    <row r="19" spans="2:14" x14ac:dyDescent="0.25">
      <c r="B19" s="159" t="s">
        <v>163</v>
      </c>
      <c r="C19" s="160">
        <f>+C18/$M$18</f>
        <v>4.4523584589910639E-2</v>
      </c>
      <c r="D19" s="160">
        <f t="shared" ref="D19:M19" si="1">+D18/$M$18</f>
        <v>0</v>
      </c>
      <c r="E19" s="160">
        <f t="shared" si="1"/>
        <v>2.1850319603490776E-3</v>
      </c>
      <c r="F19" s="160">
        <f t="shared" si="1"/>
        <v>1.5283627010283143E-2</v>
      </c>
      <c r="G19" s="160">
        <f t="shared" si="1"/>
        <v>5.2026890454286309E-2</v>
      </c>
      <c r="H19" s="160">
        <f t="shared" si="1"/>
        <v>6.526763830465983E-3</v>
      </c>
      <c r="I19" s="160">
        <f t="shared" si="1"/>
        <v>0.10216925493101524</v>
      </c>
      <c r="J19" s="160">
        <f t="shared" si="1"/>
        <v>0.77699465879662244</v>
      </c>
      <c r="K19" s="160">
        <f t="shared" si="1"/>
        <v>1.6743595410513185E-4</v>
      </c>
      <c r="L19" s="160">
        <f t="shared" si="1"/>
        <v>1.227524729620496E-4</v>
      </c>
      <c r="M19" s="160">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3.2912715385600002</v>
      </c>
      <c r="D26" s="53">
        <v>2.8810141327899998</v>
      </c>
      <c r="E26" s="53">
        <v>6.1078117294599998</v>
      </c>
      <c r="F26" s="53">
        <v>0.93014503630000001</v>
      </c>
      <c r="G26" s="53">
        <v>0.14353472472000001</v>
      </c>
      <c r="H26" s="53">
        <v>0</v>
      </c>
      <c r="I26" s="54">
        <f>SUM(C26:H26)</f>
        <v>13.353777161830001</v>
      </c>
    </row>
    <row r="27" spans="2:14" x14ac:dyDescent="0.25">
      <c r="B27" s="159" t="s">
        <v>163</v>
      </c>
      <c r="C27" s="160">
        <f>+C26/$I$26</f>
        <v>0.2464674600058224</v>
      </c>
      <c r="D27" s="160">
        <f t="shared" ref="D27:I27" si="2">+D26/$I$26</f>
        <v>0.21574526052636225</v>
      </c>
      <c r="E27" s="160">
        <f t="shared" si="2"/>
        <v>0.45738457781955272</v>
      </c>
      <c r="F27" s="160">
        <f t="shared" si="2"/>
        <v>6.9654078020613977E-2</v>
      </c>
      <c r="G27" s="160">
        <f t="shared" si="2"/>
        <v>1.0748623627648585E-2</v>
      </c>
      <c r="H27" s="160">
        <f t="shared" si="2"/>
        <v>0</v>
      </c>
      <c r="I27" s="161">
        <f t="shared" si="2"/>
        <v>1</v>
      </c>
    </row>
    <row r="30" spans="2:14" x14ac:dyDescent="0.25">
      <c r="N30" s="122"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B4" sqref="B4"/>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42643</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2" t="s">
        <v>286</v>
      </c>
      <c r="C7" s="142"/>
      <c r="D7" s="61"/>
      <c r="E7" s="143"/>
      <c r="F7" s="143"/>
      <c r="G7" s="143"/>
      <c r="H7" s="143"/>
      <c r="I7" s="143"/>
      <c r="J7" s="143"/>
      <c r="K7" s="57"/>
      <c r="L7" s="57"/>
      <c r="M7" s="57"/>
      <c r="N7" s="57"/>
    </row>
    <row r="8" spans="2:14" x14ac:dyDescent="0.25">
      <c r="B8" s="48"/>
      <c r="C8" s="260" t="s">
        <v>288</v>
      </c>
      <c r="D8" s="260"/>
      <c r="E8" s="260"/>
      <c r="F8" s="260"/>
      <c r="G8" s="260"/>
      <c r="H8" s="260"/>
      <c r="I8" s="260"/>
      <c r="J8" s="260"/>
      <c r="K8" s="260"/>
      <c r="L8" s="260"/>
      <c r="N8" s="43"/>
    </row>
    <row r="9" spans="2:14" x14ac:dyDescent="0.25">
      <c r="B9" s="48"/>
      <c r="C9" s="66" t="s">
        <v>17</v>
      </c>
      <c r="D9" s="66" t="s">
        <v>18</v>
      </c>
      <c r="E9" s="66" t="s">
        <v>19</v>
      </c>
      <c r="F9" s="66" t="s">
        <v>20</v>
      </c>
      <c r="G9" s="66" t="s">
        <v>21</v>
      </c>
      <c r="H9" s="66" t="s">
        <v>22</v>
      </c>
      <c r="I9" s="66" t="s">
        <v>23</v>
      </c>
      <c r="J9" s="66" t="s">
        <v>24</v>
      </c>
      <c r="K9" s="66" t="s">
        <v>25</v>
      </c>
      <c r="L9" s="66" t="s">
        <v>26</v>
      </c>
      <c r="N9" s="208"/>
    </row>
    <row r="10" spans="2:14" x14ac:dyDescent="0.25">
      <c r="C10" s="63"/>
      <c r="D10" s="63"/>
      <c r="E10" s="63"/>
      <c r="F10" s="63"/>
      <c r="G10" s="63"/>
      <c r="H10" s="63"/>
      <c r="I10" s="63"/>
      <c r="J10" s="63"/>
      <c r="K10" s="63"/>
      <c r="L10" s="63"/>
    </row>
    <row r="11" spans="2:14" x14ac:dyDescent="0.25">
      <c r="B11" s="58" t="s">
        <v>1</v>
      </c>
      <c r="C11" s="189">
        <v>0.25042368816999999</v>
      </c>
      <c r="D11" s="189">
        <v>0.19897806833000001</v>
      </c>
      <c r="E11" s="189">
        <v>0.10296397571</v>
      </c>
      <c r="F11" s="189">
        <v>2.1681248949999999E-2</v>
      </c>
      <c r="G11" s="189">
        <v>1.1106129920000001E-2</v>
      </c>
      <c r="H11" s="189">
        <v>2.988816E-3</v>
      </c>
      <c r="I11" s="189">
        <v>1.93325354E-3</v>
      </c>
      <c r="J11" s="189">
        <v>1.28233851E-3</v>
      </c>
      <c r="K11" s="189">
        <v>1.03744086E-3</v>
      </c>
      <c r="L11" s="175">
        <v>2.1630550000000001E-3</v>
      </c>
      <c r="N11" s="204"/>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5.7181363699999998E-3</v>
      </c>
      <c r="D13" s="64">
        <v>5.2789096000000002E-3</v>
      </c>
      <c r="E13" s="64">
        <v>4.9796918900000004E-3</v>
      </c>
      <c r="F13" s="64">
        <v>2.4898459500000002E-3</v>
      </c>
      <c r="G13" s="64">
        <v>2.4157000799999999E-3</v>
      </c>
      <c r="H13" s="64">
        <v>1.1271937499999999E-3</v>
      </c>
      <c r="I13" s="64">
        <v>1.1271937499999999E-3</v>
      </c>
      <c r="J13" s="64">
        <v>1.1271937499999999E-3</v>
      </c>
      <c r="K13" s="64">
        <v>1.1271937499999999E-3</v>
      </c>
      <c r="L13" s="64">
        <v>3.7873709999999999E-3</v>
      </c>
      <c r="N13" s="204"/>
    </row>
    <row r="14" spans="2:14" x14ac:dyDescent="0.25">
      <c r="B14" s="58" t="s">
        <v>4</v>
      </c>
      <c r="C14" s="64">
        <v>7.8984501240000005E-2</v>
      </c>
      <c r="D14" s="64">
        <v>5.1543165260000003E-2</v>
      </c>
      <c r="E14" s="64">
        <v>3.688253524E-2</v>
      </c>
      <c r="F14" s="64">
        <v>1.455567139E-2</v>
      </c>
      <c r="G14" s="64">
        <v>1.357369779E-2</v>
      </c>
      <c r="H14" s="64">
        <v>2.7215712299999998E-3</v>
      </c>
      <c r="I14" s="64">
        <v>1.2504190699999999E-3</v>
      </c>
      <c r="J14" s="64">
        <v>1.1712905700000001E-3</v>
      </c>
      <c r="K14" s="64">
        <v>1.1102197300000001E-3</v>
      </c>
      <c r="L14" s="64">
        <v>2.301076E-3</v>
      </c>
      <c r="N14" s="204"/>
    </row>
    <row r="15" spans="2:14" x14ac:dyDescent="0.25">
      <c r="B15" s="58" t="s">
        <v>5</v>
      </c>
      <c r="C15" s="64">
        <v>0.22254352690000001</v>
      </c>
      <c r="D15" s="64">
        <v>0.19999975280000001</v>
      </c>
      <c r="E15" s="64">
        <v>0.15935384539</v>
      </c>
      <c r="F15" s="64">
        <v>5.2682552879999997E-2</v>
      </c>
      <c r="G15" s="64">
        <v>3.028666759E-2</v>
      </c>
      <c r="H15" s="64">
        <v>7.8015292199999997E-3</v>
      </c>
      <c r="I15" s="64">
        <v>5.9914006100000002E-3</v>
      </c>
      <c r="J15" s="64">
        <v>4.7819666800000002E-3</v>
      </c>
      <c r="K15" s="64">
        <v>3.1716350400000002E-3</v>
      </c>
      <c r="L15" s="64">
        <v>8.1426120000000005E-3</v>
      </c>
      <c r="N15" s="204"/>
    </row>
    <row r="16" spans="2:14" ht="30" x14ac:dyDescent="0.25">
      <c r="B16" s="58" t="s">
        <v>6</v>
      </c>
      <c r="C16" s="64">
        <v>3.878042801E-2</v>
      </c>
      <c r="D16" s="64">
        <v>2.6481568309999998E-2</v>
      </c>
      <c r="E16" s="64">
        <v>1.1248756259999999E-2</v>
      </c>
      <c r="F16" s="64">
        <v>5.0621825099999998E-3</v>
      </c>
      <c r="G16" s="64">
        <v>5.0433658500000002E-3</v>
      </c>
      <c r="H16" s="64">
        <v>5.4064881999999999E-4</v>
      </c>
      <c r="I16" s="64"/>
      <c r="J16" s="64"/>
      <c r="K16" s="64"/>
      <c r="L16" s="64"/>
      <c r="N16" s="204"/>
    </row>
    <row r="17" spans="2:14" x14ac:dyDescent="0.25">
      <c r="B17" s="58" t="s">
        <v>7</v>
      </c>
      <c r="C17" s="64">
        <v>0.58739703121999998</v>
      </c>
      <c r="D17" s="64">
        <v>0.42185295680000001</v>
      </c>
      <c r="E17" s="64">
        <v>0.23753328268000001</v>
      </c>
      <c r="F17" s="64">
        <v>6.0641663800000002E-2</v>
      </c>
      <c r="G17" s="64">
        <v>2.8069933179999999E-2</v>
      </c>
      <c r="H17" s="64">
        <v>7.1826729799999997E-3</v>
      </c>
      <c r="I17" s="64">
        <v>2.8978652299999999E-3</v>
      </c>
      <c r="J17" s="64">
        <v>2.3750339400000001E-3</v>
      </c>
      <c r="K17" s="64">
        <v>1.9907702999999999E-3</v>
      </c>
      <c r="L17" s="64">
        <v>1.4404241999999999E-2</v>
      </c>
      <c r="N17" s="204"/>
    </row>
    <row r="18" spans="2:14" x14ac:dyDescent="0.25">
      <c r="B18" s="58" t="s">
        <v>28</v>
      </c>
      <c r="C18" s="64">
        <v>5.0982842646800002</v>
      </c>
      <c r="D18" s="64">
        <v>3.13929345241</v>
      </c>
      <c r="E18" s="64">
        <v>1.56471659859</v>
      </c>
      <c r="F18" s="64">
        <v>0.34253780248999999</v>
      </c>
      <c r="G18" s="64">
        <v>0.14513093948</v>
      </c>
      <c r="H18" s="64">
        <v>3.3591521890000003E-2</v>
      </c>
      <c r="I18" s="64">
        <v>2.0159285480000001E-2</v>
      </c>
      <c r="J18" s="64">
        <v>1.150152732E-2</v>
      </c>
      <c r="K18" s="64">
        <v>6.23385737E-3</v>
      </c>
      <c r="L18" s="64">
        <v>1.4364258E-2</v>
      </c>
      <c r="N18" s="204"/>
    </row>
    <row r="19" spans="2:14" ht="30" x14ac:dyDescent="0.25">
      <c r="B19" s="58" t="s">
        <v>29</v>
      </c>
      <c r="C19" s="64">
        <v>7.6468559E-4</v>
      </c>
      <c r="D19" s="64">
        <v>7.6468558000000004E-4</v>
      </c>
      <c r="E19" s="64">
        <v>7.0653125000000002E-4</v>
      </c>
      <c r="F19" s="64"/>
      <c r="G19" s="64"/>
      <c r="H19" s="64"/>
      <c r="I19" s="64"/>
      <c r="J19" s="64"/>
      <c r="K19" s="64"/>
      <c r="L19" s="64"/>
      <c r="N19" s="204"/>
    </row>
    <row r="20" spans="2:14" x14ac:dyDescent="0.25">
      <c r="B20" s="58" t="s">
        <v>9</v>
      </c>
      <c r="C20" s="64">
        <v>6.4060837000000002E-4</v>
      </c>
      <c r="D20" s="64">
        <v>5.4640307000000004E-4</v>
      </c>
      <c r="E20" s="64">
        <v>7.4347729999999995E-5</v>
      </c>
      <c r="F20" s="64">
        <v>3.7173859999999997E-5</v>
      </c>
      <c r="G20" s="64">
        <v>3.7173859999999997E-5</v>
      </c>
      <c r="H20" s="64">
        <v>1.8586929999999999E-5</v>
      </c>
      <c r="I20" s="64">
        <v>1.8586929999999999E-5</v>
      </c>
      <c r="J20" s="64">
        <v>1.8586939999999999E-5</v>
      </c>
      <c r="K20" s="64">
        <v>1.8586929999999999E-5</v>
      </c>
      <c r="L20" s="64">
        <v>2.29154E-4</v>
      </c>
      <c r="N20" s="204"/>
    </row>
    <row r="21" spans="2:14" x14ac:dyDescent="0.25">
      <c r="C21" s="64"/>
      <c r="D21" s="64"/>
      <c r="E21" s="64"/>
      <c r="F21" s="64"/>
      <c r="G21" s="64"/>
      <c r="H21" s="64"/>
      <c r="I21" s="64"/>
      <c r="J21" s="64"/>
      <c r="K21" s="64"/>
      <c r="L21" s="64"/>
      <c r="N21" s="191"/>
    </row>
    <row r="22" spans="2:14" x14ac:dyDescent="0.25">
      <c r="B22" s="51" t="s">
        <v>10</v>
      </c>
      <c r="C22" s="65">
        <f t="shared" ref="C22:L22" si="0">SUM(C11:C20)</f>
        <v>6.2835368705500008</v>
      </c>
      <c r="D22" s="65">
        <f t="shared" si="0"/>
        <v>4.0447389621600003</v>
      </c>
      <c r="E22" s="65">
        <f t="shared" si="0"/>
        <v>2.1184595647400002</v>
      </c>
      <c r="F22" s="65">
        <f t="shared" si="0"/>
        <v>0.49968814182999999</v>
      </c>
      <c r="G22" s="65">
        <f t="shared" si="0"/>
        <v>0.23566360774999998</v>
      </c>
      <c r="H22" s="65">
        <f t="shared" si="0"/>
        <v>5.5972540820000007E-2</v>
      </c>
      <c r="I22" s="65">
        <f t="shared" si="0"/>
        <v>3.3378004610000005E-2</v>
      </c>
      <c r="J22" s="65">
        <f t="shared" si="0"/>
        <v>2.2257937709999998E-2</v>
      </c>
      <c r="K22" s="65">
        <f t="shared" si="0"/>
        <v>1.468970398E-2</v>
      </c>
      <c r="L22" s="65">
        <f t="shared" si="0"/>
        <v>4.5391767999999999E-2</v>
      </c>
      <c r="N22" s="209"/>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2" t="s">
        <v>287</v>
      </c>
      <c r="C29" s="61"/>
      <c r="D29" s="57"/>
      <c r="E29" s="57"/>
      <c r="F29" s="57"/>
      <c r="G29" s="57"/>
      <c r="H29" s="57"/>
      <c r="I29" s="57"/>
      <c r="J29" s="57"/>
      <c r="K29" s="57"/>
      <c r="L29" s="57"/>
      <c r="N29" s="43"/>
    </row>
    <row r="30" spans="2:14" x14ac:dyDescent="0.25">
      <c r="B30" s="48"/>
      <c r="C30" s="260" t="s">
        <v>27</v>
      </c>
      <c r="D30" s="260"/>
      <c r="E30" s="260"/>
      <c r="F30" s="260"/>
      <c r="G30" s="260"/>
      <c r="H30" s="260"/>
      <c r="I30" s="260"/>
      <c r="J30" s="260"/>
      <c r="K30" s="260"/>
      <c r="L30" s="260"/>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8"/>
    </row>
    <row r="32" spans="2:14" x14ac:dyDescent="0.25">
      <c r="C32" s="63"/>
      <c r="D32" s="63"/>
      <c r="E32" s="63"/>
      <c r="F32" s="63"/>
      <c r="G32" s="63"/>
      <c r="H32" s="63"/>
      <c r="I32" s="63"/>
      <c r="J32" s="63"/>
      <c r="K32" s="63"/>
      <c r="L32" s="63"/>
    </row>
    <row r="33" spans="2:14" x14ac:dyDescent="0.25">
      <c r="B33" s="58" t="s">
        <v>1</v>
      </c>
      <c r="C33" s="162">
        <f>C11/SUM($C11:$L11)</f>
        <v>0.42119302381990736</v>
      </c>
      <c r="D33" s="162">
        <f t="shared" ref="D33:L33" si="1">D11/SUM($C11:$L11)</f>
        <v>0.33466552180504472</v>
      </c>
      <c r="E33" s="162">
        <f t="shared" si="1"/>
        <v>0.17317734033361193</v>
      </c>
      <c r="F33" s="162">
        <f t="shared" si="1"/>
        <v>3.6466162095829549E-2</v>
      </c>
      <c r="G33" s="162">
        <f t="shared" si="1"/>
        <v>1.8679640405128161E-2</v>
      </c>
      <c r="H33" s="162">
        <f t="shared" si="1"/>
        <v>5.0269543503677584E-3</v>
      </c>
      <c r="I33" s="162">
        <f t="shared" si="1"/>
        <v>3.2515809916926529E-3</v>
      </c>
      <c r="J33" s="162">
        <f t="shared" si="1"/>
        <v>2.1567929077897763E-3</v>
      </c>
      <c r="K33" s="162">
        <f t="shared" si="1"/>
        <v>1.7448942472290928E-3</v>
      </c>
      <c r="L33" s="162">
        <f t="shared" si="1"/>
        <v>3.6380890433987006E-3</v>
      </c>
      <c r="M33" s="105"/>
      <c r="N33" s="188"/>
    </row>
    <row r="34" spans="2:14" x14ac:dyDescent="0.25">
      <c r="B34" s="58" t="s">
        <v>2</v>
      </c>
      <c r="C34" s="64">
        <v>0</v>
      </c>
      <c r="D34" s="64">
        <v>0</v>
      </c>
      <c r="E34" s="64">
        <v>0</v>
      </c>
      <c r="F34" s="64">
        <v>0</v>
      </c>
      <c r="G34" s="64">
        <v>0</v>
      </c>
      <c r="H34" s="64">
        <v>0</v>
      </c>
      <c r="I34" s="64">
        <v>0</v>
      </c>
      <c r="J34" s="64">
        <v>0</v>
      </c>
      <c r="K34" s="64">
        <v>0</v>
      </c>
      <c r="L34" s="64">
        <v>0</v>
      </c>
      <c r="M34" s="105"/>
      <c r="N34" s="188"/>
    </row>
    <row r="35" spans="2:14" x14ac:dyDescent="0.25">
      <c r="B35" s="58" t="s">
        <v>3</v>
      </c>
      <c r="C35" s="162">
        <f t="shared" ref="C35:L35" si="2">C13/SUM($C13:$L13)</f>
        <v>0.19597135252160072</v>
      </c>
      <c r="D35" s="162">
        <f t="shared" si="2"/>
        <v>0.18091822006533614</v>
      </c>
      <c r="E35" s="162">
        <f t="shared" si="2"/>
        <v>0.17066346300239535</v>
      </c>
      <c r="F35" s="162">
        <f t="shared" si="2"/>
        <v>8.5331731672557129E-2</v>
      </c>
      <c r="G35" s="162">
        <f t="shared" si="2"/>
        <v>8.2790612418384674E-2</v>
      </c>
      <c r="H35" s="162">
        <f t="shared" si="2"/>
        <v>3.8631062543441064E-2</v>
      </c>
      <c r="I35" s="162">
        <f t="shared" si="2"/>
        <v>3.8631062543441064E-2</v>
      </c>
      <c r="J35" s="162">
        <f t="shared" si="2"/>
        <v>3.8631062543441064E-2</v>
      </c>
      <c r="K35" s="162">
        <f t="shared" si="2"/>
        <v>3.8631062543441064E-2</v>
      </c>
      <c r="L35" s="162">
        <f t="shared" si="2"/>
        <v>0.12980037014596199</v>
      </c>
      <c r="M35" s="105"/>
      <c r="N35" s="188"/>
    </row>
    <row r="36" spans="2:14" x14ac:dyDescent="0.25">
      <c r="B36" s="58" t="s">
        <v>4</v>
      </c>
      <c r="C36" s="162">
        <f t="shared" ref="C36:L36" si="3">C14/SUM($C14:$L14)</f>
        <v>0.38700032411394841</v>
      </c>
      <c r="D36" s="162">
        <f t="shared" si="3"/>
        <v>0.25254602293262268</v>
      </c>
      <c r="E36" s="162">
        <f t="shared" si="3"/>
        <v>0.18071334081926935</v>
      </c>
      <c r="F36" s="162">
        <f t="shared" si="3"/>
        <v>7.1318416362593784E-2</v>
      </c>
      <c r="G36" s="162">
        <f t="shared" si="3"/>
        <v>6.6507040769847939E-2</v>
      </c>
      <c r="H36" s="162">
        <f t="shared" si="3"/>
        <v>1.3334881294101302E-2</v>
      </c>
      <c r="I36" s="162">
        <f t="shared" si="3"/>
        <v>6.1266777376723473E-3</v>
      </c>
      <c r="J36" s="162">
        <f t="shared" si="3"/>
        <v>5.738971862900775E-3</v>
      </c>
      <c r="K36" s="162">
        <f t="shared" si="3"/>
        <v>5.4397430964609368E-3</v>
      </c>
      <c r="L36" s="162">
        <f t="shared" si="3"/>
        <v>1.1274581010582423E-2</v>
      </c>
      <c r="M36" s="105"/>
      <c r="N36" s="188"/>
    </row>
    <row r="37" spans="2:14" x14ac:dyDescent="0.25">
      <c r="B37" s="58" t="s">
        <v>5</v>
      </c>
      <c r="C37" s="162">
        <f t="shared" ref="C37:L37" si="4">C15/SUM($C15:$L15)</f>
        <v>0.3203192063801959</v>
      </c>
      <c r="D37" s="162">
        <f t="shared" si="4"/>
        <v>0.28787070549986582</v>
      </c>
      <c r="E37" s="162">
        <f t="shared" si="4"/>
        <v>0.22936680298004763</v>
      </c>
      <c r="F37" s="162">
        <f t="shared" si="4"/>
        <v>7.5828912050033212E-2</v>
      </c>
      <c r="G37" s="162">
        <f t="shared" si="4"/>
        <v>4.3593275713154876E-2</v>
      </c>
      <c r="H37" s="162">
        <f t="shared" si="4"/>
        <v>1.1229172481953275E-2</v>
      </c>
      <c r="I37" s="162">
        <f t="shared" si="4"/>
        <v>8.6237542616253975E-3</v>
      </c>
      <c r="J37" s="162">
        <f t="shared" si="4"/>
        <v>6.8829491165673627E-3</v>
      </c>
      <c r="K37" s="162">
        <f t="shared" si="4"/>
        <v>4.5651097252400958E-3</v>
      </c>
      <c r="L37" s="162">
        <f t="shared" si="4"/>
        <v>1.172011179131654E-2</v>
      </c>
      <c r="M37" s="105"/>
      <c r="N37" s="188"/>
    </row>
    <row r="38" spans="2:14" ht="30" x14ac:dyDescent="0.25">
      <c r="B38" s="58" t="s">
        <v>6</v>
      </c>
      <c r="C38" s="162">
        <f t="shared" ref="C38:L38" si="5">C16/SUM($C16:$L16)</f>
        <v>0.44494934846604706</v>
      </c>
      <c r="D38" s="162">
        <f t="shared" si="5"/>
        <v>0.30383771326235082</v>
      </c>
      <c r="E38" s="162">
        <f t="shared" si="5"/>
        <v>0.12906321631235571</v>
      </c>
      <c r="F38" s="162">
        <f t="shared" si="5"/>
        <v>5.8081226155108613E-2</v>
      </c>
      <c r="G38" s="162">
        <f t="shared" si="5"/>
        <v>5.7865332183924284E-2</v>
      </c>
      <c r="H38" s="162">
        <f t="shared" si="5"/>
        <v>6.2031636202134104E-3</v>
      </c>
      <c r="I38" s="162">
        <f t="shared" si="5"/>
        <v>0</v>
      </c>
      <c r="J38" s="162">
        <f t="shared" si="5"/>
        <v>0</v>
      </c>
      <c r="K38" s="162">
        <f t="shared" si="5"/>
        <v>0</v>
      </c>
      <c r="L38" s="162">
        <f t="shared" si="5"/>
        <v>0</v>
      </c>
      <c r="M38" s="105"/>
      <c r="N38" s="188"/>
    </row>
    <row r="39" spans="2:14" x14ac:dyDescent="0.25">
      <c r="B39" s="58" t="s">
        <v>7</v>
      </c>
      <c r="C39" s="162">
        <f t="shared" ref="C39:L39" si="6">C17/SUM($C17:$L17)</f>
        <v>0.43053394600536299</v>
      </c>
      <c r="D39" s="162">
        <f t="shared" si="6"/>
        <v>0.30919805254703503</v>
      </c>
      <c r="E39" s="162">
        <f t="shared" si="6"/>
        <v>0.17410054199188765</v>
      </c>
      <c r="F39" s="162">
        <f t="shared" si="6"/>
        <v>4.4447440862815907E-2</v>
      </c>
      <c r="G39" s="162">
        <f t="shared" si="6"/>
        <v>2.0573919263759448E-2</v>
      </c>
      <c r="H39" s="162">
        <f t="shared" si="6"/>
        <v>5.2645559588933256E-3</v>
      </c>
      <c r="I39" s="162">
        <f t="shared" si="6"/>
        <v>2.1239966941480155E-3</v>
      </c>
      <c r="J39" s="162">
        <f t="shared" si="6"/>
        <v>1.7407863501814186E-3</v>
      </c>
      <c r="K39" s="162">
        <f t="shared" si="6"/>
        <v>1.459139470060191E-3</v>
      </c>
      <c r="L39" s="162">
        <f t="shared" si="6"/>
        <v>1.055762085585602E-2</v>
      </c>
      <c r="M39" s="105"/>
      <c r="N39" s="188"/>
    </row>
    <row r="40" spans="2:14" x14ac:dyDescent="0.25">
      <c r="B40" s="58" t="s">
        <v>28</v>
      </c>
      <c r="C40" s="162">
        <f t="shared" ref="C40:L40" si="7">C18/SUM($C18:$L18)</f>
        <v>0.49136236507061321</v>
      </c>
      <c r="D40" s="162">
        <f t="shared" si="7"/>
        <v>0.30255877768786726</v>
      </c>
      <c r="E40" s="162">
        <f t="shared" si="7"/>
        <v>0.15080423307794608</v>
      </c>
      <c r="F40" s="162">
        <f t="shared" si="7"/>
        <v>3.3013103236239641E-2</v>
      </c>
      <c r="G40" s="162">
        <f t="shared" si="7"/>
        <v>1.3987427527697653E-2</v>
      </c>
      <c r="H40" s="162">
        <f t="shared" si="7"/>
        <v>3.2374831973453464E-3</v>
      </c>
      <c r="I40" s="162">
        <f t="shared" si="7"/>
        <v>1.9429113163049968E-3</v>
      </c>
      <c r="J40" s="162">
        <f t="shared" si="7"/>
        <v>1.1084940290661076E-3</v>
      </c>
      <c r="K40" s="162">
        <f t="shared" si="7"/>
        <v>6.008066129337985E-4</v>
      </c>
      <c r="L40" s="162">
        <f t="shared" si="7"/>
        <v>1.3843982439860055E-3</v>
      </c>
      <c r="M40" s="105"/>
      <c r="N40" s="188"/>
    </row>
    <row r="41" spans="2:14" ht="30" x14ac:dyDescent="0.25">
      <c r="B41" s="58" t="s">
        <v>29</v>
      </c>
      <c r="C41" s="162">
        <f t="shared" ref="C41:L41" si="8">C19/SUM($C19:$L19)</f>
        <v>0.34200311389260002</v>
      </c>
      <c r="D41" s="162">
        <f t="shared" si="8"/>
        <v>0.3420031094201329</v>
      </c>
      <c r="E41" s="162">
        <f t="shared" si="8"/>
        <v>0.31599377668726703</v>
      </c>
      <c r="F41" s="162">
        <f t="shared" si="8"/>
        <v>0</v>
      </c>
      <c r="G41" s="162">
        <f t="shared" si="8"/>
        <v>0</v>
      </c>
      <c r="H41" s="162">
        <f t="shared" si="8"/>
        <v>0</v>
      </c>
      <c r="I41" s="162">
        <f t="shared" si="8"/>
        <v>0</v>
      </c>
      <c r="J41" s="162">
        <f t="shared" si="8"/>
        <v>0</v>
      </c>
      <c r="K41" s="162">
        <f t="shared" si="8"/>
        <v>0</v>
      </c>
      <c r="L41" s="162">
        <f t="shared" si="8"/>
        <v>0</v>
      </c>
      <c r="M41" s="105"/>
      <c r="N41" s="188"/>
    </row>
    <row r="42" spans="2:14" x14ac:dyDescent="0.25">
      <c r="B42" s="58" t="s">
        <v>9</v>
      </c>
      <c r="C42" s="162">
        <f>C20/SUM($C20:$L20)</f>
        <v>0.39080344148019425</v>
      </c>
      <c r="D42" s="162">
        <f t="shared" ref="D42:L42" si="9">D20/SUM($C20:$L20)</f>
        <v>0.33333345330992709</v>
      </c>
      <c r="E42" s="162">
        <f t="shared" si="9"/>
        <v>4.5355868126169312E-2</v>
      </c>
      <c r="F42" s="162">
        <f t="shared" si="9"/>
        <v>2.2677931012832272E-2</v>
      </c>
      <c r="G42" s="162">
        <f t="shared" si="9"/>
        <v>2.2677931012832272E-2</v>
      </c>
      <c r="H42" s="162">
        <f t="shared" si="9"/>
        <v>1.1338965506416136E-2</v>
      </c>
      <c r="I42" s="162">
        <f t="shared" si="9"/>
        <v>1.1338965506416136E-2</v>
      </c>
      <c r="J42" s="162">
        <f t="shared" si="9"/>
        <v>1.1338971606920904E-2</v>
      </c>
      <c r="K42" s="162">
        <f t="shared" si="9"/>
        <v>1.1338965506416136E-2</v>
      </c>
      <c r="L42" s="162">
        <f t="shared" si="9"/>
        <v>0.13979550693187542</v>
      </c>
      <c r="M42" s="105"/>
      <c r="N42" s="188"/>
    </row>
    <row r="43" spans="2:14" x14ac:dyDescent="0.25">
      <c r="C43" s="162"/>
      <c r="D43" s="162"/>
      <c r="E43" s="162"/>
      <c r="F43" s="162"/>
      <c r="G43" s="162"/>
      <c r="H43" s="162"/>
      <c r="I43" s="162"/>
      <c r="J43" s="162"/>
      <c r="K43" s="162"/>
      <c r="L43" s="162"/>
      <c r="M43" s="105"/>
      <c r="N43" s="3"/>
    </row>
    <row r="44" spans="2:14" x14ac:dyDescent="0.25">
      <c r="B44" s="51" t="s">
        <v>10</v>
      </c>
      <c r="C44" s="163">
        <f t="shared" ref="C44:L44" si="10">C22/SUM($C22:$L22)</f>
        <v>0.47054378865874069</v>
      </c>
      <c r="D44" s="163">
        <f t="shared" si="10"/>
        <v>0.3028910046363425</v>
      </c>
      <c r="E44" s="163">
        <f t="shared" si="10"/>
        <v>0.1586412255150583</v>
      </c>
      <c r="F44" s="163">
        <f t="shared" si="10"/>
        <v>3.7419236370925243E-2</v>
      </c>
      <c r="G44" s="163">
        <f t="shared" si="10"/>
        <v>1.7647711650964834E-2</v>
      </c>
      <c r="H44" s="163">
        <f t="shared" si="10"/>
        <v>4.1915137860874018E-3</v>
      </c>
      <c r="I44" s="163">
        <f t="shared" si="10"/>
        <v>2.4995178783256788E-3</v>
      </c>
      <c r="J44" s="163">
        <f t="shared" si="10"/>
        <v>1.6667896685512594E-3</v>
      </c>
      <c r="K44" s="163">
        <f t="shared" si="10"/>
        <v>1.1000411245171158E-3</v>
      </c>
      <c r="L44" s="163">
        <f t="shared" si="10"/>
        <v>3.3991707104869808E-3</v>
      </c>
      <c r="M44" s="105"/>
      <c r="N44" s="210"/>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4" t="s">
        <v>290</v>
      </c>
      <c r="C51" s="61"/>
      <c r="D51" s="61"/>
      <c r="E51" s="57"/>
      <c r="F51" s="57"/>
      <c r="G51" s="57"/>
      <c r="H51" s="57"/>
      <c r="I51" s="57"/>
      <c r="J51" s="57"/>
      <c r="K51" s="57"/>
      <c r="L51" s="57"/>
      <c r="M51" s="57"/>
      <c r="N51" s="57"/>
    </row>
    <row r="52" spans="2:14" x14ac:dyDescent="0.25">
      <c r="B52" s="48"/>
      <c r="C52" s="260" t="s">
        <v>288</v>
      </c>
      <c r="D52" s="260"/>
      <c r="E52" s="260"/>
      <c r="F52" s="260"/>
      <c r="G52" s="260"/>
      <c r="H52" s="260"/>
      <c r="I52" s="260"/>
      <c r="J52" s="260"/>
      <c r="K52" s="260"/>
      <c r="L52" s="260"/>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366</v>
      </c>
    </row>
    <row r="54" spans="2:14" x14ac:dyDescent="0.25">
      <c r="C54" s="63"/>
      <c r="D54" s="63"/>
      <c r="E54" s="63"/>
      <c r="F54" s="63"/>
      <c r="G54" s="63"/>
      <c r="H54" s="63"/>
      <c r="I54" s="63"/>
      <c r="J54" s="63"/>
      <c r="K54" s="63"/>
      <c r="L54" s="63"/>
    </row>
    <row r="55" spans="2:14" x14ac:dyDescent="0.25">
      <c r="B55" s="58" t="s">
        <v>1</v>
      </c>
      <c r="C55" s="173">
        <v>1.569242304E-2</v>
      </c>
      <c r="D55" s="173">
        <v>0.12893787664</v>
      </c>
      <c r="E55" s="173">
        <v>0.23711212947999999</v>
      </c>
      <c r="F55" s="173">
        <v>7.5160442780000003E-2</v>
      </c>
      <c r="G55" s="173">
        <v>7.1966699159999994E-2</v>
      </c>
      <c r="H55" s="173">
        <v>1.9864313540000001E-2</v>
      </c>
      <c r="I55" s="173">
        <v>1.679476261E-2</v>
      </c>
      <c r="J55" s="173">
        <v>2.22215727E-3</v>
      </c>
      <c r="K55" s="173">
        <v>5.8223138799999999E-3</v>
      </c>
      <c r="L55" s="173">
        <v>2.098490867E-2</v>
      </c>
      <c r="N55" s="188">
        <v>55.11</v>
      </c>
    </row>
    <row r="56" spans="2:14" x14ac:dyDescent="0.25">
      <c r="B56" s="58" t="s">
        <v>2</v>
      </c>
      <c r="C56" s="173">
        <v>0</v>
      </c>
      <c r="D56" s="173">
        <v>0</v>
      </c>
      <c r="E56" s="173">
        <v>0</v>
      </c>
      <c r="F56" s="173">
        <v>0</v>
      </c>
      <c r="G56" s="173">
        <v>0</v>
      </c>
      <c r="H56" s="173">
        <v>0</v>
      </c>
      <c r="I56" s="173">
        <v>0</v>
      </c>
      <c r="J56" s="173">
        <v>0</v>
      </c>
      <c r="K56" s="173">
        <v>0</v>
      </c>
      <c r="L56" s="173">
        <v>0</v>
      </c>
      <c r="N56" s="212">
        <v>0</v>
      </c>
    </row>
    <row r="57" spans="2:14" x14ac:dyDescent="0.25">
      <c r="B57" s="58" t="s">
        <v>3</v>
      </c>
      <c r="C57" s="173">
        <v>0</v>
      </c>
      <c r="D57" s="173">
        <v>1.0376621900000001E-3</v>
      </c>
      <c r="E57" s="173">
        <v>0</v>
      </c>
      <c r="F57" s="173">
        <v>0</v>
      </c>
      <c r="G57" s="173">
        <v>1.8095216999999999E-3</v>
      </c>
      <c r="H57" s="173">
        <v>0</v>
      </c>
      <c r="I57" s="173">
        <v>0</v>
      </c>
      <c r="J57" s="173">
        <v>0</v>
      </c>
      <c r="K57" s="173">
        <v>0</v>
      </c>
      <c r="L57" s="173">
        <v>2.6331245999999999E-2</v>
      </c>
      <c r="N57" s="188">
        <v>111.17</v>
      </c>
    </row>
    <row r="58" spans="2:14" x14ac:dyDescent="0.25">
      <c r="B58" s="58" t="s">
        <v>4</v>
      </c>
      <c r="C58" s="173">
        <v>1.5509657350000001E-2</v>
      </c>
      <c r="D58" s="173">
        <v>3.0958556129999999E-2</v>
      </c>
      <c r="E58" s="173">
        <v>2.142199471E-2</v>
      </c>
      <c r="F58" s="173">
        <v>1.6415491800000001E-2</v>
      </c>
      <c r="G58" s="173">
        <v>4.2613919899999998E-2</v>
      </c>
      <c r="H58" s="173">
        <v>5.0084398299999999E-2</v>
      </c>
      <c r="I58" s="173">
        <v>0</v>
      </c>
      <c r="J58" s="173">
        <v>2.5846586300000002E-3</v>
      </c>
      <c r="K58" s="173">
        <v>0</v>
      </c>
      <c r="L58" s="173">
        <v>2.45054725E-2</v>
      </c>
      <c r="N58" s="188">
        <v>66.97</v>
      </c>
    </row>
    <row r="59" spans="2:14" x14ac:dyDescent="0.25">
      <c r="B59" s="58" t="s">
        <v>5</v>
      </c>
      <c r="C59" s="173">
        <v>9.9721383299999997E-3</v>
      </c>
      <c r="D59" s="173">
        <v>4.356978693E-2</v>
      </c>
      <c r="E59" s="173">
        <v>0.14092847790999999</v>
      </c>
      <c r="F59" s="173">
        <v>0.16108738823999999</v>
      </c>
      <c r="G59" s="173">
        <v>0.14476567976999999</v>
      </c>
      <c r="H59" s="173">
        <v>5.5853405250000002E-2</v>
      </c>
      <c r="I59" s="173">
        <v>3.2374436600000001E-2</v>
      </c>
      <c r="J59" s="173">
        <v>1.244516847E-2</v>
      </c>
      <c r="K59" s="173">
        <v>4.2696013640000002E-2</v>
      </c>
      <c r="L59" s="173">
        <v>5.106300641E-2</v>
      </c>
      <c r="N59" s="188">
        <v>70.67</v>
      </c>
    </row>
    <row r="60" spans="2:14" ht="30" x14ac:dyDescent="0.25">
      <c r="B60" s="58" t="s">
        <v>6</v>
      </c>
      <c r="C60" s="173">
        <v>2.4366441399999998E-3</v>
      </c>
      <c r="D60" s="173">
        <v>3.6272517240000003E-2</v>
      </c>
      <c r="E60" s="173">
        <v>6.1611999900000004E-3</v>
      </c>
      <c r="F60" s="173">
        <v>1.3990128000000001E-3</v>
      </c>
      <c r="G60" s="173">
        <v>0</v>
      </c>
      <c r="H60" s="173">
        <v>4.0887575600000003E-2</v>
      </c>
      <c r="I60" s="173">
        <v>0</v>
      </c>
      <c r="J60" s="173">
        <v>0</v>
      </c>
      <c r="K60" s="173">
        <v>0</v>
      </c>
      <c r="L60" s="173">
        <v>0</v>
      </c>
      <c r="N60" s="188">
        <v>55.99</v>
      </c>
    </row>
    <row r="61" spans="2:14" x14ac:dyDescent="0.25">
      <c r="B61" s="58" t="s">
        <v>7</v>
      </c>
      <c r="C61" s="173">
        <v>6.8685393499999997E-2</v>
      </c>
      <c r="D61" s="173">
        <v>0.33544785270999999</v>
      </c>
      <c r="E61" s="173">
        <v>0.35414994676</v>
      </c>
      <c r="F61" s="173">
        <v>0.26910213966000002</v>
      </c>
      <c r="G61" s="173">
        <v>0.13267527850999999</v>
      </c>
      <c r="H61" s="173">
        <v>0.13023542988</v>
      </c>
      <c r="I61" s="173">
        <v>4.2560708899999997E-3</v>
      </c>
      <c r="J61" s="173">
        <v>1.3548669649999999E-2</v>
      </c>
      <c r="K61" s="173">
        <v>6.7173062200000001E-3</v>
      </c>
      <c r="L61" s="173">
        <v>4.952737535E-2</v>
      </c>
      <c r="N61" s="188">
        <v>56.68</v>
      </c>
    </row>
    <row r="62" spans="2:14" x14ac:dyDescent="0.25">
      <c r="B62" s="58" t="s">
        <v>28</v>
      </c>
      <c r="C62" s="173">
        <v>0.99199884020999995</v>
      </c>
      <c r="D62" s="173">
        <v>2.7088906219800002</v>
      </c>
      <c r="E62" s="173">
        <v>3.34357130191</v>
      </c>
      <c r="F62" s="173">
        <v>1.4512543254900001</v>
      </c>
      <c r="G62" s="173">
        <v>1.1252810924200001</v>
      </c>
      <c r="H62" s="173">
        <v>0.28070238009999998</v>
      </c>
      <c r="I62" s="173">
        <v>0.16110216347</v>
      </c>
      <c r="J62" s="173">
        <v>0.12537800823</v>
      </c>
      <c r="K62" s="173">
        <v>9.1309817769999996E-2</v>
      </c>
      <c r="L62" s="173">
        <v>9.632497793E-2</v>
      </c>
      <c r="N62" s="188">
        <v>49.22</v>
      </c>
    </row>
    <row r="63" spans="2:14" ht="30" x14ac:dyDescent="0.25">
      <c r="B63" s="58" t="s">
        <v>29</v>
      </c>
      <c r="C63" s="173">
        <v>0</v>
      </c>
      <c r="D63" s="173">
        <v>0</v>
      </c>
      <c r="E63" s="173">
        <v>2.2359024200000002E-3</v>
      </c>
      <c r="F63" s="173">
        <v>0</v>
      </c>
      <c r="G63" s="173">
        <v>0</v>
      </c>
      <c r="H63" s="173">
        <v>0</v>
      </c>
      <c r="I63" s="173">
        <v>0</v>
      </c>
      <c r="J63" s="173">
        <v>0</v>
      </c>
      <c r="K63" s="173">
        <v>0</v>
      </c>
      <c r="L63" s="173">
        <v>0</v>
      </c>
      <c r="N63" s="188">
        <v>58.48</v>
      </c>
    </row>
    <row r="64" spans="2:14" x14ac:dyDescent="0.25">
      <c r="B64" s="58" t="s">
        <v>9</v>
      </c>
      <c r="C64" s="173">
        <v>0</v>
      </c>
      <c r="D64" s="173">
        <v>1.0383159900000001E-3</v>
      </c>
      <c r="E64" s="173">
        <v>0</v>
      </c>
      <c r="F64" s="173">
        <v>0</v>
      </c>
      <c r="G64" s="173">
        <v>0</v>
      </c>
      <c r="H64" s="173">
        <v>0</v>
      </c>
      <c r="I64" s="173">
        <v>0</v>
      </c>
      <c r="J64" s="173">
        <v>0</v>
      </c>
      <c r="K64" s="173">
        <v>0</v>
      </c>
      <c r="L64" s="173">
        <v>6.0089319000000002E-4</v>
      </c>
      <c r="N64" s="188">
        <v>82.59</v>
      </c>
    </row>
    <row r="65" spans="2:14" x14ac:dyDescent="0.25">
      <c r="C65" s="173"/>
      <c r="D65" s="173"/>
      <c r="E65" s="173"/>
      <c r="F65" s="173"/>
      <c r="G65" s="173"/>
      <c r="H65" s="173"/>
      <c r="I65" s="173"/>
      <c r="J65" s="173"/>
      <c r="K65" s="173"/>
      <c r="L65" s="173"/>
      <c r="N65" s="188"/>
    </row>
    <row r="66" spans="2:14" x14ac:dyDescent="0.25">
      <c r="B66" s="51" t="s">
        <v>10</v>
      </c>
      <c r="C66" s="174">
        <f>SUM(C55:C64)</f>
        <v>1.10429509657</v>
      </c>
      <c r="D66" s="174">
        <f t="shared" ref="D66:L66" si="11">SUM(D55:D64)</f>
        <v>3.2861531898100003</v>
      </c>
      <c r="E66" s="174">
        <f t="shared" si="11"/>
        <v>4.1055809531799996</v>
      </c>
      <c r="F66" s="174">
        <f t="shared" si="11"/>
        <v>1.9744188007700001</v>
      </c>
      <c r="G66" s="174">
        <f t="shared" si="11"/>
        <v>1.5191121914600001</v>
      </c>
      <c r="H66" s="174">
        <f t="shared" si="11"/>
        <v>0.57762750266999996</v>
      </c>
      <c r="I66" s="174">
        <f t="shared" si="11"/>
        <v>0.21452743357000001</v>
      </c>
      <c r="J66" s="174">
        <f t="shared" si="11"/>
        <v>0.15617866224999999</v>
      </c>
      <c r="K66" s="174">
        <f t="shared" si="11"/>
        <v>0.14654545150999998</v>
      </c>
      <c r="L66" s="174">
        <f t="shared" si="11"/>
        <v>0.26933788005000003</v>
      </c>
      <c r="N66" s="65">
        <v>51.82</v>
      </c>
    </row>
    <row r="71" spans="2:14" ht="15.75" x14ac:dyDescent="0.25">
      <c r="B71" s="42" t="s">
        <v>355</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4" t="s">
        <v>291</v>
      </c>
      <c r="C73" s="61"/>
      <c r="D73" s="61"/>
      <c r="E73" s="57"/>
      <c r="F73" s="57"/>
      <c r="G73" s="57"/>
      <c r="H73" s="57"/>
      <c r="I73" s="57"/>
      <c r="J73" s="57"/>
      <c r="K73" s="57"/>
      <c r="L73" s="57"/>
      <c r="N73" s="57"/>
    </row>
    <row r="74" spans="2:14" x14ac:dyDescent="0.25">
      <c r="B74" s="48"/>
      <c r="C74" s="260" t="s">
        <v>27</v>
      </c>
      <c r="D74" s="260"/>
      <c r="E74" s="260"/>
      <c r="F74" s="260"/>
      <c r="G74" s="260"/>
      <c r="H74" s="260"/>
      <c r="I74" s="260"/>
      <c r="J74" s="260"/>
      <c r="K74" s="260"/>
      <c r="L74" s="260"/>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366</v>
      </c>
    </row>
    <row r="76" spans="2:14" x14ac:dyDescent="0.25">
      <c r="C76" s="63"/>
      <c r="D76" s="63"/>
      <c r="E76" s="63"/>
      <c r="F76" s="63"/>
      <c r="G76" s="63"/>
      <c r="H76" s="63"/>
      <c r="I76" s="63"/>
      <c r="J76" s="63"/>
      <c r="K76" s="63"/>
      <c r="L76" s="63"/>
    </row>
    <row r="77" spans="2:14" x14ac:dyDescent="0.25">
      <c r="B77" s="58" t="s">
        <v>1</v>
      </c>
      <c r="C77" s="162">
        <f>C55/SUM($C55:$L55)</f>
        <v>2.6393425579220146E-2</v>
      </c>
      <c r="D77" s="162">
        <f t="shared" ref="D77:L77" si="12">D55/SUM($C55:$L55)</f>
        <v>0.21686340234175255</v>
      </c>
      <c r="E77" s="162">
        <f t="shared" si="12"/>
        <v>0.3988040169073081</v>
      </c>
      <c r="F77" s="162">
        <f t="shared" si="12"/>
        <v>0.12641397367115359</v>
      </c>
      <c r="G77" s="162">
        <f t="shared" si="12"/>
        <v>0.12104234722833376</v>
      </c>
      <c r="H77" s="162">
        <f t="shared" si="12"/>
        <v>3.3410218406926477E-2</v>
      </c>
      <c r="I77" s="162">
        <f t="shared" si="12"/>
        <v>2.8247474334448231E-2</v>
      </c>
      <c r="J77" s="162">
        <f t="shared" si="12"/>
        <v>3.7374943551781795E-3</v>
      </c>
      <c r="K77" s="162">
        <f t="shared" si="12"/>
        <v>9.792675592477559E-3</v>
      </c>
      <c r="L77" s="162">
        <f t="shared" si="12"/>
        <v>3.5294971583201509E-2</v>
      </c>
      <c r="M77" s="105"/>
      <c r="N77" s="188">
        <f>+N55</f>
        <v>55.11</v>
      </c>
    </row>
    <row r="78" spans="2:14" x14ac:dyDescent="0.25">
      <c r="B78" s="58" t="s">
        <v>2</v>
      </c>
      <c r="C78" s="173">
        <v>0</v>
      </c>
      <c r="D78" s="173">
        <v>0</v>
      </c>
      <c r="E78" s="173">
        <v>0</v>
      </c>
      <c r="F78" s="173">
        <v>0</v>
      </c>
      <c r="G78" s="173">
        <v>0</v>
      </c>
      <c r="H78" s="173">
        <v>0</v>
      </c>
      <c r="I78" s="173">
        <v>0</v>
      </c>
      <c r="J78" s="173">
        <v>0</v>
      </c>
      <c r="K78" s="173">
        <v>0</v>
      </c>
      <c r="L78" s="173">
        <v>0</v>
      </c>
      <c r="M78" s="105"/>
      <c r="N78" s="188">
        <f>+N56</f>
        <v>0</v>
      </c>
    </row>
    <row r="79" spans="2:14" x14ac:dyDescent="0.25">
      <c r="B79" s="58" t="s">
        <v>3</v>
      </c>
      <c r="C79" s="162">
        <f t="shared" ref="C79:L79" si="13">C57/SUM($C57:$L57)</f>
        <v>0</v>
      </c>
      <c r="D79" s="162">
        <f t="shared" si="13"/>
        <v>3.5562646582146168E-2</v>
      </c>
      <c r="E79" s="162">
        <f t="shared" si="13"/>
        <v>0</v>
      </c>
      <c r="F79" s="162">
        <f t="shared" si="13"/>
        <v>0</v>
      </c>
      <c r="G79" s="162">
        <f t="shared" si="13"/>
        <v>6.2015732403070713E-2</v>
      </c>
      <c r="H79" s="162">
        <f t="shared" si="13"/>
        <v>0</v>
      </c>
      <c r="I79" s="162">
        <f t="shared" si="13"/>
        <v>0</v>
      </c>
      <c r="J79" s="162">
        <f t="shared" si="13"/>
        <v>0</v>
      </c>
      <c r="K79" s="162">
        <f t="shared" si="13"/>
        <v>0</v>
      </c>
      <c r="L79" s="162">
        <f t="shared" si="13"/>
        <v>0.90242162101478307</v>
      </c>
      <c r="M79" s="105"/>
      <c r="N79" s="188">
        <f t="shared" ref="N79:N86" si="14">+N57</f>
        <v>111.17</v>
      </c>
    </row>
    <row r="80" spans="2:14" x14ac:dyDescent="0.25">
      <c r="B80" s="58" t="s">
        <v>4</v>
      </c>
      <c r="C80" s="162">
        <f t="shared" ref="C80:L80" si="15">C58/SUM($C58:$L58)</f>
        <v>7.599266025839059E-2</v>
      </c>
      <c r="D80" s="162">
        <f t="shared" si="15"/>
        <v>0.15168762178214112</v>
      </c>
      <c r="E80" s="162">
        <f t="shared" si="15"/>
        <v>0.10496133662514925</v>
      </c>
      <c r="F80" s="162">
        <f t="shared" si="15"/>
        <v>8.0430976854030667E-2</v>
      </c>
      <c r="G80" s="162">
        <f t="shared" si="15"/>
        <v>0.20879540173974054</v>
      </c>
      <c r="H80" s="162">
        <f t="shared" si="15"/>
        <v>0.24539850097061072</v>
      </c>
      <c r="I80" s="162">
        <f t="shared" si="15"/>
        <v>0</v>
      </c>
      <c r="J80" s="162">
        <f t="shared" si="15"/>
        <v>1.2664050579654312E-2</v>
      </c>
      <c r="K80" s="162">
        <f t="shared" si="15"/>
        <v>0</v>
      </c>
      <c r="L80" s="162">
        <f t="shared" si="15"/>
        <v>0.12006945119028264</v>
      </c>
      <c r="M80" s="105"/>
      <c r="N80" s="188">
        <f t="shared" si="14"/>
        <v>66.97</v>
      </c>
    </row>
    <row r="81" spans="2:14" x14ac:dyDescent="0.25">
      <c r="B81" s="58" t="s">
        <v>5</v>
      </c>
      <c r="C81" s="162">
        <f t="shared" ref="C81:L81" si="16">C59/SUM($C59:$L59)</f>
        <v>1.4353449965854394E-2</v>
      </c>
      <c r="D81" s="162">
        <f t="shared" si="16"/>
        <v>6.2712402899719077E-2</v>
      </c>
      <c r="E81" s="162">
        <f t="shared" si="16"/>
        <v>0.20284614889063629</v>
      </c>
      <c r="F81" s="162">
        <f t="shared" si="16"/>
        <v>0.23186198292869062</v>
      </c>
      <c r="G81" s="162">
        <f t="shared" si="16"/>
        <v>0.20836924565120774</v>
      </c>
      <c r="H81" s="162">
        <f t="shared" si="16"/>
        <v>8.0392893795574155E-2</v>
      </c>
      <c r="I81" s="162">
        <f t="shared" si="16"/>
        <v>4.6598316282163453E-2</v>
      </c>
      <c r="J81" s="162">
        <f t="shared" si="16"/>
        <v>1.7913018957366758E-2</v>
      </c>
      <c r="K81" s="162">
        <f t="shared" si="16"/>
        <v>6.1454732700561808E-2</v>
      </c>
      <c r="L81" s="162">
        <f t="shared" si="16"/>
        <v>7.3497807928225689E-2</v>
      </c>
      <c r="M81" s="105"/>
      <c r="N81" s="188">
        <f t="shared" si="14"/>
        <v>70.67</v>
      </c>
    </row>
    <row r="82" spans="2:14" ht="30" x14ac:dyDescent="0.25">
      <c r="B82" s="58" t="s">
        <v>6</v>
      </c>
      <c r="C82" s="162">
        <f t="shared" ref="C82:L82" si="17">C60/SUM($C60:$L60)</f>
        <v>2.7956968967249342E-2</v>
      </c>
      <c r="D82" s="162">
        <f t="shared" si="17"/>
        <v>0.41617469789523592</v>
      </c>
      <c r="E82" s="162">
        <f t="shared" si="17"/>
        <v>7.0690862934727511E-2</v>
      </c>
      <c r="F82" s="162">
        <f t="shared" si="17"/>
        <v>1.605164939447605E-2</v>
      </c>
      <c r="G82" s="162">
        <f t="shared" si="17"/>
        <v>0</v>
      </c>
      <c r="H82" s="162">
        <f t="shared" si="17"/>
        <v>0.46912582080831122</v>
      </c>
      <c r="I82" s="162">
        <f t="shared" si="17"/>
        <v>0</v>
      </c>
      <c r="J82" s="162">
        <f t="shared" si="17"/>
        <v>0</v>
      </c>
      <c r="K82" s="162">
        <v>0</v>
      </c>
      <c r="L82" s="162">
        <f t="shared" si="17"/>
        <v>0</v>
      </c>
      <c r="M82" s="105"/>
      <c r="N82" s="188">
        <f t="shared" si="14"/>
        <v>55.99</v>
      </c>
    </row>
    <row r="83" spans="2:14" x14ac:dyDescent="0.25">
      <c r="B83" s="58" t="s">
        <v>7</v>
      </c>
      <c r="C83" s="162">
        <f t="shared" ref="C83:L83" si="18">C61/SUM($C61:$L61)</f>
        <v>5.0343109832627041E-2</v>
      </c>
      <c r="D83" s="162">
        <f t="shared" si="18"/>
        <v>0.24586723947499009</v>
      </c>
      <c r="E83" s="162">
        <f t="shared" si="18"/>
        <v>0.25957498033344889</v>
      </c>
      <c r="F83" s="162">
        <f t="shared" si="18"/>
        <v>0.19723900356046328</v>
      </c>
      <c r="G83" s="162">
        <f t="shared" si="18"/>
        <v>9.7244636417542135E-2</v>
      </c>
      <c r="H83" s="162">
        <f t="shared" si="18"/>
        <v>9.5456344012184155E-2</v>
      </c>
      <c r="I83" s="162">
        <f t="shared" si="18"/>
        <v>3.1194964948510736E-3</v>
      </c>
      <c r="J83" s="162">
        <f t="shared" si="18"/>
        <v>9.9305271400378682E-3</v>
      </c>
      <c r="K83" s="162">
        <f t="shared" si="18"/>
        <v>4.9234643288874631E-3</v>
      </c>
      <c r="L83" s="162">
        <f t="shared" si="18"/>
        <v>3.6301198404967941E-2</v>
      </c>
      <c r="M83" s="105"/>
      <c r="N83" s="188">
        <f t="shared" si="14"/>
        <v>56.68</v>
      </c>
    </row>
    <row r="84" spans="2:14" x14ac:dyDescent="0.25">
      <c r="B84" s="58" t="s">
        <v>28</v>
      </c>
      <c r="C84" s="162">
        <f t="shared" ref="C84:L84" si="19">C62/SUM($C62:$L62)</f>
        <v>9.5606849273904365E-2</v>
      </c>
      <c r="D84" s="162">
        <f t="shared" si="19"/>
        <v>0.26107741954648722</v>
      </c>
      <c r="E84" s="162">
        <f t="shared" si="19"/>
        <v>0.32224666455314582</v>
      </c>
      <c r="F84" s="162">
        <f t="shared" si="19"/>
        <v>0.13986896751396574</v>
      </c>
      <c r="G84" s="162">
        <f t="shared" si="19"/>
        <v>0.10845232416904682</v>
      </c>
      <c r="H84" s="162">
        <f t="shared" si="19"/>
        <v>2.7053529759536482E-2</v>
      </c>
      <c r="I84" s="162">
        <f t="shared" si="19"/>
        <v>1.5526701883356623E-2</v>
      </c>
      <c r="J84" s="162">
        <f t="shared" si="19"/>
        <v>1.2083679787942472E-2</v>
      </c>
      <c r="K84" s="162">
        <f t="shared" si="19"/>
        <v>8.8002562411423884E-3</v>
      </c>
      <c r="L84" s="162">
        <f t="shared" si="19"/>
        <v>9.28360727147233E-3</v>
      </c>
      <c r="M84" s="105"/>
      <c r="N84" s="188">
        <f t="shared" si="14"/>
        <v>49.22</v>
      </c>
    </row>
    <row r="85" spans="2:14" ht="30" x14ac:dyDescent="0.25">
      <c r="B85" s="58" t="s">
        <v>29</v>
      </c>
      <c r="C85" s="173">
        <f t="shared" ref="C85:L85" si="20">C63/SUM($C63:$L63)</f>
        <v>0</v>
      </c>
      <c r="D85" s="173">
        <f t="shared" si="20"/>
        <v>0</v>
      </c>
      <c r="E85" s="173">
        <f t="shared" si="20"/>
        <v>1</v>
      </c>
      <c r="F85" s="173">
        <f t="shared" si="20"/>
        <v>0</v>
      </c>
      <c r="G85" s="173">
        <f t="shared" si="20"/>
        <v>0</v>
      </c>
      <c r="H85" s="173">
        <f t="shared" si="20"/>
        <v>0</v>
      </c>
      <c r="I85" s="173">
        <f t="shared" si="20"/>
        <v>0</v>
      </c>
      <c r="J85" s="173">
        <f t="shared" si="20"/>
        <v>0</v>
      </c>
      <c r="K85" s="173">
        <f t="shared" si="20"/>
        <v>0</v>
      </c>
      <c r="L85" s="173">
        <f t="shared" si="20"/>
        <v>0</v>
      </c>
      <c r="M85" s="105"/>
      <c r="N85" s="188">
        <f t="shared" si="14"/>
        <v>58.48</v>
      </c>
    </row>
    <row r="86" spans="2:14" x14ac:dyDescent="0.25">
      <c r="B86" s="58" t="s">
        <v>9</v>
      </c>
      <c r="C86" s="173">
        <f t="shared" ref="C86:L86" si="21">C64/SUM($C64:$L64)</f>
        <v>0</v>
      </c>
      <c r="D86" s="173">
        <f t="shared" si="21"/>
        <v>0.63342494824242013</v>
      </c>
      <c r="E86" s="173">
        <f t="shared" si="21"/>
        <v>0</v>
      </c>
      <c r="F86" s="173">
        <f t="shared" si="21"/>
        <v>0</v>
      </c>
      <c r="G86" s="173">
        <f t="shared" si="21"/>
        <v>0</v>
      </c>
      <c r="H86" s="173">
        <f t="shared" si="21"/>
        <v>0</v>
      </c>
      <c r="I86" s="173">
        <f t="shared" si="21"/>
        <v>0</v>
      </c>
      <c r="J86" s="173">
        <f t="shared" si="21"/>
        <v>0</v>
      </c>
      <c r="K86" s="173">
        <f t="shared" si="21"/>
        <v>0</v>
      </c>
      <c r="L86" s="173">
        <f t="shared" si="21"/>
        <v>0.36657505175757982</v>
      </c>
      <c r="M86" s="105"/>
      <c r="N86" s="188">
        <f t="shared" si="14"/>
        <v>82.59</v>
      </c>
    </row>
    <row r="87" spans="2:14" x14ac:dyDescent="0.25">
      <c r="C87" s="106"/>
      <c r="D87" s="106"/>
      <c r="E87" s="106"/>
      <c r="F87" s="106"/>
      <c r="G87" s="106"/>
      <c r="H87" s="106"/>
      <c r="I87" s="106"/>
      <c r="J87" s="106"/>
      <c r="K87" s="106"/>
      <c r="L87" s="106"/>
      <c r="M87" s="105"/>
      <c r="N87" s="188"/>
    </row>
    <row r="88" spans="2:14" x14ac:dyDescent="0.25">
      <c r="B88" s="51" t="s">
        <v>10</v>
      </c>
      <c r="C88" s="163">
        <f t="shared" ref="C88:L88" si="22">C66/SUM($C66:$L66)</f>
        <v>8.2695336546850157E-2</v>
      </c>
      <c r="D88" s="163">
        <f t="shared" si="22"/>
        <v>0.24608417154066139</v>
      </c>
      <c r="E88" s="163">
        <f t="shared" si="22"/>
        <v>0.30744716670218103</v>
      </c>
      <c r="F88" s="163">
        <f t="shared" si="22"/>
        <v>0.14785470633822886</v>
      </c>
      <c r="G88" s="163">
        <f t="shared" si="22"/>
        <v>0.1137589891645821</v>
      </c>
      <c r="H88" s="163">
        <f t="shared" si="22"/>
        <v>4.325573923164145E-2</v>
      </c>
      <c r="I88" s="163">
        <f t="shared" si="22"/>
        <v>1.6064925374300661E-2</v>
      </c>
      <c r="J88" s="163">
        <f t="shared" si="22"/>
        <v>1.1695467159381622E-2</v>
      </c>
      <c r="K88" s="163">
        <f t="shared" si="22"/>
        <v>1.097408244378759E-2</v>
      </c>
      <c r="L88" s="163">
        <f t="shared" si="22"/>
        <v>2.0169415498385357E-2</v>
      </c>
      <c r="M88" s="105"/>
      <c r="N88" s="190">
        <f>+N66</f>
        <v>51.82</v>
      </c>
    </row>
    <row r="95" spans="2:14" x14ac:dyDescent="0.25">
      <c r="N95" s="122"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B3" sqref="B3"/>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9">
        <f>'Table 1-3 - Lending'!L4</f>
        <v>42643</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8" t="s">
        <v>116</v>
      </c>
      <c r="C7" s="68"/>
      <c r="D7" s="69"/>
      <c r="E7" s="69"/>
      <c r="F7" s="69"/>
      <c r="G7" s="69"/>
      <c r="H7" s="69"/>
      <c r="I7" s="69"/>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2.9268129050000001E-2</v>
      </c>
      <c r="D11" s="62">
        <v>0.13064308786000001</v>
      </c>
      <c r="E11" s="62">
        <v>9.3558997980000003E-2</v>
      </c>
      <c r="F11" s="62">
        <v>0.15220377830000001</v>
      </c>
      <c r="G11" s="62">
        <v>0.18057773994000001</v>
      </c>
      <c r="H11" s="62">
        <v>8.3062939299999999E-3</v>
      </c>
      <c r="I11" s="62">
        <f>SUM(C11:H11)</f>
        <v>0.59455802706000005</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2.8140767699999999E-2</v>
      </c>
      <c r="F13" s="62">
        <v>1.0376621900000001E-3</v>
      </c>
      <c r="G13" s="62">
        <v>0</v>
      </c>
      <c r="H13" s="62">
        <v>0</v>
      </c>
      <c r="I13" s="62">
        <f t="shared" si="0"/>
        <v>2.917842989E-2</v>
      </c>
    </row>
    <row r="14" spans="2:10" x14ac:dyDescent="0.25">
      <c r="B14" s="58" t="s">
        <v>4</v>
      </c>
      <c r="C14" s="62">
        <v>7.5157822860000001E-2</v>
      </c>
      <c r="D14" s="62">
        <v>1.339862535E-2</v>
      </c>
      <c r="E14" s="62">
        <v>6.5468967289999999E-2</v>
      </c>
      <c r="F14" s="62">
        <v>1.4698947489999999E-2</v>
      </c>
      <c r="G14" s="62">
        <v>2.9558104030000001E-2</v>
      </c>
      <c r="H14" s="62">
        <v>5.8116823E-3</v>
      </c>
      <c r="I14" s="62">
        <f t="shared" si="0"/>
        <v>0.20409414932</v>
      </c>
    </row>
    <row r="15" spans="2:10" x14ac:dyDescent="0.25">
      <c r="B15" s="58" t="s">
        <v>5</v>
      </c>
      <c r="C15" s="62">
        <v>0.1157269512</v>
      </c>
      <c r="D15" s="62">
        <v>9.3939517109999995E-2</v>
      </c>
      <c r="E15" s="62">
        <v>0.12887439315999999</v>
      </c>
      <c r="F15" s="62">
        <v>0.15077009316000001</v>
      </c>
      <c r="G15" s="62">
        <v>0.20357712357999999</v>
      </c>
      <c r="H15" s="62">
        <v>1.86742333E-3</v>
      </c>
      <c r="I15" s="62">
        <f t="shared" si="0"/>
        <v>0.69475550153999999</v>
      </c>
    </row>
    <row r="16" spans="2:10" ht="30" x14ac:dyDescent="0.25">
      <c r="B16" s="58" t="s">
        <v>6</v>
      </c>
      <c r="C16" s="62">
        <v>1.3990128000000001E-3</v>
      </c>
      <c r="D16" s="62">
        <v>7.2628924699999998E-3</v>
      </c>
      <c r="E16" s="62">
        <v>6.500934605E-2</v>
      </c>
      <c r="F16" s="62">
        <v>4.9655933500000003E-3</v>
      </c>
      <c r="G16" s="62">
        <v>8.5201051100000005E-3</v>
      </c>
      <c r="H16" s="62">
        <v>0</v>
      </c>
      <c r="I16" s="62">
        <f t="shared" si="0"/>
        <v>8.7156949779999993E-2</v>
      </c>
    </row>
    <row r="17" spans="2:9" x14ac:dyDescent="0.25">
      <c r="B17" s="58" t="s">
        <v>7</v>
      </c>
      <c r="C17" s="62">
        <v>0.23478866818999999</v>
      </c>
      <c r="D17" s="62">
        <v>0.17449642906000001</v>
      </c>
      <c r="E17" s="62">
        <v>0.16592054596</v>
      </c>
      <c r="F17" s="62">
        <v>0.45873501951000001</v>
      </c>
      <c r="G17" s="62">
        <v>0.33040480040999998</v>
      </c>
      <c r="H17" s="62">
        <v>0</v>
      </c>
      <c r="I17" s="62">
        <f t="shared" si="0"/>
        <v>1.36434546313</v>
      </c>
    </row>
    <row r="18" spans="2:9" x14ac:dyDescent="0.25">
      <c r="B18" s="58" t="s">
        <v>28</v>
      </c>
      <c r="C18" s="62">
        <v>0.1229611372</v>
      </c>
      <c r="D18" s="62">
        <v>0.70637708655999998</v>
      </c>
      <c r="E18" s="62">
        <v>2.87940340291</v>
      </c>
      <c r="F18" s="62">
        <v>3.1584716298500002</v>
      </c>
      <c r="G18" s="62">
        <v>3.5086002729899999</v>
      </c>
      <c r="H18" s="62">
        <v>0</v>
      </c>
      <c r="I18" s="62">
        <f t="shared" si="0"/>
        <v>10.375813529510001</v>
      </c>
    </row>
    <row r="19" spans="2:9" ht="30" x14ac:dyDescent="0.25">
      <c r="B19" s="58" t="s">
        <v>29</v>
      </c>
      <c r="C19" s="62">
        <v>0</v>
      </c>
      <c r="D19" s="62">
        <v>0</v>
      </c>
      <c r="E19" s="62">
        <v>0</v>
      </c>
      <c r="F19" s="62">
        <v>0</v>
      </c>
      <c r="G19" s="62">
        <v>2.2359024200000002E-3</v>
      </c>
      <c r="H19" s="62">
        <v>0</v>
      </c>
      <c r="I19" s="62">
        <f t="shared" si="0"/>
        <v>2.2359024200000002E-3</v>
      </c>
    </row>
    <row r="20" spans="2:9" x14ac:dyDescent="0.25">
      <c r="B20" s="58" t="s">
        <v>9</v>
      </c>
      <c r="C20" s="62">
        <v>0</v>
      </c>
      <c r="D20" s="62">
        <v>0</v>
      </c>
      <c r="E20" s="62">
        <v>1.3155124E-4</v>
      </c>
      <c r="F20" s="62">
        <v>9.0676475000000005E-4</v>
      </c>
      <c r="G20" s="62">
        <v>6.0089319000000002E-4</v>
      </c>
      <c r="H20" s="62">
        <v>0</v>
      </c>
      <c r="I20" s="62">
        <f t="shared" si="0"/>
        <v>1.6392091800000001E-3</v>
      </c>
    </row>
    <row r="21" spans="2:9" x14ac:dyDescent="0.25">
      <c r="C21" s="62"/>
      <c r="D21" s="62"/>
      <c r="E21" s="62"/>
      <c r="F21" s="62"/>
      <c r="G21" s="62"/>
      <c r="H21" s="62"/>
      <c r="I21" s="62"/>
    </row>
    <row r="22" spans="2:9" x14ac:dyDescent="0.25">
      <c r="B22" s="51" t="s">
        <v>10</v>
      </c>
      <c r="C22" s="54">
        <f>SUM(C11:C20)</f>
        <v>0.57930172130000002</v>
      </c>
      <c r="D22" s="54">
        <f t="shared" ref="D22:I22" si="1">SUM(D11:D20)</f>
        <v>1.12611763841</v>
      </c>
      <c r="E22" s="54">
        <f t="shared" si="1"/>
        <v>3.4265079722899996</v>
      </c>
      <c r="F22" s="54">
        <f t="shared" si="1"/>
        <v>3.9417894886</v>
      </c>
      <c r="G22" s="54">
        <f t="shared" si="1"/>
        <v>4.2640749416699997</v>
      </c>
      <c r="H22" s="54">
        <f t="shared" si="1"/>
        <v>1.5985399559999999E-2</v>
      </c>
      <c r="I22" s="54">
        <f t="shared" si="1"/>
        <v>13.353777161830003</v>
      </c>
    </row>
    <row r="23" spans="2:9" x14ac:dyDescent="0.25">
      <c r="B23" s="47" t="s">
        <v>252</v>
      </c>
    </row>
    <row r="31" spans="2:9" x14ac:dyDescent="0.25">
      <c r="I31" s="122"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B3" sqref="B3"/>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9">
        <f>'Table 1-3 - Lending'!L4</f>
        <v>42643</v>
      </c>
      <c r="M4" s="43"/>
    </row>
    <row r="5" spans="2:13" ht="15.75" x14ac:dyDescent="0.25">
      <c r="B5" s="42" t="s">
        <v>356</v>
      </c>
      <c r="C5" s="43"/>
      <c r="D5" s="43"/>
      <c r="E5" s="43"/>
      <c r="F5" s="43"/>
      <c r="G5" s="43"/>
      <c r="H5" s="43"/>
      <c r="I5" s="43"/>
      <c r="J5" s="43"/>
      <c r="K5" s="43"/>
      <c r="L5" s="43"/>
      <c r="M5" s="43"/>
    </row>
    <row r="6" spans="2:13" x14ac:dyDescent="0.25">
      <c r="B6" s="68" t="s">
        <v>117</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v>0</v>
      </c>
      <c r="D9" s="62">
        <v>0</v>
      </c>
      <c r="E9" s="62">
        <v>0</v>
      </c>
      <c r="F9" s="62">
        <v>0</v>
      </c>
      <c r="G9" s="62">
        <v>0</v>
      </c>
      <c r="H9" s="62">
        <v>0</v>
      </c>
      <c r="I9" s="62">
        <v>0</v>
      </c>
      <c r="J9" s="62">
        <v>0</v>
      </c>
      <c r="K9" s="62">
        <v>0</v>
      </c>
      <c r="L9" s="62">
        <v>0</v>
      </c>
      <c r="M9" s="62">
        <f>SUM(C9:L9)</f>
        <v>0</v>
      </c>
    </row>
    <row r="10" spans="2:13" x14ac:dyDescent="0.25">
      <c r="B10" s="44" t="s">
        <v>238</v>
      </c>
      <c r="C10" s="62">
        <v>1.6301099999999999E-2</v>
      </c>
      <c r="D10" s="62">
        <v>0</v>
      </c>
      <c r="E10" s="62">
        <v>0</v>
      </c>
      <c r="F10" s="62">
        <v>0</v>
      </c>
      <c r="G10" s="62">
        <v>9.2553749999999997E-3</v>
      </c>
      <c r="H10" s="62">
        <v>0</v>
      </c>
      <c r="I10" s="62">
        <v>1.2606482150000001E-2</v>
      </c>
      <c r="J10" s="62">
        <v>2.9042396410000001E-2</v>
      </c>
      <c r="K10" s="62">
        <v>0</v>
      </c>
      <c r="L10" s="62">
        <v>0</v>
      </c>
      <c r="M10" s="62">
        <f t="shared" ref="M10:M19" si="0">SUM(C10:L10)</f>
        <v>6.720535356E-2</v>
      </c>
    </row>
    <row r="11" spans="2:13" ht="30" customHeight="1" x14ac:dyDescent="0.25">
      <c r="B11" s="166" t="s">
        <v>242</v>
      </c>
      <c r="C11" s="62">
        <v>0</v>
      </c>
      <c r="D11" s="62">
        <v>0</v>
      </c>
      <c r="E11" s="62">
        <v>0</v>
      </c>
      <c r="F11" s="62">
        <v>0</v>
      </c>
      <c r="G11" s="62">
        <v>0</v>
      </c>
      <c r="H11" s="62">
        <v>0</v>
      </c>
      <c r="I11" s="62">
        <v>0</v>
      </c>
      <c r="J11" s="62">
        <v>0</v>
      </c>
      <c r="K11" s="62">
        <v>0</v>
      </c>
      <c r="L11" s="62">
        <v>0</v>
      </c>
      <c r="M11" s="62">
        <f t="shared" si="0"/>
        <v>0</v>
      </c>
    </row>
    <row r="12" spans="2:13" x14ac:dyDescent="0.25">
      <c r="B12" s="167" t="s">
        <v>253</v>
      </c>
      <c r="C12" s="62">
        <v>0</v>
      </c>
      <c r="D12" s="62">
        <v>0</v>
      </c>
      <c r="E12" s="62">
        <v>0</v>
      </c>
      <c r="F12" s="62">
        <v>0</v>
      </c>
      <c r="G12" s="62">
        <v>0</v>
      </c>
      <c r="H12" s="62">
        <v>0</v>
      </c>
      <c r="I12" s="62">
        <v>0</v>
      </c>
      <c r="J12" s="62">
        <v>0</v>
      </c>
      <c r="K12" s="62">
        <v>0</v>
      </c>
      <c r="L12" s="62">
        <v>0</v>
      </c>
      <c r="M12" s="62">
        <f t="shared" si="0"/>
        <v>0</v>
      </c>
    </row>
    <row r="13" spans="2:13" x14ac:dyDescent="0.25">
      <c r="B13" s="167" t="s">
        <v>254</v>
      </c>
      <c r="C13" s="62">
        <v>0</v>
      </c>
      <c r="D13" s="62">
        <v>0</v>
      </c>
      <c r="E13" s="62">
        <v>0</v>
      </c>
      <c r="F13" s="62">
        <v>0</v>
      </c>
      <c r="G13" s="62">
        <v>0</v>
      </c>
      <c r="H13" s="62">
        <v>0</v>
      </c>
      <c r="I13" s="62">
        <v>0</v>
      </c>
      <c r="J13" s="62">
        <v>0</v>
      </c>
      <c r="K13" s="62">
        <v>0</v>
      </c>
      <c r="L13" s="62">
        <v>0</v>
      </c>
      <c r="M13" s="62">
        <f t="shared" si="0"/>
        <v>0</v>
      </c>
    </row>
    <row r="14" spans="2:13" x14ac:dyDescent="0.25">
      <c r="B14" s="168" t="s">
        <v>239</v>
      </c>
      <c r="C14" s="62">
        <v>0</v>
      </c>
      <c r="D14" s="62">
        <v>0</v>
      </c>
      <c r="E14" s="62">
        <v>0</v>
      </c>
      <c r="F14" s="62">
        <v>0</v>
      </c>
      <c r="G14" s="62">
        <v>0</v>
      </c>
      <c r="H14" s="62">
        <v>0</v>
      </c>
      <c r="I14" s="62">
        <v>0</v>
      </c>
      <c r="J14" s="62">
        <v>0</v>
      </c>
      <c r="K14" s="62">
        <v>0</v>
      </c>
      <c r="L14" s="62">
        <v>0</v>
      </c>
      <c r="M14" s="62">
        <f t="shared" si="0"/>
        <v>0</v>
      </c>
    </row>
    <row r="15" spans="2:13" x14ac:dyDescent="0.25">
      <c r="B15" s="168" t="s">
        <v>240</v>
      </c>
      <c r="C15" s="62">
        <v>0</v>
      </c>
      <c r="D15" s="62">
        <v>0</v>
      </c>
      <c r="E15" s="62">
        <v>0</v>
      </c>
      <c r="F15" s="62">
        <v>0</v>
      </c>
      <c r="G15" s="62">
        <v>0</v>
      </c>
      <c r="H15" s="62">
        <v>0</v>
      </c>
      <c r="I15" s="62">
        <v>0</v>
      </c>
      <c r="J15" s="62">
        <v>0</v>
      </c>
      <c r="K15" s="62">
        <v>0</v>
      </c>
      <c r="L15" s="62">
        <v>0</v>
      </c>
      <c r="M15" s="62">
        <f t="shared" si="0"/>
        <v>0</v>
      </c>
    </row>
    <row r="16" spans="2:13" x14ac:dyDescent="0.25">
      <c r="B16" s="44" t="s">
        <v>38</v>
      </c>
      <c r="C16" s="62">
        <v>7.1257487999999994E-2</v>
      </c>
      <c r="D16" s="62">
        <v>0</v>
      </c>
      <c r="E16" s="62">
        <v>2.8140767699999999E-2</v>
      </c>
      <c r="F16" s="62">
        <v>0.13484052421000001</v>
      </c>
      <c r="G16" s="62">
        <v>0.36447065986999999</v>
      </c>
      <c r="H16" s="62">
        <v>4.5612376199999999E-2</v>
      </c>
      <c r="I16" s="62">
        <v>0.51151265205999996</v>
      </c>
      <c r="J16" s="62">
        <v>6.8861397477599997</v>
      </c>
      <c r="K16" s="62">
        <v>0</v>
      </c>
      <c r="L16" s="62">
        <v>9.0676475000000005E-4</v>
      </c>
      <c r="M16" s="62">
        <f t="shared" si="0"/>
        <v>8.0428809805500006</v>
      </c>
    </row>
    <row r="17" spans="2:13" x14ac:dyDescent="0.25">
      <c r="B17" s="196" t="s">
        <v>292</v>
      </c>
      <c r="C17" s="62">
        <v>3.2209978930000001E-2</v>
      </c>
      <c r="D17" s="62">
        <v>0</v>
      </c>
      <c r="E17" s="62">
        <v>2.8140767699999999E-2</v>
      </c>
      <c r="F17" s="62">
        <v>8.3412688210000002E-2</v>
      </c>
      <c r="G17" s="62">
        <v>0.32297184147000002</v>
      </c>
      <c r="H17" s="62">
        <v>4.4213363399999997E-2</v>
      </c>
      <c r="I17" s="62">
        <v>0.48314656966000002</v>
      </c>
      <c r="J17" s="62">
        <v>6.7414290254499996</v>
      </c>
      <c r="K17" s="62">
        <v>0</v>
      </c>
      <c r="L17" s="62">
        <v>9.0676475000000005E-4</v>
      </c>
      <c r="M17" s="62">
        <f t="shared" si="0"/>
        <v>7.7364309995699996</v>
      </c>
    </row>
    <row r="18" spans="2:13" x14ac:dyDescent="0.25">
      <c r="B18" s="196" t="s">
        <v>293</v>
      </c>
      <c r="C18" s="62">
        <v>3.904750907E-2</v>
      </c>
      <c r="D18" s="62">
        <v>0</v>
      </c>
      <c r="E18" s="62">
        <v>0</v>
      </c>
      <c r="F18" s="62">
        <v>5.1427835999999998E-2</v>
      </c>
      <c r="G18" s="62">
        <v>4.1498818399999998E-2</v>
      </c>
      <c r="H18" s="62">
        <v>1.3990128000000001E-3</v>
      </c>
      <c r="I18" s="62">
        <v>2.8366082399999999E-2</v>
      </c>
      <c r="J18" s="62">
        <v>0.14471072230000001</v>
      </c>
      <c r="K18" s="62">
        <v>0</v>
      </c>
      <c r="L18" s="62">
        <v>0</v>
      </c>
      <c r="M18" s="62">
        <f t="shared" si="0"/>
        <v>0.30644998096999998</v>
      </c>
    </row>
    <row r="19" spans="2:13" x14ac:dyDescent="0.25">
      <c r="B19" s="44" t="s">
        <v>9</v>
      </c>
      <c r="C19" s="62">
        <v>0</v>
      </c>
      <c r="D19" s="62">
        <v>0</v>
      </c>
      <c r="E19" s="62">
        <v>0</v>
      </c>
      <c r="F19" s="62">
        <v>0</v>
      </c>
      <c r="G19" s="62">
        <v>0</v>
      </c>
      <c r="H19" s="62">
        <v>0</v>
      </c>
      <c r="I19" s="62">
        <v>0</v>
      </c>
      <c r="J19" s="62">
        <v>0</v>
      </c>
      <c r="K19" s="62">
        <v>0</v>
      </c>
      <c r="L19" s="62">
        <v>0</v>
      </c>
      <c r="M19" s="62">
        <f t="shared" si="0"/>
        <v>0</v>
      </c>
    </row>
    <row r="20" spans="2:13" x14ac:dyDescent="0.25">
      <c r="B20" s="70" t="s">
        <v>10</v>
      </c>
      <c r="C20" s="54">
        <f t="shared" ref="C20:L20" si="1">SUM(C9:C11)+C16+C19</f>
        <v>8.7558587999999993E-2</v>
      </c>
      <c r="D20" s="54">
        <f t="shared" si="1"/>
        <v>0</v>
      </c>
      <c r="E20" s="54">
        <f t="shared" si="1"/>
        <v>2.8140767699999999E-2</v>
      </c>
      <c r="F20" s="54">
        <f t="shared" si="1"/>
        <v>0.13484052421000001</v>
      </c>
      <c r="G20" s="54">
        <f t="shared" si="1"/>
        <v>0.37372603487</v>
      </c>
      <c r="H20" s="54">
        <f t="shared" si="1"/>
        <v>4.5612376199999999E-2</v>
      </c>
      <c r="I20" s="54">
        <f t="shared" si="1"/>
        <v>0.52411913421</v>
      </c>
      <c r="J20" s="54">
        <f t="shared" si="1"/>
        <v>6.9151821441700001</v>
      </c>
      <c r="K20" s="54">
        <f t="shared" si="1"/>
        <v>0</v>
      </c>
      <c r="L20" s="54">
        <f t="shared" si="1"/>
        <v>9.0676475000000005E-4</v>
      </c>
      <c r="M20" s="54">
        <f>SUM(M9:M11)+M16+M19</f>
        <v>8.1100863341100009</v>
      </c>
    </row>
    <row r="21" spans="2:13" x14ac:dyDescent="0.25">
      <c r="B21" s="47" t="s">
        <v>41</v>
      </c>
    </row>
    <row r="25" spans="2:13" ht="15.75" x14ac:dyDescent="0.25">
      <c r="B25" s="42" t="s">
        <v>357</v>
      </c>
      <c r="C25" s="43"/>
      <c r="D25" s="43"/>
      <c r="E25" s="43"/>
      <c r="F25" s="43"/>
      <c r="G25" s="43"/>
      <c r="H25" s="43"/>
      <c r="I25" s="43"/>
      <c r="J25" s="43"/>
      <c r="K25" s="43"/>
      <c r="L25" s="43"/>
      <c r="M25" s="43"/>
    </row>
    <row r="26" spans="2:13" x14ac:dyDescent="0.25">
      <c r="B26" s="68" t="s">
        <v>118</v>
      </c>
      <c r="C26" s="69"/>
      <c r="D26" s="69"/>
      <c r="E26" s="69"/>
      <c r="F26" s="69"/>
      <c r="G26" s="69"/>
      <c r="H26" s="69"/>
      <c r="I26" s="69"/>
      <c r="J26" s="69"/>
      <c r="K26" s="69"/>
      <c r="L26" s="69"/>
      <c r="M26" s="69"/>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1.6642284140000001E-2</v>
      </c>
      <c r="K29" s="62">
        <v>0</v>
      </c>
      <c r="L29" s="62">
        <v>0</v>
      </c>
      <c r="M29" s="62">
        <f>SUM(C29:L29)</f>
        <v>1.6642284140000001E-2</v>
      </c>
    </row>
    <row r="30" spans="2:13" x14ac:dyDescent="0.25">
      <c r="B30" s="165" t="s">
        <v>238</v>
      </c>
      <c r="C30" s="62">
        <v>0.29189064228</v>
      </c>
      <c r="D30" s="62">
        <v>0</v>
      </c>
      <c r="E30" s="62">
        <v>1.0376621900000001E-3</v>
      </c>
      <c r="F30" s="62">
        <v>2.8721208450000001E-2</v>
      </c>
      <c r="G30" s="62">
        <v>0.16899160078</v>
      </c>
      <c r="H30" s="62">
        <v>1.417749274E-2</v>
      </c>
      <c r="I30" s="62">
        <v>0.48955508672999998</v>
      </c>
      <c r="J30" s="62">
        <v>0.95506052538999997</v>
      </c>
      <c r="K30" s="62">
        <v>0</v>
      </c>
      <c r="L30" s="62">
        <v>7.3244442000000001E-4</v>
      </c>
      <c r="M30" s="62">
        <f t="shared" ref="M30:M39" si="2">SUM(C30:L30)</f>
        <v>1.9501666629800001</v>
      </c>
    </row>
    <row r="31" spans="2:13" ht="30" x14ac:dyDescent="0.25">
      <c r="B31" s="166" t="s">
        <v>242</v>
      </c>
      <c r="C31" s="62">
        <v>0</v>
      </c>
      <c r="D31" s="62">
        <v>0</v>
      </c>
      <c r="E31" s="62">
        <v>0</v>
      </c>
      <c r="F31" s="62">
        <v>0</v>
      </c>
      <c r="G31" s="62">
        <v>0</v>
      </c>
      <c r="H31" s="62">
        <v>0</v>
      </c>
      <c r="I31" s="62">
        <v>0</v>
      </c>
      <c r="J31" s="62">
        <v>0</v>
      </c>
      <c r="K31" s="62">
        <v>0</v>
      </c>
      <c r="L31" s="62">
        <v>0</v>
      </c>
      <c r="M31" s="62">
        <f t="shared" si="2"/>
        <v>0</v>
      </c>
    </row>
    <row r="32" spans="2:13" x14ac:dyDescent="0.25">
      <c r="B32" s="167" t="s">
        <v>253</v>
      </c>
      <c r="C32" s="62">
        <v>0</v>
      </c>
      <c r="D32" s="62">
        <v>0</v>
      </c>
      <c r="E32" s="62">
        <v>0</v>
      </c>
      <c r="F32" s="62">
        <v>0</v>
      </c>
      <c r="G32" s="62">
        <v>0</v>
      </c>
      <c r="H32" s="62">
        <v>0</v>
      </c>
      <c r="I32" s="62">
        <v>0</v>
      </c>
      <c r="J32" s="62">
        <v>0</v>
      </c>
      <c r="K32" s="62">
        <v>0</v>
      </c>
      <c r="L32" s="62">
        <v>0</v>
      </c>
      <c r="M32" s="62">
        <f t="shared" si="2"/>
        <v>0</v>
      </c>
    </row>
    <row r="33" spans="2:13" x14ac:dyDescent="0.25">
      <c r="B33" s="167" t="s">
        <v>254</v>
      </c>
      <c r="C33" s="62">
        <v>0</v>
      </c>
      <c r="D33" s="62">
        <v>0</v>
      </c>
      <c r="E33" s="62">
        <v>0</v>
      </c>
      <c r="F33" s="62">
        <v>0</v>
      </c>
      <c r="G33" s="62">
        <v>0</v>
      </c>
      <c r="H33" s="62">
        <v>0</v>
      </c>
      <c r="I33" s="62">
        <v>0</v>
      </c>
      <c r="J33" s="62">
        <v>0</v>
      </c>
      <c r="K33" s="62">
        <v>0</v>
      </c>
      <c r="L33" s="62">
        <v>0</v>
      </c>
      <c r="M33" s="62">
        <f t="shared" si="2"/>
        <v>0</v>
      </c>
    </row>
    <row r="34" spans="2:13" x14ac:dyDescent="0.25">
      <c r="B34" s="168" t="s">
        <v>239</v>
      </c>
      <c r="C34" s="62">
        <v>0</v>
      </c>
      <c r="D34" s="62">
        <v>0</v>
      </c>
      <c r="E34" s="62">
        <v>0</v>
      </c>
      <c r="F34" s="62">
        <v>0</v>
      </c>
      <c r="G34" s="62">
        <v>0</v>
      </c>
      <c r="H34" s="62">
        <v>0</v>
      </c>
      <c r="I34" s="62">
        <v>0</v>
      </c>
      <c r="J34" s="62">
        <v>0</v>
      </c>
      <c r="K34" s="62">
        <v>0</v>
      </c>
      <c r="L34" s="62">
        <v>0</v>
      </c>
      <c r="M34" s="62">
        <f t="shared" si="2"/>
        <v>0</v>
      </c>
    </row>
    <row r="35" spans="2:13" x14ac:dyDescent="0.25">
      <c r="B35" s="168"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0.21510879678</v>
      </c>
      <c r="D36" s="62">
        <v>0</v>
      </c>
      <c r="E36" s="62">
        <v>0</v>
      </c>
      <c r="F36" s="62">
        <v>4.0532416660000001E-2</v>
      </c>
      <c r="G36" s="62">
        <v>0.15203786590000001</v>
      </c>
      <c r="H36" s="62">
        <v>2.7367080839999999E-2</v>
      </c>
      <c r="I36" s="62">
        <v>0.35067124220000001</v>
      </c>
      <c r="J36" s="62">
        <v>2.4889285758100002</v>
      </c>
      <c r="K36" s="62">
        <v>2.2359024200000002E-3</v>
      </c>
      <c r="L36" s="62">
        <v>0</v>
      </c>
      <c r="M36" s="62">
        <f t="shared" si="2"/>
        <v>3.27688188061</v>
      </c>
    </row>
    <row r="37" spans="2:13" x14ac:dyDescent="0.25">
      <c r="B37" s="196" t="s">
        <v>292</v>
      </c>
      <c r="C37" s="62">
        <v>1.547721243E-2</v>
      </c>
      <c r="D37" s="62">
        <v>0</v>
      </c>
      <c r="E37" s="62">
        <v>0</v>
      </c>
      <c r="F37" s="62">
        <v>0</v>
      </c>
      <c r="G37" s="62">
        <v>3.604337145E-2</v>
      </c>
      <c r="H37" s="62">
        <v>2.7367080839999999E-2</v>
      </c>
      <c r="I37" s="62">
        <v>0.16936323041000001</v>
      </c>
      <c r="J37" s="62">
        <v>1.7991429000800001</v>
      </c>
      <c r="K37" s="62">
        <v>0</v>
      </c>
      <c r="L37" s="62">
        <v>0</v>
      </c>
      <c r="M37" s="62">
        <f t="shared" si="2"/>
        <v>2.0473937952100001</v>
      </c>
    </row>
    <row r="38" spans="2:13" x14ac:dyDescent="0.25">
      <c r="B38" s="196" t="s">
        <v>293</v>
      </c>
      <c r="C38" s="62">
        <v>0.19963158435</v>
      </c>
      <c r="D38" s="62">
        <v>0</v>
      </c>
      <c r="E38" s="62">
        <v>0</v>
      </c>
      <c r="F38" s="62">
        <v>4.0532416660000001E-2</v>
      </c>
      <c r="G38" s="62">
        <v>0.11599449445</v>
      </c>
      <c r="H38" s="62">
        <v>0</v>
      </c>
      <c r="I38" s="62">
        <v>0.18130801179</v>
      </c>
      <c r="J38" s="62">
        <v>0.68978567573000005</v>
      </c>
      <c r="K38" s="62">
        <v>2.2359024200000002E-3</v>
      </c>
      <c r="L38" s="62">
        <v>0</v>
      </c>
      <c r="M38" s="62">
        <f t="shared" si="2"/>
        <v>1.2294880854000001</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70" t="s">
        <v>10</v>
      </c>
      <c r="C40" s="54">
        <f>SUM(C29:C31)+C36+C39</f>
        <v>0.50699943906</v>
      </c>
      <c r="D40" s="54">
        <f t="shared" ref="D40:M40" si="3">D29+D30+D31+D36+D39</f>
        <v>0</v>
      </c>
      <c r="E40" s="54">
        <f t="shared" si="3"/>
        <v>1.0376621900000001E-3</v>
      </c>
      <c r="F40" s="54">
        <f t="shared" si="3"/>
        <v>6.9253625109999994E-2</v>
      </c>
      <c r="G40" s="54">
        <f t="shared" si="3"/>
        <v>0.32102946667999999</v>
      </c>
      <c r="H40" s="54">
        <f t="shared" si="3"/>
        <v>4.1544573580000001E-2</v>
      </c>
      <c r="I40" s="54">
        <f t="shared" si="3"/>
        <v>0.84022632893000004</v>
      </c>
      <c r="J40" s="54">
        <f t="shared" si="3"/>
        <v>3.4606313853400001</v>
      </c>
      <c r="K40" s="54">
        <f t="shared" si="3"/>
        <v>2.2359024200000002E-3</v>
      </c>
      <c r="L40" s="54">
        <f t="shared" si="3"/>
        <v>7.3244442000000001E-4</v>
      </c>
      <c r="M40" s="54">
        <f t="shared" si="3"/>
        <v>5.2436908277300001</v>
      </c>
    </row>
    <row r="45" spans="2:13" ht="15.75" x14ac:dyDescent="0.25">
      <c r="B45" s="42" t="s">
        <v>358</v>
      </c>
      <c r="C45" s="43"/>
      <c r="D45" s="43"/>
      <c r="E45" s="43"/>
      <c r="F45" s="43"/>
      <c r="G45" s="43"/>
      <c r="H45" s="43"/>
      <c r="I45" s="43"/>
      <c r="J45" s="43"/>
      <c r="K45" s="43"/>
      <c r="L45" s="43"/>
      <c r="M45" s="43"/>
    </row>
    <row r="46" spans="2:13" x14ac:dyDescent="0.25">
      <c r="B46" s="68" t="s">
        <v>119</v>
      </c>
      <c r="C46" s="69"/>
      <c r="D46" s="69"/>
      <c r="E46" s="69"/>
      <c r="F46" s="69"/>
      <c r="G46" s="69"/>
      <c r="H46" s="69"/>
      <c r="I46" s="69"/>
      <c r="J46" s="69"/>
      <c r="K46" s="69"/>
      <c r="L46" s="69"/>
      <c r="M46" s="69"/>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1.6642284140000001E-2</v>
      </c>
      <c r="K49" s="62">
        <v>0</v>
      </c>
      <c r="L49" s="62">
        <v>0</v>
      </c>
      <c r="M49" s="62">
        <f>SUM(C49:L49)</f>
        <v>1.6642284140000001E-2</v>
      </c>
    </row>
    <row r="50" spans="2:15" x14ac:dyDescent="0.25">
      <c r="B50" s="44" t="s">
        <v>238</v>
      </c>
      <c r="C50" s="62">
        <v>0.30819174228000001</v>
      </c>
      <c r="D50" s="62">
        <v>0</v>
      </c>
      <c r="E50" s="62">
        <v>1.0376621900000001E-3</v>
      </c>
      <c r="F50" s="62">
        <v>2.8721208450000001E-2</v>
      </c>
      <c r="G50" s="62">
        <v>0.17824697578000001</v>
      </c>
      <c r="H50" s="62">
        <v>1.417749274E-2</v>
      </c>
      <c r="I50" s="62">
        <v>0.50216156887999996</v>
      </c>
      <c r="J50" s="62">
        <v>0.98410292180000003</v>
      </c>
      <c r="K50" s="62">
        <v>0</v>
      </c>
      <c r="L50" s="62">
        <v>7.3244442000000001E-4</v>
      </c>
      <c r="M50" s="62">
        <f t="shared" ref="M50:M59" si="4">SUM(C50:L50)</f>
        <v>2.01737201654</v>
      </c>
      <c r="O50" s="197"/>
    </row>
    <row r="51" spans="2:15" ht="30" x14ac:dyDescent="0.25">
      <c r="B51" s="166" t="s">
        <v>242</v>
      </c>
      <c r="C51" s="62">
        <v>0</v>
      </c>
      <c r="D51" s="62">
        <v>0</v>
      </c>
      <c r="E51" s="62">
        <v>0</v>
      </c>
      <c r="F51" s="62">
        <v>0</v>
      </c>
      <c r="G51" s="62">
        <v>0</v>
      </c>
      <c r="H51" s="62">
        <v>0</v>
      </c>
      <c r="I51" s="62">
        <v>0</v>
      </c>
      <c r="J51" s="62">
        <v>0</v>
      </c>
      <c r="K51" s="62">
        <v>0</v>
      </c>
      <c r="L51" s="62">
        <v>0</v>
      </c>
      <c r="M51" s="62">
        <f t="shared" si="4"/>
        <v>0</v>
      </c>
      <c r="O51" s="197"/>
    </row>
    <row r="52" spans="2:15" x14ac:dyDescent="0.25">
      <c r="B52" s="167" t="s">
        <v>253</v>
      </c>
      <c r="C52" s="62">
        <v>0</v>
      </c>
      <c r="D52" s="62">
        <v>0</v>
      </c>
      <c r="E52" s="62">
        <v>0</v>
      </c>
      <c r="F52" s="62">
        <v>0</v>
      </c>
      <c r="G52" s="62">
        <v>0</v>
      </c>
      <c r="H52" s="62">
        <v>0</v>
      </c>
      <c r="I52" s="62">
        <v>0</v>
      </c>
      <c r="J52" s="62">
        <v>0</v>
      </c>
      <c r="K52" s="62">
        <v>0</v>
      </c>
      <c r="L52" s="62">
        <v>0</v>
      </c>
      <c r="M52" s="62">
        <f t="shared" si="4"/>
        <v>0</v>
      </c>
      <c r="O52" s="197"/>
    </row>
    <row r="53" spans="2:15" x14ac:dyDescent="0.25">
      <c r="B53" s="167" t="s">
        <v>254</v>
      </c>
      <c r="C53" s="62">
        <v>0</v>
      </c>
      <c r="D53" s="62">
        <v>0</v>
      </c>
      <c r="E53" s="62">
        <v>0</v>
      </c>
      <c r="F53" s="62">
        <v>0</v>
      </c>
      <c r="G53" s="62">
        <v>0</v>
      </c>
      <c r="H53" s="62">
        <v>0</v>
      </c>
      <c r="I53" s="62">
        <v>0</v>
      </c>
      <c r="J53" s="62">
        <v>0</v>
      </c>
      <c r="K53" s="62">
        <v>0</v>
      </c>
      <c r="L53" s="62">
        <v>0</v>
      </c>
      <c r="M53" s="62">
        <f t="shared" si="4"/>
        <v>0</v>
      </c>
      <c r="O53" s="197"/>
    </row>
    <row r="54" spans="2:15" x14ac:dyDescent="0.25">
      <c r="B54" s="168" t="s">
        <v>239</v>
      </c>
      <c r="C54" s="62">
        <v>0</v>
      </c>
      <c r="D54" s="62">
        <v>0</v>
      </c>
      <c r="E54" s="62">
        <v>0</v>
      </c>
      <c r="F54" s="62">
        <v>0</v>
      </c>
      <c r="G54" s="62">
        <v>0</v>
      </c>
      <c r="H54" s="62">
        <v>0</v>
      </c>
      <c r="I54" s="62">
        <v>0</v>
      </c>
      <c r="J54" s="62">
        <v>0</v>
      </c>
      <c r="K54" s="62">
        <v>0</v>
      </c>
      <c r="L54" s="62">
        <v>0</v>
      </c>
      <c r="M54" s="62">
        <f t="shared" si="4"/>
        <v>0</v>
      </c>
      <c r="O54" s="197"/>
    </row>
    <row r="55" spans="2:15" x14ac:dyDescent="0.25">
      <c r="B55" s="168" t="s">
        <v>240</v>
      </c>
      <c r="C55" s="62">
        <v>0</v>
      </c>
      <c r="D55" s="62">
        <v>0</v>
      </c>
      <c r="E55" s="62">
        <v>0</v>
      </c>
      <c r="F55" s="62">
        <v>0</v>
      </c>
      <c r="G55" s="62">
        <v>0</v>
      </c>
      <c r="H55" s="62">
        <v>0</v>
      </c>
      <c r="I55" s="62">
        <v>0</v>
      </c>
      <c r="J55" s="62">
        <v>0</v>
      </c>
      <c r="K55" s="62">
        <v>0</v>
      </c>
      <c r="L55" s="62">
        <v>0</v>
      </c>
      <c r="M55" s="62">
        <f t="shared" si="4"/>
        <v>0</v>
      </c>
      <c r="O55" s="197"/>
    </row>
    <row r="56" spans="2:15" x14ac:dyDescent="0.25">
      <c r="B56" s="44" t="s">
        <v>38</v>
      </c>
      <c r="C56" s="62">
        <v>0.28636628477999998</v>
      </c>
      <c r="D56" s="62">
        <v>0</v>
      </c>
      <c r="E56" s="62">
        <v>2.8140767699999999E-2</v>
      </c>
      <c r="F56" s="62">
        <v>0.17537294086999999</v>
      </c>
      <c r="G56" s="62">
        <v>0.51650852576999995</v>
      </c>
      <c r="H56" s="62">
        <v>7.2979457040000001E-2</v>
      </c>
      <c r="I56" s="62">
        <v>0.86218389425999997</v>
      </c>
      <c r="J56" s="62">
        <v>9.3750683235699999</v>
      </c>
      <c r="K56" s="62">
        <v>2.2359024200000002E-3</v>
      </c>
      <c r="L56" s="62">
        <v>9.0676475000000005E-4</v>
      </c>
      <c r="M56" s="62">
        <f t="shared" si="4"/>
        <v>11.319762861160001</v>
      </c>
      <c r="O56" s="197"/>
    </row>
    <row r="57" spans="2:15" x14ac:dyDescent="0.25">
      <c r="B57" s="196" t="s">
        <v>292</v>
      </c>
      <c r="C57" s="62">
        <v>4.7687191359999999E-2</v>
      </c>
      <c r="D57" s="62">
        <v>0</v>
      </c>
      <c r="E57" s="62">
        <v>2.8140767699999999E-2</v>
      </c>
      <c r="F57" s="62">
        <v>8.3412688210000002E-2</v>
      </c>
      <c r="G57" s="62">
        <v>0.35901521291999999</v>
      </c>
      <c r="H57" s="62">
        <v>7.1580444239999999E-2</v>
      </c>
      <c r="I57" s="62">
        <v>0.65250980007000003</v>
      </c>
      <c r="J57" s="62">
        <v>8.5405719255299992</v>
      </c>
      <c r="K57" s="62">
        <v>0</v>
      </c>
      <c r="L57" s="62">
        <v>9.0676475000000005E-4</v>
      </c>
      <c r="M57" s="62">
        <f t="shared" si="4"/>
        <v>9.783824794780001</v>
      </c>
      <c r="O57" s="197"/>
    </row>
    <row r="58" spans="2:15" x14ac:dyDescent="0.25">
      <c r="B58" s="196" t="s">
        <v>293</v>
      </c>
      <c r="C58" s="62">
        <v>0.23867909341999999</v>
      </c>
      <c r="D58" s="62">
        <v>0</v>
      </c>
      <c r="E58" s="62">
        <v>0</v>
      </c>
      <c r="F58" s="62">
        <v>9.1960252660000005E-2</v>
      </c>
      <c r="G58" s="62">
        <v>0.15749331285000001</v>
      </c>
      <c r="H58" s="62">
        <v>1.3990128000000001E-3</v>
      </c>
      <c r="I58" s="62">
        <v>0.20967409418999999</v>
      </c>
      <c r="J58" s="62">
        <v>0.83449639802999998</v>
      </c>
      <c r="K58" s="62">
        <v>2.2359024200000002E-3</v>
      </c>
      <c r="L58" s="62">
        <v>0</v>
      </c>
      <c r="M58" s="62">
        <f t="shared" si="4"/>
        <v>1.53593806637</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70" t="s">
        <v>10</v>
      </c>
      <c r="C60" s="54">
        <f>SUM(C49:C51)+C56+C59</f>
        <v>0.59455802705999994</v>
      </c>
      <c r="D60" s="54">
        <f t="shared" ref="D60:M60" si="5">SUM(D49:D51)+D56+D59</f>
        <v>0</v>
      </c>
      <c r="E60" s="54">
        <f t="shared" si="5"/>
        <v>2.917842989E-2</v>
      </c>
      <c r="F60" s="54">
        <f t="shared" si="5"/>
        <v>0.20409414932</v>
      </c>
      <c r="G60" s="54">
        <f t="shared" si="5"/>
        <v>0.69475550154999999</v>
      </c>
      <c r="H60" s="54">
        <f t="shared" si="5"/>
        <v>8.7156949780000006E-2</v>
      </c>
      <c r="I60" s="54">
        <f t="shared" si="5"/>
        <v>1.3643454631399998</v>
      </c>
      <c r="J60" s="54">
        <f t="shared" si="5"/>
        <v>10.375813529509999</v>
      </c>
      <c r="K60" s="54">
        <f t="shared" si="5"/>
        <v>2.2359024200000002E-3</v>
      </c>
      <c r="L60" s="54">
        <f t="shared" si="5"/>
        <v>1.6392091700000002E-3</v>
      </c>
      <c r="M60" s="54">
        <f t="shared" si="5"/>
        <v>13.35377716184</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2"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B3" sqref="B3"/>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9">
        <f>'Table 1-3 - Lending'!L4</f>
        <v>42643</v>
      </c>
      <c r="M4" s="43"/>
    </row>
    <row r="5" spans="2:13" ht="15.75" x14ac:dyDescent="0.25">
      <c r="B5" s="42" t="s">
        <v>359</v>
      </c>
      <c r="C5" s="43"/>
      <c r="D5" s="43"/>
      <c r="E5" s="43"/>
      <c r="F5" s="43"/>
      <c r="G5" s="43"/>
      <c r="H5" s="43"/>
      <c r="I5" s="43"/>
      <c r="J5" s="43"/>
      <c r="K5" s="43"/>
      <c r="L5" s="43"/>
      <c r="M5" s="43"/>
    </row>
    <row r="6" spans="2:13" x14ac:dyDescent="0.25">
      <c r="B6" s="68" t="s">
        <v>120</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SUM(C10:L10)</f>
        <v>0</v>
      </c>
    </row>
    <row r="11" spans="2:13" x14ac:dyDescent="0.25">
      <c r="B11" s="44" t="s">
        <v>43</v>
      </c>
      <c r="C11" s="62">
        <v>0</v>
      </c>
      <c r="D11" s="62">
        <v>0</v>
      </c>
      <c r="E11" s="62">
        <v>0</v>
      </c>
      <c r="F11" s="62">
        <v>0</v>
      </c>
      <c r="G11" s="62">
        <v>0</v>
      </c>
      <c r="H11" s="62">
        <v>0</v>
      </c>
      <c r="I11" s="62">
        <v>0</v>
      </c>
      <c r="J11" s="62">
        <v>0</v>
      </c>
      <c r="K11" s="62">
        <v>0</v>
      </c>
      <c r="L11" s="62">
        <v>0</v>
      </c>
      <c r="M11" s="62">
        <f>SUM(C11:L11)</f>
        <v>0</v>
      </c>
    </row>
    <row r="12" spans="2:13" x14ac:dyDescent="0.25">
      <c r="B12" s="44" t="s">
        <v>44</v>
      </c>
      <c r="C12" s="62">
        <v>0</v>
      </c>
      <c r="D12" s="62">
        <v>0</v>
      </c>
      <c r="E12" s="62">
        <v>0</v>
      </c>
      <c r="F12" s="62">
        <v>0</v>
      </c>
      <c r="G12" s="62">
        <v>0</v>
      </c>
      <c r="H12" s="62">
        <v>0</v>
      </c>
      <c r="I12" s="62">
        <v>0</v>
      </c>
      <c r="J12" s="62">
        <v>0</v>
      </c>
      <c r="K12" s="62">
        <v>0</v>
      </c>
      <c r="L12" s="62">
        <v>0</v>
      </c>
      <c r="M12" s="62">
        <f>SUM(C12:L12)</f>
        <v>0</v>
      </c>
    </row>
    <row r="13" spans="2:13" x14ac:dyDescent="0.25">
      <c r="B13" s="44" t="s">
        <v>45</v>
      </c>
      <c r="C13" s="62">
        <v>0.59455802706000005</v>
      </c>
      <c r="D13" s="62">
        <v>0</v>
      </c>
      <c r="E13" s="62">
        <v>2.917842989E-2</v>
      </c>
      <c r="F13" s="62">
        <v>0.20409414932</v>
      </c>
      <c r="G13" s="62">
        <v>0.69475550154999999</v>
      </c>
      <c r="H13" s="62">
        <v>8.7156949780000006E-2</v>
      </c>
      <c r="I13" s="62">
        <v>1.36434546314</v>
      </c>
      <c r="J13" s="62">
        <v>10.375813529509999</v>
      </c>
      <c r="K13" s="62">
        <v>2.2359024200000002E-3</v>
      </c>
      <c r="L13" s="62">
        <v>1.6392091699999999E-3</v>
      </c>
      <c r="M13" s="62">
        <f>SUM(C13:L13)</f>
        <v>13.35377716184</v>
      </c>
    </row>
    <row r="14" spans="2:13" x14ac:dyDescent="0.25">
      <c r="B14" s="70" t="s">
        <v>10</v>
      </c>
      <c r="C14" s="54">
        <f>SUM(C9:C13)</f>
        <v>0.59455802706000005</v>
      </c>
      <c r="D14" s="54">
        <f t="shared" ref="D14:M14" si="0">SUM(D9:D13)</f>
        <v>0</v>
      </c>
      <c r="E14" s="54">
        <f t="shared" si="0"/>
        <v>2.917842989E-2</v>
      </c>
      <c r="F14" s="54">
        <f t="shared" si="0"/>
        <v>0.20409414932</v>
      </c>
      <c r="G14" s="54">
        <f t="shared" si="0"/>
        <v>0.69475550154999999</v>
      </c>
      <c r="H14" s="54">
        <f t="shared" si="0"/>
        <v>8.7156949780000006E-2</v>
      </c>
      <c r="I14" s="54">
        <f t="shared" si="0"/>
        <v>1.36434546314</v>
      </c>
      <c r="J14" s="54">
        <f t="shared" si="0"/>
        <v>10.375813529509999</v>
      </c>
      <c r="K14" s="54">
        <f t="shared" si="0"/>
        <v>2.2359024200000002E-3</v>
      </c>
      <c r="L14" s="54">
        <f t="shared" si="0"/>
        <v>1.6392091699999999E-3</v>
      </c>
      <c r="M14" s="54">
        <f t="shared" si="0"/>
        <v>13.35377716184</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360</v>
      </c>
      <c r="C19" s="43"/>
      <c r="D19" s="43"/>
      <c r="E19" s="43"/>
      <c r="F19" s="43"/>
      <c r="G19" s="43"/>
      <c r="H19" s="43"/>
      <c r="I19" s="43"/>
      <c r="J19" s="43"/>
      <c r="K19" s="43"/>
      <c r="L19" s="43"/>
      <c r="M19" s="43"/>
    </row>
    <row r="20" spans="2:13" x14ac:dyDescent="0.25">
      <c r="B20" s="67"/>
      <c r="C20" s="68" t="s">
        <v>121</v>
      </c>
      <c r="D20" s="69"/>
      <c r="E20" s="69"/>
      <c r="F20" s="69"/>
      <c r="G20" s="69"/>
      <c r="H20" s="69"/>
      <c r="I20" s="69"/>
      <c r="J20" s="69"/>
      <c r="K20" s="69"/>
      <c r="L20" s="69"/>
      <c r="M20" s="69"/>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7.2167456999999995E-4</v>
      </c>
      <c r="D23" s="62">
        <v>0</v>
      </c>
      <c r="E23" s="62">
        <v>0</v>
      </c>
      <c r="F23" s="62">
        <v>0</v>
      </c>
      <c r="G23" s="62">
        <v>0</v>
      </c>
      <c r="H23" s="62">
        <v>0</v>
      </c>
      <c r="I23" s="62">
        <v>2.0055678000000001E-4</v>
      </c>
      <c r="J23" s="62">
        <v>1.2510406619999999E-2</v>
      </c>
      <c r="K23" s="62">
        <v>0</v>
      </c>
      <c r="L23" s="62">
        <v>0</v>
      </c>
      <c r="M23" s="62">
        <f t="shared" ref="M23:M28" si="1">SUM(C23:L23)</f>
        <v>1.3432637969999999E-2</v>
      </c>
    </row>
    <row r="24" spans="2:13" x14ac:dyDescent="0.25">
      <c r="B24" s="44" t="s">
        <v>138</v>
      </c>
      <c r="C24" s="62">
        <v>1.34416104E-3</v>
      </c>
      <c r="D24" s="62">
        <v>0</v>
      </c>
      <c r="E24" s="62">
        <v>0</v>
      </c>
      <c r="F24" s="62">
        <v>2.2860451299999999E-3</v>
      </c>
      <c r="G24" s="62">
        <v>5.4680079999999997E-5</v>
      </c>
      <c r="H24" s="62">
        <v>0</v>
      </c>
      <c r="I24" s="62">
        <v>1.04283146E-3</v>
      </c>
      <c r="J24" s="62">
        <v>4.7056724610000003E-2</v>
      </c>
      <c r="K24" s="62">
        <v>0</v>
      </c>
      <c r="L24" s="62">
        <v>0</v>
      </c>
      <c r="M24" s="62">
        <f t="shared" si="1"/>
        <v>5.1784442320000006E-2</v>
      </c>
    </row>
    <row r="25" spans="2:13" x14ac:dyDescent="0.25">
      <c r="B25" s="44" t="s">
        <v>47</v>
      </c>
      <c r="C25" s="62">
        <v>1.4662608600000001E-3</v>
      </c>
      <c r="D25" s="62">
        <v>0</v>
      </c>
      <c r="E25" s="62">
        <v>0</v>
      </c>
      <c r="F25" s="62">
        <v>0</v>
      </c>
      <c r="G25" s="62">
        <v>4.0835889999999998E-4</v>
      </c>
      <c r="H25" s="62">
        <v>0</v>
      </c>
      <c r="I25" s="62">
        <v>2.3154381E-3</v>
      </c>
      <c r="J25" s="62">
        <v>4.0816603979999998E-2</v>
      </c>
      <c r="K25" s="62">
        <v>0</v>
      </c>
      <c r="L25" s="62">
        <v>0</v>
      </c>
      <c r="M25" s="62">
        <f t="shared" si="1"/>
        <v>4.5006661839999997E-2</v>
      </c>
    </row>
    <row r="26" spans="2:13" x14ac:dyDescent="0.25">
      <c r="B26" s="44" t="s">
        <v>48</v>
      </c>
      <c r="C26" s="62">
        <v>4.41112834E-2</v>
      </c>
      <c r="D26" s="62">
        <v>0</v>
      </c>
      <c r="E26" s="62">
        <v>0</v>
      </c>
      <c r="F26" s="62">
        <v>4.9300379099999998E-3</v>
      </c>
      <c r="G26" s="62">
        <v>4.3962239950000002E-2</v>
      </c>
      <c r="H26" s="62">
        <v>1.3262708200000001E-2</v>
      </c>
      <c r="I26" s="62">
        <v>0.30618547346000002</v>
      </c>
      <c r="J26" s="62">
        <v>0.32125153128</v>
      </c>
      <c r="K26" s="62">
        <v>0</v>
      </c>
      <c r="L26" s="62">
        <v>6.0089319000000002E-4</v>
      </c>
      <c r="M26" s="62">
        <f t="shared" si="1"/>
        <v>0.73430416739000004</v>
      </c>
    </row>
    <row r="27" spans="2:13" x14ac:dyDescent="0.25">
      <c r="B27" s="44" t="s">
        <v>50</v>
      </c>
      <c r="C27" s="62">
        <v>0.40014439251</v>
      </c>
      <c r="D27" s="62">
        <v>0</v>
      </c>
      <c r="E27" s="62">
        <v>0</v>
      </c>
      <c r="F27" s="62">
        <v>5.9438688250000003E-2</v>
      </c>
      <c r="G27" s="62">
        <v>0.22937431193999999</v>
      </c>
      <c r="H27" s="62">
        <v>3.1467386399999998E-2</v>
      </c>
      <c r="I27" s="62">
        <v>0.52076928685000001</v>
      </c>
      <c r="J27" s="62">
        <v>1.28989969873</v>
      </c>
      <c r="K27" s="62">
        <v>2.2359024200000002E-3</v>
      </c>
      <c r="L27" s="62">
        <v>1.0383159900000001E-3</v>
      </c>
      <c r="M27" s="62">
        <f t="shared" si="1"/>
        <v>2.5343679830899997</v>
      </c>
    </row>
    <row r="28" spans="2:13" x14ac:dyDescent="0.25">
      <c r="B28" s="44" t="s">
        <v>49</v>
      </c>
      <c r="C28" s="62">
        <v>0.14677025466999999</v>
      </c>
      <c r="D28" s="62">
        <v>0</v>
      </c>
      <c r="E28" s="62">
        <v>2.917842989E-2</v>
      </c>
      <c r="F28" s="62">
        <v>0.13743937803</v>
      </c>
      <c r="G28" s="62">
        <v>0.42095591067999999</v>
      </c>
      <c r="H28" s="62">
        <v>4.242685518E-2</v>
      </c>
      <c r="I28" s="62">
        <v>0.53383187648999997</v>
      </c>
      <c r="J28" s="62">
        <v>8.6642785642900009</v>
      </c>
      <c r="K28" s="62">
        <v>0</v>
      </c>
      <c r="L28" s="62">
        <v>0</v>
      </c>
      <c r="M28" s="62">
        <f t="shared" si="1"/>
        <v>9.97488126923</v>
      </c>
    </row>
    <row r="29" spans="2:13" x14ac:dyDescent="0.25">
      <c r="B29" s="70" t="s">
        <v>10</v>
      </c>
      <c r="C29" s="54">
        <f>SUM(C23:C28)</f>
        <v>0.59455802704999994</v>
      </c>
      <c r="D29" s="54">
        <f t="shared" ref="D29:M29" si="2">SUM(D23:D28)</f>
        <v>0</v>
      </c>
      <c r="E29" s="54">
        <f t="shared" si="2"/>
        <v>2.917842989E-2</v>
      </c>
      <c r="F29" s="54">
        <f t="shared" si="2"/>
        <v>0.20409414932</v>
      </c>
      <c r="G29" s="54">
        <f t="shared" si="2"/>
        <v>0.69475550154999999</v>
      </c>
      <c r="H29" s="54">
        <f t="shared" si="2"/>
        <v>8.7156949779999993E-2</v>
      </c>
      <c r="I29" s="54">
        <f t="shared" si="2"/>
        <v>1.3643454631399998</v>
      </c>
      <c r="J29" s="54">
        <f t="shared" si="2"/>
        <v>10.375813529510001</v>
      </c>
      <c r="K29" s="54">
        <f t="shared" si="2"/>
        <v>2.2359024200000002E-3</v>
      </c>
      <c r="L29" s="54">
        <f t="shared" si="2"/>
        <v>1.6392091800000001E-3</v>
      </c>
      <c r="M29" s="54">
        <f t="shared" si="2"/>
        <v>13.35377716184</v>
      </c>
    </row>
    <row r="34" spans="2:13" ht="15.75" x14ac:dyDescent="0.25">
      <c r="B34" s="42" t="s">
        <v>361</v>
      </c>
      <c r="C34" s="43"/>
      <c r="D34" s="43"/>
      <c r="E34" s="43"/>
      <c r="F34" s="43"/>
      <c r="G34" s="43"/>
      <c r="H34" s="43"/>
      <c r="I34" s="43"/>
      <c r="J34" s="43"/>
      <c r="K34" s="43"/>
      <c r="L34" s="43"/>
      <c r="M34" s="43"/>
    </row>
    <row r="35" spans="2:13" x14ac:dyDescent="0.25">
      <c r="B35" s="170" t="s">
        <v>262</v>
      </c>
      <c r="C35" s="69"/>
      <c r="D35" s="69"/>
      <c r="E35" s="69"/>
      <c r="F35" s="69"/>
      <c r="G35" s="69"/>
      <c r="H35" s="69"/>
      <c r="I35" s="69"/>
      <c r="J35" s="69"/>
      <c r="K35" s="69"/>
      <c r="L35" s="69"/>
      <c r="M35" s="69"/>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2">
        <v>2.8</v>
      </c>
      <c r="D38" s="72">
        <v>0</v>
      </c>
      <c r="E38" s="72">
        <v>0</v>
      </c>
      <c r="F38" s="72">
        <v>0</v>
      </c>
      <c r="G38" s="72">
        <v>1</v>
      </c>
      <c r="H38" s="72">
        <v>1.1000000000000001</v>
      </c>
      <c r="I38" s="72">
        <v>3.3</v>
      </c>
      <c r="J38" s="72">
        <v>5.9</v>
      </c>
      <c r="K38" s="72">
        <v>0</v>
      </c>
      <c r="L38" s="72">
        <v>0</v>
      </c>
      <c r="M38" s="71">
        <v>4.47</v>
      </c>
    </row>
    <row r="39" spans="2:13" x14ac:dyDescent="0.25">
      <c r="B39" s="47" t="s">
        <v>327</v>
      </c>
    </row>
    <row r="40" spans="2:13" x14ac:dyDescent="0.25">
      <c r="J40" s="73"/>
    </row>
    <row r="44" spans="2:13" ht="15.75" x14ac:dyDescent="0.25">
      <c r="B44" s="42" t="s">
        <v>362</v>
      </c>
      <c r="C44" s="43"/>
      <c r="D44" s="43"/>
      <c r="E44" s="43"/>
      <c r="F44" s="43"/>
      <c r="G44" s="43"/>
      <c r="H44" s="43"/>
      <c r="I44" s="43"/>
      <c r="J44" s="43"/>
      <c r="K44" s="43"/>
      <c r="L44" s="43"/>
      <c r="M44" s="43"/>
    </row>
    <row r="45" spans="2:13" x14ac:dyDescent="0.25">
      <c r="B45" s="170" t="s">
        <v>190</v>
      </c>
      <c r="C45" s="170"/>
      <c r="D45" s="69"/>
      <c r="E45" s="69"/>
      <c r="F45" s="69"/>
      <c r="G45" s="69"/>
      <c r="H45" s="69"/>
      <c r="I45" s="69"/>
      <c r="J45" s="69"/>
      <c r="K45" s="69"/>
      <c r="L45" s="69"/>
      <c r="M45" s="69"/>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5">
        <v>2.8</v>
      </c>
      <c r="D48" s="205">
        <v>0</v>
      </c>
      <c r="E48" s="205">
        <v>0</v>
      </c>
      <c r="F48" s="205">
        <v>0</v>
      </c>
      <c r="G48" s="205">
        <v>0.5</v>
      </c>
      <c r="H48" s="205">
        <v>0.8</v>
      </c>
      <c r="I48" s="205">
        <v>2.2000000000000002</v>
      </c>
      <c r="J48" s="205">
        <v>4.4000000000000004</v>
      </c>
      <c r="K48" s="205">
        <v>0</v>
      </c>
      <c r="L48" s="205">
        <v>0</v>
      </c>
      <c r="M48" s="213">
        <v>3.78</v>
      </c>
    </row>
    <row r="49" spans="2:13" x14ac:dyDescent="0.25">
      <c r="B49" s="47" t="s">
        <v>328</v>
      </c>
    </row>
    <row r="50" spans="2:13" x14ac:dyDescent="0.25">
      <c r="M50" s="214"/>
    </row>
    <row r="54" spans="2:13" ht="15.75" x14ac:dyDescent="0.25">
      <c r="B54" s="42" t="s">
        <v>363</v>
      </c>
      <c r="C54" s="43"/>
      <c r="D54" s="43"/>
      <c r="E54" s="43"/>
      <c r="F54" s="43"/>
      <c r="G54" s="43"/>
      <c r="H54" s="43"/>
      <c r="I54" s="43"/>
      <c r="J54" s="43"/>
      <c r="K54" s="43"/>
      <c r="L54" s="43"/>
      <c r="M54" s="43"/>
    </row>
    <row r="55" spans="2:13" x14ac:dyDescent="0.25">
      <c r="B55" s="170" t="s">
        <v>173</v>
      </c>
      <c r="C55" s="69"/>
      <c r="D55" s="69"/>
      <c r="E55" s="69"/>
      <c r="F55" s="69"/>
      <c r="G55" s="69"/>
      <c r="H55" s="69"/>
      <c r="I55" s="69"/>
      <c r="J55" s="69"/>
      <c r="K55" s="69"/>
      <c r="L55" s="69"/>
      <c r="M55" s="69"/>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91">
        <v>2.3199999999999998</v>
      </c>
      <c r="D58" s="62">
        <v>0</v>
      </c>
      <c r="E58" s="62">
        <v>0</v>
      </c>
      <c r="F58" s="62">
        <v>0</v>
      </c>
      <c r="G58" s="191">
        <v>0.64</v>
      </c>
      <c r="H58" s="191">
        <v>1.55</v>
      </c>
      <c r="I58" s="191">
        <v>3.3</v>
      </c>
      <c r="J58" s="191">
        <v>3.61</v>
      </c>
      <c r="K58" s="62">
        <v>0</v>
      </c>
      <c r="L58" s="62">
        <v>0</v>
      </c>
      <c r="M58" s="191">
        <v>3.41</v>
      </c>
    </row>
    <row r="59" spans="2:13" x14ac:dyDescent="0.25">
      <c r="B59" s="44" t="s">
        <v>244</v>
      </c>
      <c r="C59" s="191">
        <v>5.08</v>
      </c>
      <c r="D59" s="62">
        <v>0</v>
      </c>
      <c r="E59" s="62">
        <v>0</v>
      </c>
      <c r="F59" s="62">
        <v>0</v>
      </c>
      <c r="G59" s="191">
        <v>1.05</v>
      </c>
      <c r="H59" s="62">
        <v>0</v>
      </c>
      <c r="I59" s="191">
        <v>0.9</v>
      </c>
      <c r="J59" s="191">
        <v>6.9</v>
      </c>
      <c r="K59" s="62">
        <v>0</v>
      </c>
      <c r="L59" s="62">
        <v>0</v>
      </c>
      <c r="M59" s="191">
        <v>5.47</v>
      </c>
    </row>
    <row r="60" spans="2:13" x14ac:dyDescent="0.25">
      <c r="B60" s="44" t="s">
        <v>245</v>
      </c>
      <c r="C60" s="191">
        <v>0</v>
      </c>
      <c r="D60" s="62">
        <v>0</v>
      </c>
      <c r="E60" s="62">
        <v>0</v>
      </c>
      <c r="F60" s="62">
        <v>0</v>
      </c>
      <c r="G60" s="191">
        <v>0</v>
      </c>
      <c r="H60" s="62">
        <v>0</v>
      </c>
      <c r="I60" s="191">
        <v>1.1100000000000001</v>
      </c>
      <c r="J60" s="191">
        <v>3.03</v>
      </c>
      <c r="K60" s="62">
        <v>0</v>
      </c>
      <c r="L60" s="62">
        <v>0</v>
      </c>
      <c r="M60" s="191">
        <v>2.34</v>
      </c>
    </row>
    <row r="61" spans="2:13" x14ac:dyDescent="0.25">
      <c r="B61" s="3" t="s">
        <v>167</v>
      </c>
      <c r="C61" s="191">
        <v>7.39</v>
      </c>
      <c r="D61" s="62">
        <v>0</v>
      </c>
      <c r="E61" s="62">
        <v>0</v>
      </c>
      <c r="F61" s="62">
        <v>0</v>
      </c>
      <c r="G61" s="191">
        <v>0</v>
      </c>
      <c r="H61" s="62">
        <v>0</v>
      </c>
      <c r="I61" s="191">
        <v>0</v>
      </c>
      <c r="J61" s="191">
        <v>2.93</v>
      </c>
      <c r="K61" s="62">
        <v>0</v>
      </c>
      <c r="L61" s="62">
        <v>0</v>
      </c>
      <c r="M61" s="191">
        <v>1.98</v>
      </c>
    </row>
    <row r="62" spans="2:13" x14ac:dyDescent="0.25">
      <c r="B62" s="3" t="s">
        <v>168</v>
      </c>
      <c r="C62" s="191">
        <v>0</v>
      </c>
      <c r="D62" s="62">
        <v>0</v>
      </c>
      <c r="E62" s="62">
        <v>0</v>
      </c>
      <c r="F62" s="62">
        <v>0</v>
      </c>
      <c r="G62" s="191">
        <v>0</v>
      </c>
      <c r="H62" s="62">
        <v>0</v>
      </c>
      <c r="I62" s="191">
        <v>1.33</v>
      </c>
      <c r="J62" s="191">
        <v>18.09</v>
      </c>
      <c r="K62" s="62">
        <v>0</v>
      </c>
      <c r="L62" s="62">
        <v>0</v>
      </c>
      <c r="M62" s="191">
        <v>13.04</v>
      </c>
    </row>
    <row r="63" spans="2:13" x14ac:dyDescent="0.25">
      <c r="B63" s="28" t="s">
        <v>169</v>
      </c>
      <c r="C63" s="206">
        <v>7.05</v>
      </c>
      <c r="D63" s="207">
        <v>0</v>
      </c>
      <c r="E63" s="207">
        <v>0</v>
      </c>
      <c r="F63" s="207">
        <v>0</v>
      </c>
      <c r="G63" s="206">
        <v>0.54</v>
      </c>
      <c r="H63" s="207">
        <v>0</v>
      </c>
      <c r="I63" s="206">
        <v>0.51</v>
      </c>
      <c r="J63" s="206">
        <v>15.18</v>
      </c>
      <c r="K63" s="207">
        <v>0</v>
      </c>
      <c r="L63" s="207">
        <v>0</v>
      </c>
      <c r="M63" s="206">
        <v>6.17</v>
      </c>
    </row>
    <row r="64" spans="2:13" x14ac:dyDescent="0.25">
      <c r="B64" s="47" t="s">
        <v>329</v>
      </c>
    </row>
    <row r="68" spans="2:13" ht="15.75" x14ac:dyDescent="0.25">
      <c r="B68" s="42" t="s">
        <v>364</v>
      </c>
      <c r="C68" s="43"/>
      <c r="D68" s="43"/>
      <c r="E68" s="43"/>
      <c r="F68" s="43"/>
      <c r="G68" s="43"/>
      <c r="H68" s="43"/>
      <c r="I68" s="43"/>
      <c r="J68" s="43"/>
      <c r="K68" s="43"/>
      <c r="L68" s="43"/>
      <c r="M68" s="43"/>
    </row>
    <row r="69" spans="2:13" x14ac:dyDescent="0.25">
      <c r="B69" s="170" t="s">
        <v>330</v>
      </c>
      <c r="C69" s="69"/>
      <c r="D69" s="69"/>
      <c r="E69" s="69"/>
      <c r="F69" s="69"/>
      <c r="G69" s="69"/>
      <c r="H69" s="69"/>
      <c r="I69" s="69"/>
      <c r="J69" s="69"/>
      <c r="K69" s="69"/>
      <c r="L69" s="69"/>
      <c r="M69" s="69"/>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278</v>
      </c>
      <c r="C72" s="246">
        <v>0.4</v>
      </c>
      <c r="D72" s="246">
        <v>0</v>
      </c>
      <c r="E72" s="246">
        <v>0</v>
      </c>
      <c r="F72" s="246">
        <v>0</v>
      </c>
      <c r="G72" s="246">
        <v>-0.1</v>
      </c>
      <c r="H72" s="246">
        <v>0</v>
      </c>
      <c r="I72" s="246">
        <v>-1.6</v>
      </c>
      <c r="J72" s="246">
        <v>32</v>
      </c>
      <c r="K72" s="246">
        <v>0</v>
      </c>
      <c r="L72" s="205">
        <v>0</v>
      </c>
      <c r="M72" s="174">
        <f>SUM(C72:L72)</f>
        <v>30.7</v>
      </c>
    </row>
    <row r="73" spans="2:13" x14ac:dyDescent="0.25">
      <c r="B73" s="198" t="s">
        <v>448</v>
      </c>
      <c r="C73" s="182"/>
      <c r="D73" s="182"/>
      <c r="E73" s="182"/>
    </row>
    <row r="77" spans="2:13" ht="15.75" x14ac:dyDescent="0.25">
      <c r="B77" s="42" t="s">
        <v>365</v>
      </c>
      <c r="C77" s="43"/>
      <c r="D77" s="43"/>
      <c r="E77" s="43"/>
      <c r="F77" s="43"/>
      <c r="G77" s="43"/>
      <c r="H77" s="43"/>
      <c r="I77" s="43"/>
      <c r="J77" s="43"/>
      <c r="K77" s="43"/>
      <c r="L77" s="43"/>
      <c r="M77" s="43"/>
    </row>
    <row r="78" spans="2:13" x14ac:dyDescent="0.25">
      <c r="B78" s="170" t="s">
        <v>171</v>
      </c>
      <c r="C78" s="69"/>
      <c r="D78" s="69"/>
      <c r="E78" s="69"/>
      <c r="F78" s="69"/>
      <c r="G78" s="69"/>
      <c r="H78" s="69"/>
      <c r="I78" s="69"/>
      <c r="J78" s="69"/>
      <c r="K78" s="69"/>
      <c r="L78" s="69"/>
      <c r="M78" s="69"/>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294</v>
      </c>
      <c r="C81" s="245">
        <v>6.3939549268572377E-4</v>
      </c>
      <c r="D81" s="245"/>
      <c r="E81" s="245"/>
      <c r="F81" s="245"/>
      <c r="G81" s="245">
        <v>8.4313443150666815E-5</v>
      </c>
      <c r="H81" s="245"/>
      <c r="I81" s="245">
        <v>-8.245466941546278E-5</v>
      </c>
      <c r="J81" s="245">
        <v>1.3560464343809648E-4</v>
      </c>
      <c r="K81" s="245"/>
      <c r="L81" s="245"/>
      <c r="M81" s="245">
        <v>1.1315707288402343E-4</v>
      </c>
    </row>
    <row r="82" spans="2:14" x14ac:dyDescent="0.25">
      <c r="B82" s="47" t="s">
        <v>367</v>
      </c>
    </row>
    <row r="83" spans="2:14" x14ac:dyDescent="0.25">
      <c r="B83" s="182"/>
    </row>
    <row r="87" spans="2:14" x14ac:dyDescent="0.25">
      <c r="N87" s="122"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6</vt:i4>
      </vt:variant>
    </vt:vector>
  </HeadingPairs>
  <TitlesOfParts>
    <vt:vector size="17"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'Tabel A - General Issuer Detail'!Udskriftsområde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2016-10-24T07:08:12Z</cp:lastPrinted>
  <dcterms:created xsi:type="dcterms:W3CDTF">2012-10-17T07:59:56Z</dcterms:created>
  <dcterms:modified xsi:type="dcterms:W3CDTF">2016-11-18T08:07:51Z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