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Z:\Rating\StandardPoors\Data_2019_Q3\Endelig materiale som oploaded på ECBC's hjemmeside\"/>
    </mc:Choice>
  </mc:AlternateContent>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Frontpage!$A$3:$F$41</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62913"/>
</workbook>
</file>

<file path=xl/calcChain.xml><?xml version="1.0" encoding="utf-8"?>
<calcChain xmlns="http://schemas.openxmlformats.org/spreadsheetml/2006/main">
  <c r="F24" i="6" l="1"/>
  <c r="E24" i="6"/>
  <c r="D24" i="6"/>
  <c r="C24" i="6"/>
  <c r="M72" i="5" l="1"/>
  <c r="C60" i="16" l="1"/>
  <c r="C7" i="10" l="1"/>
  <c r="L60" i="16" l="1"/>
  <c r="K60" i="16"/>
  <c r="J60" i="16"/>
  <c r="I60" i="16"/>
  <c r="H60" i="16"/>
  <c r="G60" i="16"/>
  <c r="F60" i="16"/>
  <c r="E60" i="16"/>
  <c r="D60" i="16"/>
  <c r="C40" i="16"/>
  <c r="C20" i="16"/>
  <c r="D20" i="16"/>
  <c r="E20" i="16"/>
  <c r="F20" i="16"/>
  <c r="G20" i="16"/>
  <c r="H20" i="16"/>
  <c r="I20" i="16"/>
  <c r="J20" i="16"/>
  <c r="K20" i="16"/>
  <c r="L20" i="16"/>
  <c r="D40" i="6" l="1"/>
  <c r="E40" i="6"/>
  <c r="F40" i="6"/>
  <c r="C40"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<sst xmlns="http://schemas.openxmlformats.org/spreadsheetml/2006/main" count="814" uniqueCount="433">
  <si>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</si>
  <si>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</si>
  <si>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</si>
  <si>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</si>
  <si>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</si>
  <si>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</si>
  <si>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</si>
  <si>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</si>
  <si>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</si>
  <si>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</si>
  <si>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</si>
  <si>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</si>
  <si>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</si>
  <si>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</si>
  <si>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</si>
  <si>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</si>
  <si>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</si>
  <si>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</si>
  <si>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</si>
  <si>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</si>
  <si>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</si>
  <si>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</si>
  <si>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</si>
  <si>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</si>
  <si>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</si>
  <si>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</si>
  <si>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</si>
  <si>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</si>
  <si>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</si>
  <si>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</si>
  <si>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</si>
  <si>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</si>
  <si>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</si>
  <si>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</si>
  <si>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</si>
  <si>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</si>
  <si>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</si>
  <si>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</si>
  <si>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</si>
  <si>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</si>
  <si>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</si>
  <si>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</si>
  <si>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</si>
  <si>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</si>
  <si>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</si>
  <si>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</si>
  <si>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</si>
  <si>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</si>
  <si>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</si>
  <si>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</si>
  <si>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</si>
  <si>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</si>
  <si>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</si>
  <si>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</si>
  <si>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</si>
  <si>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</si>
  <si>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</si>
  <si>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</si>
  <si>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</si>
  <si>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</si>
  <si>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</si>
  <si>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</si>
  <si>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</si>
  <si>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</si>
  <si>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</si>
  <si>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</si>
  <si>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</si>
  <si>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</si>
  <si>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</si>
  <si>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</si>
  <si>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</si>
  <si>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</si>
  <si>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</si>
  <si>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</si>
  <si>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</si>
  <si>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</si>
  <si>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</si>
  <si>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</si>
  <si>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</si>
  <si>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</si>
  <si>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</si>
  <si>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</si>
  <si>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</si>
  <si>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</si>
  <si>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</si>
  <si>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</si>
  <si>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</si>
  <si>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</si>
  <si>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</si>
  <si>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</si>
  <si>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</si>
  <si>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</si>
  <si>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</si>
  <si>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</si>
  <si>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</si>
  <si>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</si>
  <si>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</si>
  <si>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</si>
  <si>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</si>
  <si>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</si>
  <si>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</si>
  <si>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</si>
  <si>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</si>
  <si>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</si>
  <si>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</si>
  <si>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</si>
  <si>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</si>
  <si>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</si>
  <si>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</si>
  <si>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</si>
  <si>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</si>
  <si>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</si>
  <si>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</si>
  <si>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</si>
  <si>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</si>
  <si>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</si>
  <si>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</si>
  <si>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</si>
  <si>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</si>
  <si>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</si>
  <si>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</si>
  <si>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</si>
  <si>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</si>
  <si>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</si>
  <si>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</si>
  <si>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</si>
  <si>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</si>
  <si>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</si>
  <si>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</si>
  <si>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</si>
  <si>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</si>
  <si>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</si>
  <si>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</si>
  <si>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</si>
  <si>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</si>
  <si>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</si>
  <si>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</si>
  <si>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</si>
  <si>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</si>
  <si>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</si>
  <si>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</si>
  <si>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</si>
  <si>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</si>
  <si>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</si>
  <si>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</si>
  <si>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</si>
  <si>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</si>
  <si>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</si>
  <si>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</si>
  <si>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</si>
  <si>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</si>
  <si>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</si>
  <si>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</si>
  <si>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</si>
  <si>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</si>
  <si>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</si>
  <si>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</si>
  <si>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</si>
  <si>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</si>
  <si>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</si>
  <si>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</si>
  <si>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</si>
  <si>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</si>
  <si>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</si>
  <si>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</si>
  <si>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</si>
  <si>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</si>
  <si>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</si>
  <si>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</si>
  <si>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</si>
  <si>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</si>
  <si>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</si>
  <si>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</si>
  <si>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</si>
  <si>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</si>
  <si>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</si>
  <si>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</si>
  <si>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</si>
  <si>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</si>
  <si>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</si>
  <si>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</si>
  <si>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</si>
  <si>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</si>
  <si>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</si>
  <si>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</si>
  <si>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</si>
  <si>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</si>
  <si>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</si>
  <si>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</si>
  <si>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</si>
  <si>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</si>
  <si>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</si>
  <si>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</si>
  <si>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</si>
  <si>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</si>
  <si>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</si>
  <si>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</si>
  <si>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</si>
  <si>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</si>
  <si>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</si>
  <si>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</si>
  <si>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</si>
  <si>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</si>
  <si>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</si>
  <si>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</si>
  <si>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</si>
  <si>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</si>
  <si>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</si>
  <si>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</si>
  <si>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</si>
  <si>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</si>
  <si>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</si>
  <si>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</si>
  <si>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</si>
  <si>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</si>
  <si>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</si>
  <si>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</si>
  <si>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</si>
  <si>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</si>
  <si>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</si>
  <si>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</si>
  <si>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</si>
  <si>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</si>
  <si>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</si>
  <si>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</si>
  <si>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</si>
  <si>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</si>
  <si>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</si>
  <si>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</si>
  <si>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</si>
  <si>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</si>
  <si>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</si>
  <si>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</si>
  <si>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</si>
  <si>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</si>
  <si>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</si>
  <si>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</si>
  <si>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</si>
  <si>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</si>
  <si>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</si>
  <si>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</si>
  <si>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</si>
  <si>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</si>
  <si>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</si>
  <si>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</si>
  <si>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</si>
  <si>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</si>
  <si>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</si>
  <si>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</si>
  <si>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</si>
  <si>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</si>
  <si>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</si>
  <si>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</si>
  <si>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</si>
  <si>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</si>
  <si>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</si>
  <si>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</si>
  <si>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</si>
  <si>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</si>
  <si>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</si>
  <si>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</si>
  <si>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</si>
  <si>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</si>
  <si>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</si>
  <si>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</si>
  <si>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</si>
  <si>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</si>
  <si>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</si>
  <si>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</si>
  <si>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</si>
  <si>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</si>
  <si>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</si>
  <si>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</si>
  <si>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</si>
  <si>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</si>
  <si>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</si>
  <si>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</si>
  <si>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</si>
  <si>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</si>
  <si>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</si>
  <si>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</si>
  <si>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</si>
  <si>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</si>
  <si>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</si>
  <si>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</si>
  <si>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</si>
  <si>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</si>
  <si>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</si>
  <si>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</si>
  <si>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</si>
  <si>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</si>
  <si>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</si>
  <si>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</si>
  <si>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</si>
  <si>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</si>
  <si>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</si>
  <si>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</si>
  <si>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</si>
  <si>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</si>
  <si>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</si>
  <si>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</si>
  <si>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</si>
  <si>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</si>
  <si>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</si>
  <si>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</si>
  <si>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</si>
  <si>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</si>
  <si>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</si>
  <si>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</si>
  <si>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</si>
  <si>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</si>
  <si>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</si>
  <si>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</si>
  <si>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</si>
  <si>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</si>
  <si>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</si>
  <si>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</si>
  <si>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</si>
  <si>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</si>
  <si>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</si>
  <si>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</si>
  <si>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</si>
  <si>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</si>
  <si>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</si>
  <si>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</si>
  <si>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</si>
  <si>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</si>
  <si>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</si>
  <si>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</si>
  <si>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</si>
  <si>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</si>
  <si>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</si>
  <si>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</si>
  <si>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</si>
  <si>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</si>
  <si>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</si>
  <si>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</si>
  <si>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</si>
  <si>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</si>
  <si>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</si>
  <si>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</si>
  <si>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</si>
  <si>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</si>
  <si>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</si>
  <si>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</si>
  <si>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</si>
  <si>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</si>
  <si>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</si>
  <si>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</si>
  <si>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</si>
  <si>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</si>
  <si>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</si>
  <si>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</si>
  <si>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</si>
  <si>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</si>
  <si>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</si>
  <si>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</si>
  <si>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</si>
  <si>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</si>
  <si>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</si>
  <si>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</si>
  <si>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</si>
  <si>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</si>
  <si>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</si>
  <si>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</si>
  <si>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</si>
  <si>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</si>
  <si>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</si>
  <si>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</si>
  <si>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</si>
  <si>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</si>
  <si>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</si>
  <si>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</si>
  <si>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</si>
  <si>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</si>
  <si>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</si>
  <si>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</si>
  <si>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</si>
  <si>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</si>
  <si>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</si>
  <si>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</si>
  <si>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</si>
  <si>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</si>
  <si>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</si>
  <si>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</si>
  <si>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</si>
  <si>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</si>
  <si>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</si>
  <si>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</si>
  <si>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</si>
  <si>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</si>
  <si>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</si>
  <si>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</si>
  <si>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</si>
  <si>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</si>
  <si>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</si>
  <si>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</si>
  <si>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</si>
  <si>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</si>
  <si>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</si>
  <si>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</si>
  <si>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</si>
  <si>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</si>
  <si>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</si>
  <si>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</si>
  <si>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</si>
  <si>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</si>
  <si>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</si>
  <si>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</si>
  <si>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</si>
  <si>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</si>
  <si>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</si>
  <si>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</si>
  <si>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</si>
  <si>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</si>
  <si>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</si>
  <si>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</si>
  <si>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National Transparency Template : Contents</t>
  </si>
  <si>
    <t xml:space="preserve">National Transparency </t>
  </si>
  <si>
    <t xml:space="preserve">Template for Danish </t>
  </si>
  <si>
    <t>Covered Bond Issuers</t>
  </si>
  <si>
    <t>Q4 2018</t>
  </si>
  <si>
    <t>Q1 2019</t>
  </si>
  <si>
    <t>Q3 2019</t>
  </si>
  <si>
    <t>Q2 2019</t>
  </si>
  <si>
    <t>ND</t>
  </si>
  <si>
    <t xml:space="preserve">                  -  </t>
  </si>
  <si>
    <t xml:space="preserve">                   -  </t>
  </si>
  <si>
    <t>DKK. 1,5 bn.</t>
  </si>
  <si>
    <t>Loan loss provisions  DKK mill (cover pool level - shown in Table A on issuer level) - Optional on cover pool level</t>
  </si>
  <si>
    <t>Published 14-11-2019   Data  30-09-2019</t>
  </si>
  <si>
    <t>Total, DKK million</t>
  </si>
  <si>
    <t>Other assets, total (distributed pro rata after total assets in credit institution and cover pool), DKK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</si>
</sst>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 numFmtId="170" formatCode="_-* #,##0\ _k_r_._-;\-* #,##0\ _k_r_._-;_-* &quot;-&quot;??\ _k_r_._-;_-@_-"/>
  </numFmts>
  <fonts count="7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
      <b/>
      <sz val="36"/>
      <color theme="1"/>
      <name val="Arial"/>
      <family val="2"/>
    </font>
    <font>
      <b/>
      <sz val="16"/>
      <name val="Arial"/>
      <family val="2"/>
    </font>
    <font>
      <b/>
      <sz val="24"/>
      <color rgb="FF000000"/>
      <name val="Arial"/>
      <family val="2"/>
    </font>
    <font>
      <b/>
      <sz val="24"/>
      <color theme="1"/>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xf numFmtId="164" fontId="1" fillId="0" borderId="0" applyFont="0" applyFill="0" applyBorder="0" applyAlignment="0" applyProtection="0"/>
  </cellStyleXfs>
  <cellXfs count="29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5" fontId="9" fillId="3" borderId="1" xfId="0" applyNumberFormat="1" applyFont="1" applyFill="1" applyBorder="1" applyAlignment="1">
      <alignment vertical="center" wrapText="1"/>
    </xf>
    <xf numFmtId="165"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6" fontId="0" fillId="3" borderId="0" xfId="1" applyNumberFormat="1" applyFont="1" applyFill="1" applyBorder="1"/>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166" fontId="0" fillId="3" borderId="0" xfId="1" applyNumberFormat="1" applyFont="1" applyFill="1" applyAlignment="1">
      <alignment horizontal="center"/>
    </xf>
    <xf numFmtId="166"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164" fontId="2" fillId="3" borderId="2" xfId="1" applyFont="1" applyFill="1" applyBorder="1"/>
    <xf numFmtId="164"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7" fontId="9" fillId="3" borderId="0" xfId="0" applyNumberFormat="1" applyFont="1" applyFill="1" applyBorder="1" applyAlignment="1">
      <alignment vertical="center"/>
    </xf>
    <xf numFmtId="167" fontId="0" fillId="3" borderId="0" xfId="0" applyNumberFormat="1" applyFont="1" applyFill="1" applyBorder="1" applyAlignment="1">
      <alignment vertical="center" wrapText="1"/>
    </xf>
    <xf numFmtId="168" fontId="0" fillId="3" borderId="1" xfId="2" applyNumberFormat="1" applyFont="1" applyFill="1" applyBorder="1" applyAlignment="1">
      <alignment vertical="center"/>
    </xf>
    <xf numFmtId="168" fontId="0" fillId="3" borderId="0" xfId="2" applyNumberFormat="1" applyFont="1" applyFill="1" applyBorder="1" applyAlignment="1">
      <alignment vertical="center"/>
    </xf>
    <xf numFmtId="167" fontId="0" fillId="3" borderId="0" xfId="0" applyNumberFormat="1" applyFont="1" applyFill="1"/>
    <xf numFmtId="167"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6" fontId="28" fillId="3" borderId="0" xfId="1" applyNumberFormat="1" applyFont="1" applyFill="1" applyAlignment="1">
      <alignment horizontal="right"/>
    </xf>
    <xf numFmtId="0" fontId="29" fillId="4" borderId="0" xfId="6" applyFont="1" applyFill="1" applyBorder="1"/>
    <xf numFmtId="169"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166" fontId="0" fillId="3" borderId="1" xfId="1" applyNumberFormat="1" applyFont="1" applyFill="1" applyBorder="1" applyAlignment="1">
      <alignment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5"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8" fontId="46" fillId="3" borderId="0" xfId="2" applyNumberFormat="1" applyFont="1" applyFill="1" applyAlignment="1">
      <alignment horizontal="right"/>
    </xf>
    <xf numFmtId="168"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6" fontId="46" fillId="3" borderId="0" xfId="1" applyNumberFormat="1" applyFont="1" applyFill="1" applyAlignment="1">
      <alignment horizontal="right"/>
    </xf>
    <xf numFmtId="166" fontId="49" fillId="3" borderId="2" xfId="1" applyNumberFormat="1" applyFont="1" applyFill="1" applyBorder="1" applyAlignment="1">
      <alignment horizontal="right"/>
    </xf>
    <xf numFmtId="167" fontId="0" fillId="0" borderId="0" xfId="0" applyNumberFormat="1" applyBorder="1" applyAlignment="1">
      <alignment vertical="top" wrapText="1"/>
    </xf>
    <xf numFmtId="166" fontId="0" fillId="3" borderId="0" xfId="1" applyNumberFormat="1" applyFont="1" applyFill="1" applyBorder="1" applyAlignment="1">
      <alignment horizontal="right"/>
    </xf>
    <xf numFmtId="168" fontId="0" fillId="3" borderId="0" xfId="2" applyNumberFormat="1" applyFont="1" applyFill="1" applyBorder="1" applyAlignment="1">
      <alignment horizontal="right" vertical="center"/>
    </xf>
    <xf numFmtId="165" fontId="0" fillId="3" borderId="0" xfId="1"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6" fontId="28" fillId="0" borderId="0" xfId="1" applyNumberFormat="1" applyFont="1" applyFill="1" applyBorder="1" applyAlignment="1">
      <alignment horizontal="right"/>
    </xf>
    <xf numFmtId="166"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7" fontId="0" fillId="3" borderId="0" xfId="0" applyNumberFormat="1" applyFont="1" applyFill="1" applyAlignment="1">
      <alignment horizontal="right"/>
    </xf>
    <xf numFmtId="167" fontId="0" fillId="3" borderId="0" xfId="0" applyNumberFormat="1" applyFill="1" applyBorder="1" applyAlignment="1">
      <alignment vertical="top" wrapText="1"/>
    </xf>
    <xf numFmtId="167"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6" fontId="46" fillId="0" borderId="1" xfId="1" applyNumberFormat="1" applyFont="1" applyFill="1" applyBorder="1" applyAlignment="1">
      <alignment horizontal="right"/>
    </xf>
    <xf numFmtId="166" fontId="46" fillId="3" borderId="1" xfId="1" applyNumberFormat="1" applyFont="1" applyFill="1" applyBorder="1" applyAlignment="1">
      <alignment horizontal="right"/>
    </xf>
    <xf numFmtId="0" fontId="0" fillId="3" borderId="0" xfId="0" quotePrefix="1" applyFill="1"/>
    <xf numFmtId="168"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164" fontId="1" fillId="3" borderId="2" xfId="1" applyFont="1" applyFill="1" applyBorder="1" applyAlignment="1">
      <alignment horizontal="right"/>
    </xf>
    <xf numFmtId="0" fontId="0" fillId="3" borderId="1" xfId="0" applyFont="1" applyFill="1" applyBorder="1" applyAlignment="1">
      <alignment horizontal="right"/>
    </xf>
    <xf numFmtId="166" fontId="0" fillId="3" borderId="1" xfId="1" applyNumberFormat="1" applyFont="1" applyFill="1" applyBorder="1"/>
    <xf numFmtId="0" fontId="0" fillId="3" borderId="0" xfId="0" applyFill="1" applyBorder="1" applyAlignment="1">
      <alignment horizontal="right" wrapText="1"/>
    </xf>
    <xf numFmtId="166" fontId="2" fillId="3" borderId="0" xfId="1" applyNumberFormat="1" applyFont="1" applyFill="1" applyBorder="1" applyAlignment="1">
      <alignment horizontal="center"/>
    </xf>
    <xf numFmtId="166" fontId="2" fillId="3" borderId="0" xfId="1" applyNumberFormat="1" applyFont="1" applyFill="1" applyBorder="1" applyAlignment="1">
      <alignment horizontal="right"/>
    </xf>
    <xf numFmtId="167" fontId="0" fillId="0" borderId="0" xfId="0" applyNumberFormat="1" applyFont="1" applyFill="1"/>
    <xf numFmtId="167" fontId="0" fillId="3" borderId="0" xfId="1" applyNumberFormat="1" applyFont="1" applyFill="1" applyAlignment="1">
      <alignment horizontal="right"/>
    </xf>
    <xf numFmtId="164" fontId="2" fillId="0" borderId="2" xfId="1" applyFont="1" applyFill="1" applyBorder="1" applyAlignment="1">
      <alignment horizontal="right"/>
    </xf>
    <xf numFmtId="164"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6" fontId="0" fillId="3" borderId="0" xfId="1" applyNumberFormat="1" applyFont="1" applyFill="1" applyBorder="1" applyAlignment="1">
      <alignment wrapText="1"/>
    </xf>
    <xf numFmtId="164"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164"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164"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5"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5" fontId="0" fillId="3" borderId="1" xfId="1" applyNumberFormat="1" applyFont="1" applyFill="1" applyBorder="1" applyAlignment="1">
      <alignment horizontal="center" vertical="center"/>
    </xf>
    <xf numFmtId="0" fontId="9" fillId="0" borderId="0" xfId="0" applyFont="1" applyFill="1" applyBorder="1" applyAlignment="1">
      <alignment vertical="center" wrapText="1"/>
    </xf>
    <xf numFmtId="0" fontId="67" fillId="3" borderId="0" xfId="0" applyFont="1" applyFill="1" applyAlignment="1">
      <alignment horizontal="center" vertical="center"/>
    </xf>
    <xf numFmtId="0" fontId="69" fillId="0" borderId="0" xfId="0" applyFont="1" applyAlignment="1">
      <alignment horizontal="center" vertical="center"/>
    </xf>
    <xf numFmtId="169" fontId="68" fillId="4" borderId="0" xfId="6" applyNumberFormat="1" applyFont="1" applyFill="1" applyBorder="1" applyAlignment="1">
      <alignment vertical="center"/>
    </xf>
    <xf numFmtId="169" fontId="68" fillId="4" borderId="0" xfId="6" applyNumberFormat="1" applyFont="1" applyFill="1" applyBorder="1" applyAlignment="1">
      <alignment horizontal="center" vertical="center"/>
    </xf>
    <xf numFmtId="0" fontId="70" fillId="3" borderId="0" xfId="0" applyFont="1" applyFill="1" applyAlignment="1">
      <alignment horizontal="center" vertical="center"/>
    </xf>
    <xf numFmtId="169" fontId="34" fillId="3" borderId="0" xfId="0" quotePrefix="1" applyNumberFormat="1" applyFont="1" applyFill="1" applyAlignment="1">
      <alignment horizontal="left"/>
    </xf>
    <xf numFmtId="168" fontId="0" fillId="3" borderId="0" xfId="1" applyNumberFormat="1" applyFont="1" applyFill="1" applyBorder="1" applyAlignment="1">
      <alignment horizontal="right" vertical="center"/>
    </xf>
    <xf numFmtId="1" fontId="0" fillId="3" borderId="0" xfId="1" applyNumberFormat="1" applyFont="1" applyFill="1" applyBorder="1" applyAlignment="1">
      <alignment vertical="center"/>
    </xf>
    <xf numFmtId="167" fontId="9" fillId="3" borderId="0" xfId="0" applyNumberFormat="1" applyFont="1" applyFill="1" applyBorder="1" applyAlignment="1">
      <alignment vertical="center" wrapText="1"/>
    </xf>
    <xf numFmtId="167" fontId="0" fillId="3" borderId="0" xfId="0" applyNumberFormat="1" applyFont="1" applyFill="1" applyBorder="1" applyAlignment="1">
      <alignment vertical="center" wrapText="1"/>
    </xf>
    <xf numFmtId="168" fontId="0" fillId="3" borderId="0" xfId="2" applyNumberFormat="1" applyFont="1" applyFill="1" applyBorder="1" applyAlignment="1">
      <alignment vertical="center"/>
    </xf>
    <xf numFmtId="167" fontId="9" fillId="3" borderId="0" xfId="0" applyNumberFormat="1"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1" fontId="46" fillId="3" borderId="0" xfId="0" applyNumberFormat="1" applyFont="1" applyFill="1" applyBorder="1" applyAlignment="1">
      <alignment horizontal="right" vertical="center"/>
    </xf>
    <xf numFmtId="165" fontId="0" fillId="3" borderId="0" xfId="1" applyNumberFormat="1" applyFont="1" applyFill="1" applyBorder="1" applyAlignment="1">
      <alignment vertical="center"/>
    </xf>
    <xf numFmtId="167" fontId="9" fillId="3" borderId="0" xfId="0" applyNumberFormat="1" applyFont="1" applyFill="1" applyBorder="1" applyAlignment="1">
      <alignment vertical="center"/>
    </xf>
    <xf numFmtId="167" fontId="46" fillId="3" borderId="0" xfId="0" applyNumberFormat="1" applyFont="1" applyFill="1" applyBorder="1" applyAlignment="1">
      <alignment horizontal="right" vertical="center"/>
    </xf>
    <xf numFmtId="166" fontId="46" fillId="3" borderId="1" xfId="1" applyNumberFormat="1" applyFont="1" applyFill="1" applyBorder="1" applyAlignment="1">
      <alignment horizontal="right"/>
    </xf>
    <xf numFmtId="0" fontId="0" fillId="3" borderId="1" xfId="0" applyFill="1" applyBorder="1" applyAlignment="1">
      <alignment horizontal="right"/>
    </xf>
    <xf numFmtId="165" fontId="0" fillId="3" borderId="0" xfId="1" applyNumberFormat="1" applyFont="1" applyFill="1" applyBorder="1"/>
    <xf numFmtId="165" fontId="0" fillId="3" borderId="1" xfId="1" applyNumberFormat="1" applyFont="1" applyFill="1" applyBorder="1"/>
    <xf numFmtId="1" fontId="0" fillId="3" borderId="0" xfId="0" applyNumberFormat="1" applyFill="1" applyBorder="1"/>
    <xf numFmtId="1" fontId="0" fillId="3" borderId="0" xfId="1" applyNumberFormat="1" applyFont="1" applyFill="1" applyBorder="1"/>
    <xf numFmtId="1" fontId="0" fillId="3" borderId="1" xfId="1" applyNumberFormat="1" applyFont="1" applyFill="1" applyBorder="1"/>
    <xf numFmtId="1" fontId="0" fillId="3" borderId="1" xfId="0" applyNumberFormat="1" applyFill="1" applyBorder="1"/>
    <xf numFmtId="1" fontId="0" fillId="3" borderId="2" xfId="0" applyNumberFormat="1" applyFill="1" applyBorder="1"/>
    <xf numFmtId="164" fontId="1" fillId="3" borderId="2" xfId="48" applyFont="1" applyFill="1" applyBorder="1" applyAlignment="1">
      <alignment horizontal="right"/>
    </xf>
    <xf numFmtId="167" fontId="9" fillId="3" borderId="3" xfId="0" applyNumberFormat="1" applyFont="1" applyFill="1" applyBorder="1" applyAlignment="1">
      <alignment horizontal="right" vertical="center" wrapText="1"/>
    </xf>
    <xf numFmtId="170" fontId="9" fillId="3" borderId="3" xfId="1" applyNumberFormat="1" applyFont="1" applyFill="1" applyBorder="1" applyAlignment="1">
      <alignment vertical="center" wrapText="1"/>
    </xf>
    <xf numFmtId="166" fontId="46" fillId="3" borderId="2" xfId="48" applyNumberFormat="1" applyFont="1" applyFill="1" applyBorder="1" applyAlignment="1">
      <alignment horizontal="right"/>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9">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mma 2" xfId="48"/>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22411</xdr:colOff>
      <xdr:row>24</xdr:row>
      <xdr:rowOff>76200</xdr:rowOff>
    </xdr:from>
    <xdr:to>
      <xdr:col>2</xdr:col>
      <xdr:colOff>3664323</xdr:colOff>
      <xdr:row>33</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Center </a:t>
          </a:r>
          <a:r>
            <a:rPr lang="en-GB" sz="1100" baseline="0">
              <a:solidFill>
                <a:schemeClr val="dk1"/>
              </a:solidFill>
              <a:latin typeface="+mn-lt"/>
              <a:ea typeface="+mn-ea"/>
              <a:cs typeface="+mn-cs"/>
            </a:rPr>
            <a:t>,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9</xdr:row>
      <xdr:rowOff>1441637</xdr:rowOff>
    </xdr:from>
    <xdr:to>
      <xdr:col>6</xdr:col>
      <xdr:colOff>363197</xdr:colOff>
      <xdr:row>14</xdr:row>
      <xdr:rowOff>137837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9</xdr:row>
      <xdr:rowOff>1419225</xdr:rowOff>
    </xdr:from>
    <xdr:to>
      <xdr:col>6</xdr:col>
      <xdr:colOff>352425</xdr:colOff>
      <xdr:row>9</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1"/>
  <sheetViews>
    <sheetView tabSelected="1" zoomScaleNormal="100" zoomScaleSheetLayoutView="90" workbookViewId="0">
      <selection activeCell="D6" sqref="D6"/>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3" spans="2:7" ht="45" x14ac:dyDescent="0.25">
      <c r="C3" s="234" t="s">
        <v>418</v>
      </c>
    </row>
    <row r="4" spans="2:7" ht="45" x14ac:dyDescent="0.25">
      <c r="C4" s="234" t="s">
        <v>419</v>
      </c>
    </row>
    <row r="5" spans="2:7" ht="45" x14ac:dyDescent="0.25">
      <c r="C5" s="234" t="s">
        <v>420</v>
      </c>
    </row>
    <row r="6" spans="2:7" ht="45" x14ac:dyDescent="0.25">
      <c r="C6" s="234">
        <v>2019</v>
      </c>
    </row>
    <row r="7" spans="2:7" ht="30" x14ac:dyDescent="0.25">
      <c r="C7" s="238" t="str">
        <f>"DLR General Capital Centre," &amp;'Tabel A - General Issuer Detail'!C9</f>
        <v>DLR General Capital Centre,Q3 2019</v>
      </c>
    </row>
    <row r="8" spans="2:7" ht="15.75" customHeight="1" x14ac:dyDescent="0.25">
      <c r="C8" s="235"/>
    </row>
    <row r="9" spans="2:7" ht="20.25" x14ac:dyDescent="0.25">
      <c r="B9" s="99"/>
      <c r="C9" s="237" t="s">
        <v>430</v>
      </c>
      <c r="D9" s="236"/>
      <c r="G9" s="6"/>
    </row>
    <row r="10" spans="2:7" ht="33" customHeight="1" x14ac:dyDescent="0.25">
      <c r="B10" s="106"/>
      <c r="C10" s="107"/>
      <c r="D10" s="107"/>
    </row>
    <row r="11" spans="2:7" ht="124.5" customHeight="1" x14ac:dyDescent="0.25">
      <c r="C11" s="108"/>
    </row>
    <row r="12" spans="2:7" ht="27.75" customHeight="1" x14ac:dyDescent="0.25">
      <c r="B12" s="109"/>
      <c r="C12" s="110"/>
    </row>
    <row r="13" spans="2:7" ht="27.75" customHeight="1" x14ac:dyDescent="0.25">
      <c r="C13" s="110"/>
    </row>
    <row r="41" ht="2.25" customHeight="1" x14ac:dyDescent="0.25"/>
  </sheetData>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6" t="s">
        <v>139</v>
      </c>
      <c r="C5" s="86"/>
      <c r="D5" s="57"/>
      <c r="E5" s="57"/>
    </row>
    <row r="6" spans="2:5" ht="25.5" customHeight="1" x14ac:dyDescent="0.25">
      <c r="B6" s="87" t="s">
        <v>140</v>
      </c>
      <c r="C6" s="87"/>
      <c r="D6" s="88" t="s">
        <v>141</v>
      </c>
      <c r="E6" s="89" t="s">
        <v>142</v>
      </c>
    </row>
    <row r="7" spans="2:5" x14ac:dyDescent="0.25">
      <c r="B7" s="90"/>
      <c r="C7" s="90"/>
      <c r="D7" s="91"/>
      <c r="E7" s="92"/>
    </row>
    <row r="8" spans="2:5" x14ac:dyDescent="0.25">
      <c r="B8" s="69" t="s">
        <v>143</v>
      </c>
      <c r="C8" s="69"/>
      <c r="D8" s="93"/>
      <c r="E8" s="93"/>
    </row>
    <row r="9" spans="2:5" ht="30" x14ac:dyDescent="0.25">
      <c r="B9" s="10" t="s">
        <v>144</v>
      </c>
      <c r="C9" s="143"/>
      <c r="D9" s="10" t="s">
        <v>145</v>
      </c>
      <c r="E9" s="278"/>
    </row>
    <row r="10" spans="2:5" ht="6" customHeight="1" x14ac:dyDescent="0.25">
      <c r="B10" s="24"/>
      <c r="C10" s="24"/>
      <c r="D10" s="10"/>
      <c r="E10" s="278"/>
    </row>
    <row r="11" spans="2:5" ht="59.25" customHeight="1" x14ac:dyDescent="0.25">
      <c r="B11" s="24"/>
      <c r="C11" s="24"/>
      <c r="D11" s="10" t="s">
        <v>146</v>
      </c>
      <c r="E11" s="278"/>
    </row>
    <row r="12" spans="2:5" ht="30" x14ac:dyDescent="0.25">
      <c r="B12" s="168" t="s">
        <v>147</v>
      </c>
      <c r="C12" s="142"/>
      <c r="D12" s="169" t="s">
        <v>148</v>
      </c>
      <c r="E12" s="278"/>
    </row>
    <row r="13" spans="2:5" ht="15" customHeight="1" x14ac:dyDescent="0.25">
      <c r="B13" s="281" t="s">
        <v>149</v>
      </c>
      <c r="C13" s="142"/>
      <c r="D13" s="94" t="s">
        <v>264</v>
      </c>
      <c r="E13" s="278"/>
    </row>
    <row r="14" spans="2:5" x14ac:dyDescent="0.25">
      <c r="B14" s="281"/>
      <c r="C14" s="142"/>
      <c r="D14" s="94" t="s">
        <v>265</v>
      </c>
      <c r="E14" s="278"/>
    </row>
    <row r="15" spans="2:5" x14ac:dyDescent="0.25">
      <c r="B15" s="95"/>
      <c r="C15" s="95"/>
      <c r="D15" s="94" t="s">
        <v>266</v>
      </c>
      <c r="E15" s="278"/>
    </row>
    <row r="16" spans="2:5" x14ac:dyDescent="0.25">
      <c r="B16" s="95"/>
      <c r="C16" s="95"/>
      <c r="D16" s="94" t="s">
        <v>267</v>
      </c>
      <c r="E16" s="278"/>
    </row>
    <row r="17" spans="2:5" x14ac:dyDescent="0.25">
      <c r="B17" s="95"/>
      <c r="C17" s="95"/>
      <c r="D17" s="94" t="s">
        <v>268</v>
      </c>
      <c r="E17" s="278"/>
    </row>
    <row r="18" spans="2:5" x14ac:dyDescent="0.25">
      <c r="B18" s="95"/>
      <c r="C18" s="95"/>
      <c r="D18" s="94" t="s">
        <v>269</v>
      </c>
      <c r="E18" s="278"/>
    </row>
    <row r="19" spans="2:5" x14ac:dyDescent="0.25">
      <c r="B19" s="95"/>
      <c r="C19" s="95"/>
      <c r="D19" s="94" t="s">
        <v>270</v>
      </c>
      <c r="E19" s="278"/>
    </row>
    <row r="20" spans="2:5" x14ac:dyDescent="0.25">
      <c r="B20" s="95"/>
      <c r="C20" s="95"/>
      <c r="D20" s="94" t="s">
        <v>271</v>
      </c>
      <c r="E20" s="278"/>
    </row>
    <row r="21" spans="2:5" x14ac:dyDescent="0.25">
      <c r="B21" s="95"/>
      <c r="C21" s="95"/>
      <c r="D21" s="94" t="s">
        <v>272</v>
      </c>
      <c r="E21" s="278"/>
    </row>
    <row r="22" spans="2:5" x14ac:dyDescent="0.25">
      <c r="B22" s="95"/>
      <c r="C22" s="95"/>
      <c r="D22" s="94"/>
      <c r="E22" s="10"/>
    </row>
    <row r="23" spans="2:5" x14ac:dyDescent="0.25">
      <c r="B23" s="69" t="s">
        <v>150</v>
      </c>
      <c r="C23" s="69"/>
      <c r="D23" s="51"/>
      <c r="E23" s="51"/>
    </row>
    <row r="24" spans="2:5" ht="30" x14ac:dyDescent="0.25">
      <c r="B24" s="279" t="s">
        <v>151</v>
      </c>
      <c r="C24" s="168"/>
      <c r="D24" s="10" t="s">
        <v>152</v>
      </c>
      <c r="E24" s="278"/>
    </row>
    <row r="25" spans="2:5" x14ac:dyDescent="0.25">
      <c r="B25" s="280"/>
      <c r="C25" s="168"/>
      <c r="D25" s="10"/>
      <c r="E25" s="278"/>
    </row>
    <row r="26" spans="2:5" ht="30" x14ac:dyDescent="0.25">
      <c r="B26" s="280"/>
      <c r="C26" s="168"/>
      <c r="D26" s="10" t="s">
        <v>153</v>
      </c>
      <c r="E26" s="278"/>
    </row>
    <row r="27" spans="2:5" x14ac:dyDescent="0.25">
      <c r="B27" s="280"/>
      <c r="C27" s="168"/>
      <c r="D27" s="11"/>
      <c r="E27" s="278"/>
    </row>
    <row r="28" spans="2:5" x14ac:dyDescent="0.25">
      <c r="B28" s="280" t="s">
        <v>154</v>
      </c>
      <c r="C28" s="168"/>
      <c r="D28" s="10" t="s">
        <v>263</v>
      </c>
      <c r="E28" s="278"/>
    </row>
    <row r="29" spans="2:5" x14ac:dyDescent="0.25">
      <c r="B29" s="280"/>
      <c r="C29" s="168"/>
      <c r="D29" s="10"/>
      <c r="E29" s="278"/>
    </row>
    <row r="30" spans="2:5" x14ac:dyDescent="0.25">
      <c r="B30" s="280" t="s">
        <v>155</v>
      </c>
      <c r="C30" s="168"/>
      <c r="D30" s="10" t="s">
        <v>297</v>
      </c>
      <c r="E30" s="278"/>
    </row>
    <row r="31" spans="2:5" x14ac:dyDescent="0.25">
      <c r="B31" s="280"/>
      <c r="C31" s="168"/>
      <c r="D31" s="10"/>
      <c r="E31" s="278"/>
    </row>
    <row r="32" spans="2:5" ht="30" x14ac:dyDescent="0.25">
      <c r="B32" s="280" t="s">
        <v>156</v>
      </c>
      <c r="C32" s="168"/>
      <c r="D32" s="10" t="s">
        <v>298</v>
      </c>
      <c r="E32" s="278"/>
    </row>
    <row r="33" spans="2:5" x14ac:dyDescent="0.25">
      <c r="B33" s="280"/>
      <c r="C33" s="168"/>
      <c r="D33" s="10"/>
      <c r="E33" s="278"/>
    </row>
    <row r="34" spans="2:5" ht="45" x14ac:dyDescent="0.25">
      <c r="B34" s="15" t="s">
        <v>157</v>
      </c>
      <c r="C34" s="142"/>
      <c r="D34" s="169" t="s">
        <v>299</v>
      </c>
      <c r="E34" s="10"/>
    </row>
    <row r="35" spans="2:5" x14ac:dyDescent="0.25">
      <c r="B35" s="6"/>
      <c r="C35" s="6"/>
      <c r="D35" s="6"/>
      <c r="E35" s="6"/>
    </row>
    <row r="37" spans="2:5" ht="15.75" x14ac:dyDescent="0.25">
      <c r="B37" s="86" t="s">
        <v>207</v>
      </c>
      <c r="C37" s="86"/>
      <c r="D37" s="57"/>
      <c r="E37" s="57"/>
    </row>
    <row r="38" spans="2:5" x14ac:dyDescent="0.25">
      <c r="B38" s="286" t="s">
        <v>208</v>
      </c>
      <c r="C38" s="144"/>
      <c r="D38" s="287" t="s">
        <v>209</v>
      </c>
      <c r="E38" s="287"/>
    </row>
    <row r="39" spans="2:5" x14ac:dyDescent="0.25">
      <c r="B39" s="286"/>
      <c r="C39" s="144"/>
      <c r="D39" s="288" t="s">
        <v>210</v>
      </c>
      <c r="E39" s="288"/>
    </row>
    <row r="40" spans="2:5" x14ac:dyDescent="0.25">
      <c r="B40" s="122"/>
      <c r="C40" s="144"/>
      <c r="D40" s="123"/>
      <c r="E40" s="123"/>
    </row>
    <row r="41" spans="2:5" x14ac:dyDescent="0.25">
      <c r="B41" s="96" t="s">
        <v>211</v>
      </c>
      <c r="C41" s="96"/>
      <c r="D41" s="289"/>
      <c r="E41" s="289"/>
    </row>
    <row r="42" spans="2:5" ht="64.5" customHeight="1" x14ac:dyDescent="0.25">
      <c r="B42" s="100" t="s">
        <v>212</v>
      </c>
      <c r="C42" s="143"/>
      <c r="D42" s="290" t="s">
        <v>372</v>
      </c>
      <c r="E42" s="290"/>
    </row>
    <row r="43" spans="2:5" ht="85.5" customHeight="1" x14ac:dyDescent="0.25">
      <c r="B43" s="101" t="s">
        <v>213</v>
      </c>
      <c r="C43" s="142"/>
      <c r="D43" s="284" t="s">
        <v>373</v>
      </c>
      <c r="E43" s="284"/>
    </row>
    <row r="44" spans="2:5" x14ac:dyDescent="0.25">
      <c r="B44" s="101"/>
      <c r="C44" s="142"/>
      <c r="D44" s="291" t="s">
        <v>347</v>
      </c>
      <c r="E44" s="291"/>
    </row>
    <row r="45" spans="2:5" ht="15" customHeight="1" x14ac:dyDescent="0.25">
      <c r="B45" s="96" t="s">
        <v>158</v>
      </c>
      <c r="C45" s="96"/>
      <c r="D45" s="285" t="s">
        <v>159</v>
      </c>
      <c r="E45" s="285"/>
    </row>
    <row r="46" spans="2:5" ht="36" customHeight="1" x14ac:dyDescent="0.25">
      <c r="B46" s="168" t="s">
        <v>160</v>
      </c>
      <c r="C46" s="142"/>
      <c r="D46" s="284" t="s">
        <v>293</v>
      </c>
      <c r="E46" s="284"/>
    </row>
    <row r="47" spans="2:5" ht="179.25" customHeight="1" x14ac:dyDescent="0.25">
      <c r="C47" s="142"/>
      <c r="D47" s="284" t="s">
        <v>295</v>
      </c>
      <c r="E47" s="284"/>
    </row>
    <row r="48" spans="2:5" ht="15.75" x14ac:dyDescent="0.25">
      <c r="B48" s="97"/>
      <c r="C48" s="97"/>
      <c r="D48" s="196" t="s">
        <v>294</v>
      </c>
      <c r="E48" s="98"/>
    </row>
    <row r="49" spans="2:5" x14ac:dyDescent="0.25">
      <c r="D49" s="43" t="s">
        <v>296</v>
      </c>
    </row>
    <row r="50" spans="2:5" ht="13.5" customHeight="1" x14ac:dyDescent="0.25">
      <c r="E50" s="120" t="s">
        <v>246</v>
      </c>
    </row>
    <row r="51" spans="2:5" ht="69" customHeight="1" x14ac:dyDescent="0.25">
      <c r="B51" s="168" t="s">
        <v>161</v>
      </c>
      <c r="D51" s="282" t="s">
        <v>300</v>
      </c>
      <c r="E51" s="282"/>
    </row>
    <row r="52" spans="2:5" ht="33.75" customHeight="1" x14ac:dyDescent="0.25">
      <c r="D52" s="283" t="s">
        <v>301</v>
      </c>
      <c r="E52" s="283"/>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M37" sqref="M37"/>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4" customFormat="1" x14ac:dyDescent="0.25"/>
    <row r="2" spans="2:4" s="124" customFormat="1" x14ac:dyDescent="0.25"/>
    <row r="3" spans="2:4" s="124" customFormat="1" x14ac:dyDescent="0.25"/>
    <row r="4" spans="2:4" s="124" customFormat="1" x14ac:dyDescent="0.25"/>
    <row r="5" spans="2:4" s="124" customFormat="1" ht="15.75" x14ac:dyDescent="0.25">
      <c r="B5" s="125" t="s">
        <v>192</v>
      </c>
    </row>
    <row r="6" spans="2:4" s="124" customFormat="1" x14ac:dyDescent="0.25">
      <c r="B6" s="197" t="s">
        <v>193</v>
      </c>
      <c r="C6" s="293" t="s">
        <v>141</v>
      </c>
      <c r="D6" s="293"/>
    </row>
    <row r="7" spans="2:4" s="124" customFormat="1" x14ac:dyDescent="0.25">
      <c r="B7" s="197" t="s">
        <v>194</v>
      </c>
      <c r="C7" s="293"/>
      <c r="D7" s="293"/>
    </row>
    <row r="8" spans="2:4" s="124" customFormat="1" x14ac:dyDescent="0.25">
      <c r="B8" s="131" t="s">
        <v>54</v>
      </c>
      <c r="C8" s="295" t="s">
        <v>220</v>
      </c>
      <c r="D8" s="295"/>
    </row>
    <row r="9" spans="2:4" s="124" customFormat="1" x14ac:dyDescent="0.25">
      <c r="B9" s="131" t="s">
        <v>122</v>
      </c>
      <c r="C9" s="297" t="s">
        <v>302</v>
      </c>
      <c r="D9" s="297"/>
    </row>
    <row r="10" spans="2:4" s="124" customFormat="1" x14ac:dyDescent="0.25">
      <c r="B10" s="131" t="s">
        <v>56</v>
      </c>
      <c r="C10" s="295" t="s">
        <v>221</v>
      </c>
      <c r="D10" s="295"/>
    </row>
    <row r="11" spans="2:4" s="124" customFormat="1" x14ac:dyDescent="0.25">
      <c r="B11" s="131" t="s">
        <v>57</v>
      </c>
      <c r="C11" s="295" t="s">
        <v>222</v>
      </c>
      <c r="D11" s="295"/>
    </row>
    <row r="12" spans="2:4" s="124" customFormat="1" x14ac:dyDescent="0.25">
      <c r="B12" s="131" t="s">
        <v>123</v>
      </c>
      <c r="C12" s="295" t="s">
        <v>223</v>
      </c>
      <c r="D12" s="295"/>
    </row>
    <row r="13" spans="2:4" s="124" customFormat="1" x14ac:dyDescent="0.25">
      <c r="B13" s="131" t="s">
        <v>58</v>
      </c>
      <c r="C13" s="295" t="s">
        <v>224</v>
      </c>
      <c r="D13" s="295"/>
    </row>
    <row r="14" spans="2:4" s="124" customFormat="1" x14ac:dyDescent="0.25">
      <c r="B14" s="131" t="s">
        <v>195</v>
      </c>
      <c r="C14" s="295" t="s">
        <v>303</v>
      </c>
      <c r="D14" s="295"/>
    </row>
    <row r="15" spans="2:4" s="124" customFormat="1" x14ac:dyDescent="0.25">
      <c r="B15" s="131" t="s">
        <v>124</v>
      </c>
      <c r="C15" s="295" t="s">
        <v>225</v>
      </c>
      <c r="D15" s="295"/>
    </row>
    <row r="16" spans="2:4" s="124" customFormat="1" x14ac:dyDescent="0.25">
      <c r="B16" s="130" t="s">
        <v>125</v>
      </c>
      <c r="C16" s="295" t="s">
        <v>226</v>
      </c>
      <c r="D16" s="295"/>
    </row>
    <row r="17" spans="2:4" s="124" customFormat="1" ht="30" customHeight="1" x14ac:dyDescent="0.25">
      <c r="B17" s="198" t="s">
        <v>126</v>
      </c>
      <c r="C17" s="294" t="s">
        <v>227</v>
      </c>
      <c r="D17" s="294"/>
    </row>
    <row r="18" spans="2:4" s="124" customFormat="1" x14ac:dyDescent="0.25">
      <c r="B18" s="129" t="s">
        <v>127</v>
      </c>
      <c r="C18" s="297" t="s">
        <v>304</v>
      </c>
      <c r="D18" s="297"/>
    </row>
    <row r="19" spans="2:4" s="124" customFormat="1" x14ac:dyDescent="0.25">
      <c r="B19" s="131" t="s">
        <v>61</v>
      </c>
      <c r="C19" s="295" t="s">
        <v>228</v>
      </c>
      <c r="D19" s="295"/>
    </row>
    <row r="20" spans="2:4" s="124" customFormat="1" x14ac:dyDescent="0.25">
      <c r="B20" s="131" t="s">
        <v>129</v>
      </c>
      <c r="C20" s="295" t="s">
        <v>229</v>
      </c>
      <c r="D20" s="295"/>
    </row>
    <row r="21" spans="2:4" s="124" customFormat="1" ht="30" x14ac:dyDescent="0.25">
      <c r="B21" s="131" t="s">
        <v>130</v>
      </c>
      <c r="C21" s="295" t="s">
        <v>305</v>
      </c>
      <c r="D21" s="295"/>
    </row>
    <row r="22" spans="2:4" s="124" customFormat="1" x14ac:dyDescent="0.25">
      <c r="B22" s="126"/>
      <c r="C22" s="127"/>
      <c r="D22" s="128"/>
    </row>
    <row r="23" spans="2:4" s="124" customFormat="1" x14ac:dyDescent="0.25">
      <c r="B23" s="197" t="s">
        <v>193</v>
      </c>
      <c r="C23" s="296" t="s">
        <v>141</v>
      </c>
      <c r="D23" s="296"/>
    </row>
    <row r="24" spans="2:4" s="124" customFormat="1" x14ac:dyDescent="0.25">
      <c r="B24" s="197" t="s">
        <v>196</v>
      </c>
      <c r="C24" s="296"/>
      <c r="D24" s="296"/>
    </row>
    <row r="25" spans="2:4" s="124" customFormat="1" x14ac:dyDescent="0.25">
      <c r="B25" s="132" t="s">
        <v>131</v>
      </c>
      <c r="C25" s="294" t="s">
        <v>230</v>
      </c>
      <c r="D25" s="294"/>
    </row>
    <row r="26" spans="2:4" s="124" customFormat="1" ht="36" customHeight="1" x14ac:dyDescent="0.25">
      <c r="B26" s="131" t="s">
        <v>132</v>
      </c>
      <c r="C26" s="298" t="s">
        <v>250</v>
      </c>
      <c r="D26" s="298"/>
    </row>
    <row r="27" spans="2:4" s="124" customFormat="1" x14ac:dyDescent="0.25">
      <c r="B27" s="132" t="s">
        <v>65</v>
      </c>
      <c r="C27" s="294" t="s">
        <v>306</v>
      </c>
      <c r="D27" s="294"/>
    </row>
    <row r="28" spans="2:4" s="124" customFormat="1" x14ac:dyDescent="0.25">
      <c r="B28" s="132" t="s">
        <v>197</v>
      </c>
      <c r="C28" s="294" t="s">
        <v>236</v>
      </c>
      <c r="D28" s="294"/>
    </row>
    <row r="29" spans="2:4" s="124" customFormat="1" x14ac:dyDescent="0.25">
      <c r="B29" s="132" t="s">
        <v>198</v>
      </c>
      <c r="C29" s="297" t="s">
        <v>307</v>
      </c>
      <c r="D29" s="297"/>
    </row>
    <row r="30" spans="2:4" s="124" customFormat="1" x14ac:dyDescent="0.25">
      <c r="B30" s="132" t="s">
        <v>68</v>
      </c>
      <c r="C30" s="298" t="s">
        <v>237</v>
      </c>
      <c r="D30" s="298"/>
    </row>
    <row r="31" spans="2:4" s="124" customFormat="1" x14ac:dyDescent="0.25">
      <c r="B31" s="132" t="s">
        <v>133</v>
      </c>
      <c r="C31" s="294" t="s">
        <v>231</v>
      </c>
      <c r="D31" s="294"/>
    </row>
    <row r="32" spans="2:4" s="124" customFormat="1" x14ac:dyDescent="0.25">
      <c r="B32" s="132" t="s">
        <v>69</v>
      </c>
      <c r="C32" s="294" t="s">
        <v>232</v>
      </c>
      <c r="D32" s="294"/>
    </row>
    <row r="33" spans="2:4" s="124" customFormat="1" x14ac:dyDescent="0.25">
      <c r="B33" s="129"/>
      <c r="C33" s="130"/>
      <c r="D33" s="131"/>
    </row>
    <row r="34" spans="2:4" s="124" customFormat="1" x14ac:dyDescent="0.25">
      <c r="B34" s="197" t="s">
        <v>193</v>
      </c>
      <c r="C34" s="293" t="s">
        <v>141</v>
      </c>
      <c r="D34" s="293"/>
    </row>
    <row r="35" spans="2:4" s="124" customFormat="1" x14ac:dyDescent="0.25">
      <c r="B35" s="197" t="s">
        <v>199</v>
      </c>
      <c r="C35" s="293"/>
      <c r="D35" s="293"/>
    </row>
    <row r="36" spans="2:4" s="124" customFormat="1" ht="52.5" customHeight="1" x14ac:dyDescent="0.25">
      <c r="B36" s="199" t="s">
        <v>93</v>
      </c>
      <c r="C36" s="294" t="s">
        <v>233</v>
      </c>
      <c r="D36" s="294"/>
    </row>
    <row r="37" spans="2:4" s="124" customFormat="1" ht="169.5" customHeight="1" x14ac:dyDescent="0.25">
      <c r="B37" s="199" t="s">
        <v>95</v>
      </c>
      <c r="C37" s="294" t="s">
        <v>234</v>
      </c>
      <c r="D37" s="294"/>
    </row>
    <row r="38" spans="2:4" s="124" customFormat="1" x14ac:dyDescent="0.25">
      <c r="B38" s="132"/>
      <c r="C38" s="131"/>
      <c r="D38" s="131"/>
    </row>
    <row r="39" spans="2:4" s="124" customFormat="1" x14ac:dyDescent="0.25">
      <c r="B39" s="197" t="s">
        <v>193</v>
      </c>
      <c r="C39" s="293" t="s">
        <v>141</v>
      </c>
      <c r="D39" s="293"/>
    </row>
    <row r="40" spans="2:4" s="124" customFormat="1" x14ac:dyDescent="0.25">
      <c r="B40" s="197" t="s">
        <v>200</v>
      </c>
      <c r="C40" s="293"/>
      <c r="D40" s="293"/>
    </row>
    <row r="41" spans="2:4" s="124" customFormat="1" ht="75" customHeight="1" x14ac:dyDescent="0.25">
      <c r="B41" s="126" t="s">
        <v>98</v>
      </c>
      <c r="C41" s="294" t="s">
        <v>308</v>
      </c>
      <c r="D41" s="294"/>
    </row>
    <row r="42" spans="2:4" s="124" customFormat="1" ht="32.25" customHeight="1" x14ac:dyDescent="0.25">
      <c r="B42" s="199" t="s">
        <v>99</v>
      </c>
      <c r="C42" s="294" t="s">
        <v>216</v>
      </c>
      <c r="D42" s="294"/>
    </row>
    <row r="43" spans="2:4" s="124" customFormat="1" x14ac:dyDescent="0.25">
      <c r="B43" s="199" t="s">
        <v>100</v>
      </c>
      <c r="C43" s="294" t="s">
        <v>215</v>
      </c>
      <c r="D43" s="294"/>
    </row>
    <row r="44" spans="2:4" s="124" customFormat="1" x14ac:dyDescent="0.25">
      <c r="B44" s="133"/>
      <c r="C44" s="134"/>
      <c r="D44" s="131"/>
    </row>
    <row r="45" spans="2:4" s="124" customFormat="1" x14ac:dyDescent="0.25">
      <c r="B45" s="197" t="s">
        <v>193</v>
      </c>
      <c r="C45" s="293" t="s">
        <v>141</v>
      </c>
      <c r="D45" s="293"/>
    </row>
    <row r="46" spans="2:4" s="124" customFormat="1" x14ac:dyDescent="0.25">
      <c r="B46" s="197" t="s">
        <v>201</v>
      </c>
      <c r="C46" s="293"/>
      <c r="D46" s="293"/>
    </row>
    <row r="47" spans="2:4" s="124" customFormat="1" x14ac:dyDescent="0.25">
      <c r="B47" s="130" t="s">
        <v>1</v>
      </c>
      <c r="C47" s="292" t="s">
        <v>311</v>
      </c>
      <c r="D47" s="292"/>
    </row>
    <row r="48" spans="2:4" s="124" customFormat="1" x14ac:dyDescent="0.25">
      <c r="B48" s="133" t="s">
        <v>2</v>
      </c>
      <c r="C48" s="292" t="s">
        <v>310</v>
      </c>
      <c r="D48" s="292"/>
    </row>
    <row r="49" spans="2:4" s="124" customFormat="1" ht="15.75" customHeight="1" x14ac:dyDescent="0.25">
      <c r="B49" s="133" t="s">
        <v>3</v>
      </c>
      <c r="C49" s="292" t="s">
        <v>312</v>
      </c>
      <c r="D49" s="292"/>
    </row>
    <row r="50" spans="2:4" s="124" customFormat="1" ht="14.25" customHeight="1" x14ac:dyDescent="0.25">
      <c r="B50" s="133" t="s">
        <v>4</v>
      </c>
      <c r="C50" s="292" t="s">
        <v>309</v>
      </c>
      <c r="D50" s="292"/>
    </row>
    <row r="51" spans="2:4" s="124" customFormat="1" x14ac:dyDescent="0.25">
      <c r="B51" s="133" t="s">
        <v>5</v>
      </c>
      <c r="C51" s="292" t="s">
        <v>313</v>
      </c>
      <c r="D51" s="292"/>
    </row>
    <row r="52" spans="2:4" s="124" customFormat="1" x14ac:dyDescent="0.25">
      <c r="B52" s="133" t="s">
        <v>6</v>
      </c>
      <c r="C52" s="292" t="s">
        <v>314</v>
      </c>
      <c r="D52" s="292"/>
    </row>
    <row r="53" spans="2:4" s="124" customFormat="1" x14ac:dyDescent="0.25">
      <c r="B53" s="133" t="s">
        <v>7</v>
      </c>
      <c r="C53" s="292" t="s">
        <v>315</v>
      </c>
      <c r="D53" s="292"/>
    </row>
    <row r="54" spans="2:4" s="124" customFormat="1" x14ac:dyDescent="0.25">
      <c r="B54" s="133" t="s">
        <v>52</v>
      </c>
      <c r="C54" s="292" t="s">
        <v>316</v>
      </c>
      <c r="D54" s="292"/>
    </row>
    <row r="55" spans="2:4" s="124" customFormat="1" x14ac:dyDescent="0.25">
      <c r="B55" s="133" t="s">
        <v>8</v>
      </c>
      <c r="C55" s="292" t="s">
        <v>317</v>
      </c>
      <c r="D55" s="292"/>
    </row>
    <row r="56" spans="2:4" s="124" customFormat="1" x14ac:dyDescent="0.25">
      <c r="B56" s="124" t="s">
        <v>9</v>
      </c>
      <c r="C56" s="292" t="s">
        <v>318</v>
      </c>
      <c r="D56" s="292"/>
    </row>
    <row r="57" spans="2:4" s="124" customFormat="1" x14ac:dyDescent="0.25"/>
    <row r="58" spans="2:4" s="124" customFormat="1" x14ac:dyDescent="0.25">
      <c r="B58" s="197" t="s">
        <v>193</v>
      </c>
      <c r="C58" s="135" t="s">
        <v>141</v>
      </c>
      <c r="D58" s="200"/>
    </row>
    <row r="59" spans="2:4" s="124" customFormat="1" x14ac:dyDescent="0.25">
      <c r="B59" s="197" t="s">
        <v>202</v>
      </c>
      <c r="C59" s="135"/>
      <c r="D59" s="200"/>
    </row>
    <row r="60" spans="2:4" s="124" customFormat="1" ht="53.25" customHeight="1" x14ac:dyDescent="0.25">
      <c r="B60" s="199" t="s">
        <v>36</v>
      </c>
      <c r="C60" s="292" t="s">
        <v>320</v>
      </c>
      <c r="D60" s="292"/>
    </row>
    <row r="61" spans="2:4" s="124" customFormat="1" ht="64.5" customHeight="1" x14ac:dyDescent="0.25">
      <c r="B61" s="199" t="s">
        <v>37</v>
      </c>
      <c r="C61" s="292" t="s">
        <v>321</v>
      </c>
      <c r="D61" s="292"/>
    </row>
    <row r="62" spans="2:4" s="124" customFormat="1" ht="101.25" customHeight="1" x14ac:dyDescent="0.25">
      <c r="B62" s="199" t="s">
        <v>235</v>
      </c>
      <c r="C62" s="292" t="s">
        <v>322</v>
      </c>
      <c r="D62" s="292"/>
    </row>
    <row r="63" spans="2:4" s="124" customFormat="1" ht="49.5" customHeight="1" x14ac:dyDescent="0.25">
      <c r="B63" s="199" t="s">
        <v>38</v>
      </c>
      <c r="C63" s="292" t="s">
        <v>323</v>
      </c>
      <c r="D63" s="292"/>
    </row>
    <row r="64" spans="2:4" s="124" customFormat="1" ht="15" customHeight="1" x14ac:dyDescent="0.25">
      <c r="B64" s="199" t="s">
        <v>39</v>
      </c>
      <c r="C64" s="292" t="s">
        <v>217</v>
      </c>
      <c r="D64" s="292"/>
    </row>
    <row r="65" spans="1:4" s="124" customFormat="1" x14ac:dyDescent="0.25">
      <c r="B65" s="199" t="s">
        <v>40</v>
      </c>
      <c r="C65" s="292" t="s">
        <v>218</v>
      </c>
      <c r="D65" s="292"/>
    </row>
    <row r="66" spans="1:4" s="124" customFormat="1" x14ac:dyDescent="0.25">
      <c r="B66" s="199" t="s">
        <v>9</v>
      </c>
      <c r="C66" s="292" t="s">
        <v>214</v>
      </c>
      <c r="D66" s="292"/>
    </row>
    <row r="67" spans="1:4" s="124" customFormat="1" x14ac:dyDescent="0.25"/>
    <row r="68" spans="1:4" s="124" customFormat="1" x14ac:dyDescent="0.25">
      <c r="B68" s="197" t="s">
        <v>193</v>
      </c>
      <c r="C68" s="293" t="s">
        <v>141</v>
      </c>
      <c r="D68" s="293"/>
    </row>
    <row r="69" spans="1:4" s="124" customFormat="1" x14ac:dyDescent="0.25">
      <c r="B69" s="197" t="s">
        <v>203</v>
      </c>
      <c r="C69" s="293"/>
      <c r="D69" s="293"/>
    </row>
    <row r="70" spans="1:4" s="124" customFormat="1" x14ac:dyDescent="0.25">
      <c r="B70" s="133" t="s">
        <v>204</v>
      </c>
      <c r="C70" s="292" t="s">
        <v>241</v>
      </c>
      <c r="D70" s="292"/>
    </row>
    <row r="71" spans="1:4" s="124" customFormat="1" x14ac:dyDescent="0.25">
      <c r="B71" s="133"/>
      <c r="C71" s="131"/>
      <c r="D71" s="131"/>
    </row>
    <row r="72" spans="1:4" s="124" customFormat="1" x14ac:dyDescent="0.25">
      <c r="B72" s="136"/>
      <c r="C72" s="137"/>
      <c r="D72" s="137"/>
    </row>
    <row r="73" spans="1:4" s="124" customFormat="1" x14ac:dyDescent="0.25">
      <c r="B73" s="136"/>
      <c r="C73" s="137"/>
      <c r="D73" s="138" t="s">
        <v>162</v>
      </c>
    </row>
    <row r="74" spans="1:4" s="124" customFormat="1" x14ac:dyDescent="0.25">
      <c r="B74" s="133"/>
      <c r="C74" s="137"/>
      <c r="D74" s="137"/>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F29" sqref="F29"/>
    </sheetView>
  </sheetViews>
  <sheetFormatPr defaultColWidth="15.85546875" defaultRowHeight="15.75" x14ac:dyDescent="0.25"/>
  <cols>
    <col min="1" max="1" width="3.42578125" style="3" customWidth="1"/>
    <col min="2" max="2" width="33.7109375" style="114" bestFit="1" customWidth="1"/>
    <col min="3" max="3" width="1.5703125" style="115" customWidth="1"/>
    <col min="4" max="4" width="71" style="114" customWidth="1"/>
    <col min="5" max="6" width="23.5703125" style="114" customWidth="1"/>
    <col min="7" max="7" width="1.85546875" style="114" customWidth="1"/>
    <col min="8" max="8" width="15.85546875" style="114"/>
    <col min="9" max="9" width="6.140625" style="114" customWidth="1"/>
    <col min="10" max="16384" width="15.85546875" style="114"/>
  </cols>
  <sheetData>
    <row r="1" spans="2:6" s="3" customFormat="1" ht="12" customHeight="1" x14ac:dyDescent="0.25">
      <c r="C1" s="111"/>
    </row>
    <row r="2" spans="2:6" s="3" customFormat="1" ht="12" customHeight="1" x14ac:dyDescent="0.25">
      <c r="C2" s="111"/>
    </row>
    <row r="3" spans="2:6" s="3" customFormat="1" ht="12" customHeight="1" x14ac:dyDescent="0.25">
      <c r="C3" s="111"/>
    </row>
    <row r="4" spans="2:6" s="3" customFormat="1" ht="15.75" customHeight="1" x14ac:dyDescent="0.25">
      <c r="C4" s="111"/>
    </row>
    <row r="5" spans="2:6" s="3" customFormat="1" ht="24" customHeight="1" x14ac:dyDescent="0.4">
      <c r="B5" s="265" t="s">
        <v>417</v>
      </c>
      <c r="C5" s="265"/>
      <c r="D5" s="265"/>
    </row>
    <row r="6" spans="2:6" s="3" customFormat="1" ht="6" customHeight="1" x14ac:dyDescent="0.25">
      <c r="C6" s="111"/>
    </row>
    <row r="7" spans="2:6" s="3" customFormat="1" ht="15.75" customHeight="1" x14ac:dyDescent="0.25">
      <c r="B7" s="112" t="s">
        <v>174</v>
      </c>
      <c r="C7" s="113"/>
      <c r="D7" s="239">
        <v>43738</v>
      </c>
    </row>
    <row r="8" spans="2:6" ht="11.25" customHeight="1" x14ac:dyDescent="0.25"/>
    <row r="10" spans="2:6" x14ac:dyDescent="0.25">
      <c r="B10" s="139" t="s">
        <v>371</v>
      </c>
      <c r="C10" s="116"/>
      <c r="D10" s="117"/>
      <c r="E10" s="117"/>
      <c r="F10" s="117"/>
    </row>
    <row r="11" spans="2:6" x14ac:dyDescent="0.25">
      <c r="B11" s="119" t="s">
        <v>176</v>
      </c>
      <c r="C11" s="119"/>
      <c r="D11" s="119"/>
      <c r="E11" s="117"/>
      <c r="F11" s="117"/>
    </row>
    <row r="12" spans="2:6" x14ac:dyDescent="0.25">
      <c r="B12" s="118" t="s">
        <v>175</v>
      </c>
      <c r="C12" s="116"/>
      <c r="D12" s="121" t="s">
        <v>176</v>
      </c>
      <c r="E12" s="117"/>
      <c r="F12" s="117"/>
    </row>
    <row r="13" spans="2:6" x14ac:dyDescent="0.25">
      <c r="B13" s="118"/>
      <c r="C13" s="116"/>
      <c r="D13" s="117"/>
      <c r="E13" s="117"/>
      <c r="F13" s="117"/>
    </row>
    <row r="14" spans="2:6" x14ac:dyDescent="0.25">
      <c r="B14" s="119" t="s">
        <v>178</v>
      </c>
      <c r="C14" s="119"/>
      <c r="D14" s="117"/>
      <c r="E14" s="117"/>
      <c r="F14" s="117"/>
    </row>
    <row r="15" spans="2:6" x14ac:dyDescent="0.25">
      <c r="B15" s="118" t="s">
        <v>177</v>
      </c>
      <c r="C15" s="116"/>
      <c r="D15" s="121" t="s">
        <v>181</v>
      </c>
      <c r="E15" s="117"/>
      <c r="F15" s="117"/>
    </row>
    <row r="16" spans="2:6" x14ac:dyDescent="0.25">
      <c r="B16" s="118" t="s">
        <v>179</v>
      </c>
      <c r="C16" s="116"/>
      <c r="D16" s="121" t="s">
        <v>180</v>
      </c>
      <c r="E16" s="117"/>
      <c r="F16" s="117"/>
    </row>
    <row r="17" spans="2:6" x14ac:dyDescent="0.25">
      <c r="B17" s="118" t="s">
        <v>368</v>
      </c>
      <c r="C17" s="116"/>
      <c r="D17" s="121" t="s">
        <v>369</v>
      </c>
      <c r="E17" s="117"/>
      <c r="F17" s="117"/>
    </row>
    <row r="18" spans="2:6" x14ac:dyDescent="0.25">
      <c r="B18" s="118" t="s">
        <v>367</v>
      </c>
      <c r="C18" s="116"/>
      <c r="D18" s="121" t="s">
        <v>370</v>
      </c>
      <c r="E18" s="117"/>
      <c r="F18" s="117"/>
    </row>
    <row r="19" spans="2:6" x14ac:dyDescent="0.25">
      <c r="B19" s="118" t="s">
        <v>182</v>
      </c>
      <c r="C19" s="116"/>
      <c r="D19" s="121" t="s">
        <v>184</v>
      </c>
      <c r="E19" s="117"/>
      <c r="F19" s="117"/>
    </row>
    <row r="20" spans="2:6" x14ac:dyDescent="0.25">
      <c r="B20" s="118" t="s">
        <v>183</v>
      </c>
      <c r="C20" s="116"/>
      <c r="D20" s="121" t="s">
        <v>185</v>
      </c>
      <c r="E20" s="117"/>
      <c r="F20" s="117"/>
    </row>
    <row r="21" spans="2:6" x14ac:dyDescent="0.25">
      <c r="B21" s="118"/>
      <c r="C21" s="116"/>
      <c r="D21" s="117"/>
      <c r="E21" s="117"/>
      <c r="F21" s="117"/>
    </row>
    <row r="22" spans="2:6" x14ac:dyDescent="0.25">
      <c r="B22" s="118" t="s">
        <v>329</v>
      </c>
      <c r="C22" s="116"/>
      <c r="D22" s="121" t="s">
        <v>0</v>
      </c>
      <c r="E22" s="117"/>
      <c r="F22" s="117"/>
    </row>
    <row r="23" spans="2:6" x14ac:dyDescent="0.25">
      <c r="B23" s="118" t="s">
        <v>330</v>
      </c>
      <c r="C23" s="116"/>
      <c r="D23" s="121" t="s">
        <v>113</v>
      </c>
      <c r="E23" s="117"/>
      <c r="F23" s="117"/>
    </row>
    <row r="24" spans="2:6" x14ac:dyDescent="0.25">
      <c r="B24" s="118" t="s">
        <v>331</v>
      </c>
      <c r="C24" s="116"/>
      <c r="D24" s="121" t="s">
        <v>114</v>
      </c>
      <c r="E24" s="117"/>
      <c r="F24" s="117"/>
    </row>
    <row r="25" spans="2:6" x14ac:dyDescent="0.25">
      <c r="B25" s="118" t="s">
        <v>332</v>
      </c>
      <c r="C25" s="116"/>
      <c r="D25" s="121" t="s">
        <v>115</v>
      </c>
      <c r="E25" s="117"/>
      <c r="F25" s="117"/>
    </row>
    <row r="26" spans="2:6" x14ac:dyDescent="0.25">
      <c r="B26" s="118" t="s">
        <v>333</v>
      </c>
      <c r="C26" s="116"/>
      <c r="D26" s="121" t="s">
        <v>186</v>
      </c>
      <c r="E26" s="117"/>
      <c r="F26" s="117"/>
    </row>
    <row r="27" spans="2:6" x14ac:dyDescent="0.25">
      <c r="B27" s="118" t="s">
        <v>334</v>
      </c>
      <c r="C27" s="116"/>
      <c r="D27" s="121" t="s">
        <v>172</v>
      </c>
      <c r="E27" s="117"/>
      <c r="F27" s="117"/>
    </row>
    <row r="28" spans="2:6" x14ac:dyDescent="0.25">
      <c r="B28" s="118" t="s">
        <v>335</v>
      </c>
      <c r="C28" s="116"/>
      <c r="D28" s="121" t="s">
        <v>187</v>
      </c>
      <c r="E28" s="117"/>
      <c r="F28" s="117"/>
    </row>
    <row r="29" spans="2:6" x14ac:dyDescent="0.25">
      <c r="B29" s="118" t="s">
        <v>336</v>
      </c>
      <c r="C29" s="116"/>
      <c r="D29" s="121" t="s">
        <v>116</v>
      </c>
      <c r="E29" s="117"/>
      <c r="F29" s="117"/>
    </row>
    <row r="30" spans="2:6" x14ac:dyDescent="0.25">
      <c r="B30" s="118" t="s">
        <v>337</v>
      </c>
      <c r="C30" s="116"/>
      <c r="D30" s="121" t="s">
        <v>117</v>
      </c>
      <c r="E30" s="117"/>
      <c r="F30" s="117"/>
    </row>
    <row r="31" spans="2:6" x14ac:dyDescent="0.25">
      <c r="B31" s="118" t="s">
        <v>338</v>
      </c>
      <c r="C31" s="116"/>
      <c r="D31" s="121" t="s">
        <v>118</v>
      </c>
      <c r="E31" s="117"/>
      <c r="F31" s="117"/>
    </row>
    <row r="32" spans="2:6" x14ac:dyDescent="0.25">
      <c r="B32" s="118" t="s">
        <v>339</v>
      </c>
      <c r="C32" s="116"/>
      <c r="D32" s="121" t="s">
        <v>119</v>
      </c>
      <c r="E32" s="117"/>
      <c r="F32" s="117"/>
    </row>
    <row r="33" spans="2:6" x14ac:dyDescent="0.25">
      <c r="B33" s="118" t="s">
        <v>340</v>
      </c>
      <c r="C33" s="116"/>
      <c r="D33" s="121" t="s">
        <v>188</v>
      </c>
      <c r="E33" s="117"/>
      <c r="F33" s="117"/>
    </row>
    <row r="34" spans="2:6" x14ac:dyDescent="0.25">
      <c r="B34" s="118" t="s">
        <v>341</v>
      </c>
      <c r="C34" s="116"/>
      <c r="D34" s="121" t="s">
        <v>121</v>
      </c>
      <c r="E34" s="117"/>
      <c r="F34" s="117"/>
    </row>
    <row r="35" spans="2:6" x14ac:dyDescent="0.25">
      <c r="B35" s="118" t="s">
        <v>342</v>
      </c>
      <c r="C35" s="116"/>
      <c r="D35" s="121" t="s">
        <v>189</v>
      </c>
      <c r="E35" s="117"/>
      <c r="F35" s="117"/>
    </row>
    <row r="36" spans="2:6" x14ac:dyDescent="0.25">
      <c r="B36" s="118" t="s">
        <v>343</v>
      </c>
      <c r="C36" s="116"/>
      <c r="D36" s="121" t="s">
        <v>190</v>
      </c>
      <c r="E36" s="117"/>
      <c r="F36" s="117"/>
    </row>
    <row r="37" spans="2:6" x14ac:dyDescent="0.25">
      <c r="B37" s="118" t="s">
        <v>344</v>
      </c>
      <c r="C37" s="116"/>
      <c r="D37" s="121" t="s">
        <v>173</v>
      </c>
      <c r="E37" s="117"/>
      <c r="F37" s="117"/>
    </row>
    <row r="38" spans="2:6" x14ac:dyDescent="0.25">
      <c r="B38" s="118" t="s">
        <v>345</v>
      </c>
      <c r="C38" s="116"/>
      <c r="D38" s="121" t="s">
        <v>170</v>
      </c>
      <c r="E38" s="117"/>
      <c r="F38" s="117"/>
    </row>
    <row r="39" spans="2:6" x14ac:dyDescent="0.25">
      <c r="B39" s="118" t="s">
        <v>346</v>
      </c>
      <c r="C39" s="116"/>
      <c r="D39" s="121" t="s">
        <v>171</v>
      </c>
      <c r="E39" s="117"/>
      <c r="F39" s="117"/>
    </row>
    <row r="40" spans="2:6" x14ac:dyDescent="0.25">
      <c r="E40" s="115"/>
    </row>
    <row r="41" spans="2:6" x14ac:dyDescent="0.25">
      <c r="E41" s="115"/>
    </row>
    <row r="42" spans="2:6" x14ac:dyDescent="0.25">
      <c r="B42" s="139" t="s">
        <v>191</v>
      </c>
      <c r="C42" s="116"/>
      <c r="D42" s="117"/>
      <c r="E42" s="115"/>
    </row>
    <row r="43" spans="2:6" x14ac:dyDescent="0.25">
      <c r="B43" s="118" t="s">
        <v>206</v>
      </c>
      <c r="C43" s="116"/>
      <c r="D43" s="121" t="s">
        <v>140</v>
      </c>
      <c r="E43" s="115"/>
    </row>
    <row r="44" spans="2:6" x14ac:dyDescent="0.25">
      <c r="B44" s="118" t="s">
        <v>205</v>
      </c>
      <c r="C44" s="116"/>
      <c r="D44" s="121" t="s">
        <v>193</v>
      </c>
    </row>
    <row r="45" spans="2:6" x14ac:dyDescent="0.25">
      <c r="B45" s="117"/>
      <c r="C45" s="116"/>
      <c r="D45" s="11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M14" sqref="M14"/>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66"/>
      <c r="D4" s="266"/>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278</v>
      </c>
      <c r="C9" s="60" t="s">
        <v>423</v>
      </c>
      <c r="D9" s="60" t="s">
        <v>424</v>
      </c>
      <c r="E9" s="60" t="s">
        <v>422</v>
      </c>
      <c r="F9" s="60" t="s">
        <v>421</v>
      </c>
    </row>
    <row r="10" spans="2:6" x14ac:dyDescent="0.25">
      <c r="B10" s="10" t="s">
        <v>54</v>
      </c>
      <c r="C10" s="242">
        <v>174</v>
      </c>
      <c r="D10" s="242">
        <v>165.7</v>
      </c>
      <c r="E10" s="242">
        <v>163.5</v>
      </c>
      <c r="F10" s="242">
        <v>160.69999999999999</v>
      </c>
    </row>
    <row r="11" spans="2:6" x14ac:dyDescent="0.25">
      <c r="B11" s="10" t="s">
        <v>279</v>
      </c>
      <c r="C11" s="242">
        <v>155.19999999999999</v>
      </c>
      <c r="D11" s="242">
        <v>153.4</v>
      </c>
      <c r="E11" s="242">
        <v>151.5</v>
      </c>
      <c r="F11" s="242">
        <v>148.6</v>
      </c>
    </row>
    <row r="12" spans="2:6" x14ac:dyDescent="0.25">
      <c r="B12" s="13" t="s">
        <v>55</v>
      </c>
      <c r="C12" s="75">
        <v>155.19999999999999</v>
      </c>
      <c r="D12" s="75">
        <v>153.4</v>
      </c>
      <c r="E12" s="75">
        <v>151.5</v>
      </c>
      <c r="F12" s="75">
        <v>148.6</v>
      </c>
    </row>
    <row r="13" spans="2:6" x14ac:dyDescent="0.25">
      <c r="B13" s="14" t="s">
        <v>56</v>
      </c>
      <c r="C13" s="76">
        <v>0.14799999999999999</v>
      </c>
      <c r="D13" s="76">
        <v>0.157</v>
      </c>
      <c r="E13" s="76">
        <v>0.159</v>
      </c>
      <c r="F13" s="76">
        <v>0.16</v>
      </c>
    </row>
    <row r="14" spans="2:6" x14ac:dyDescent="0.25">
      <c r="B14" s="10" t="s">
        <v>57</v>
      </c>
      <c r="C14" s="77">
        <v>0.156</v>
      </c>
      <c r="D14" s="77">
        <v>0.16500000000000001</v>
      </c>
      <c r="E14" s="77">
        <v>0.16700000000000001</v>
      </c>
      <c r="F14" s="77">
        <v>0.16900000000000001</v>
      </c>
    </row>
    <row r="15" spans="2:6" x14ac:dyDescent="0.25">
      <c r="B15" s="10" t="s">
        <v>123</v>
      </c>
      <c r="C15" s="242">
        <v>148</v>
      </c>
      <c r="D15" s="242">
        <v>141.19999999999999</v>
      </c>
      <c r="E15" s="242">
        <v>140.1</v>
      </c>
      <c r="F15" s="242">
        <v>137.9</v>
      </c>
    </row>
    <row r="16" spans="2:6" x14ac:dyDescent="0.25">
      <c r="B16" s="10" t="s">
        <v>58</v>
      </c>
      <c r="C16" s="242">
        <v>4</v>
      </c>
      <c r="D16" s="242">
        <v>4</v>
      </c>
      <c r="E16" s="242">
        <v>3</v>
      </c>
      <c r="F16" s="242">
        <v>3</v>
      </c>
    </row>
    <row r="17" spans="2:6" x14ac:dyDescent="0.25">
      <c r="B17" s="233" t="s">
        <v>280</v>
      </c>
      <c r="C17" s="242">
        <v>6</v>
      </c>
      <c r="D17" s="242">
        <v>5</v>
      </c>
      <c r="E17" s="242">
        <v>5</v>
      </c>
      <c r="F17" s="242">
        <v>5</v>
      </c>
    </row>
    <row r="18" spans="2:6" x14ac:dyDescent="0.25">
      <c r="B18" s="14" t="s">
        <v>124</v>
      </c>
      <c r="C18" s="262" t="s">
        <v>425</v>
      </c>
      <c r="D18" s="262" t="s">
        <v>425</v>
      </c>
      <c r="E18" s="262" t="s">
        <v>425</v>
      </c>
      <c r="F18" s="263">
        <v>17406</v>
      </c>
    </row>
    <row r="19" spans="2:6" x14ac:dyDescent="0.25">
      <c r="B19" s="11" t="s">
        <v>125</v>
      </c>
      <c r="C19" s="242">
        <v>22</v>
      </c>
      <c r="D19" s="242">
        <v>16</v>
      </c>
      <c r="E19" s="242">
        <v>-5</v>
      </c>
      <c r="F19" s="242">
        <v>-17</v>
      </c>
    </row>
    <row r="20" spans="2:6" x14ac:dyDescent="0.25">
      <c r="B20" s="12" t="s">
        <v>126</v>
      </c>
      <c r="C20" s="75">
        <v>52</v>
      </c>
      <c r="D20" s="75">
        <v>55</v>
      </c>
      <c r="E20" s="75">
        <v>72</v>
      </c>
      <c r="F20" s="75">
        <v>48</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59</v>
      </c>
      <c r="C23" s="2"/>
      <c r="D23" s="2"/>
      <c r="E23" s="2"/>
      <c r="F23" s="2"/>
    </row>
    <row r="24" spans="2:6" x14ac:dyDescent="0.25">
      <c r="B24" s="15" t="s">
        <v>127</v>
      </c>
      <c r="C24" s="83">
        <f>SUM(C28:C30)</f>
        <v>152.15323214423</v>
      </c>
      <c r="D24" s="83">
        <f>SUM(D28:D30)</f>
        <v>150.01058711466999</v>
      </c>
      <c r="E24" s="83">
        <f t="shared" ref="E24:F24" si="0">SUM(E28:E30)</f>
        <v>148.25904182005002</v>
      </c>
      <c r="F24" s="83">
        <f t="shared" si="0"/>
        <v>146.42650544569003</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1.2454307959999999E-2</v>
      </c>
      <c r="D28" s="19">
        <v>1.282203182E-2</v>
      </c>
      <c r="E28" s="19">
        <v>1.8709645130000001E-2</v>
      </c>
      <c r="F28" s="19">
        <v>1.8069906680000001E-2</v>
      </c>
    </row>
    <row r="29" spans="2:6" x14ac:dyDescent="0.25">
      <c r="B29" s="16" t="s">
        <v>104</v>
      </c>
      <c r="C29" s="19">
        <v>0.43062685877000001</v>
      </c>
      <c r="D29" s="19">
        <v>0.39178650324999997</v>
      </c>
      <c r="E29" s="19">
        <v>0.40987241574</v>
      </c>
      <c r="F29" s="19">
        <v>0.41104668820000001</v>
      </c>
    </row>
    <row r="30" spans="2:6" x14ac:dyDescent="0.25">
      <c r="B30" s="16" t="s">
        <v>105</v>
      </c>
      <c r="C30" s="19">
        <v>151.71015097750001</v>
      </c>
      <c r="D30" s="19">
        <v>149.60597857959999</v>
      </c>
      <c r="E30" s="19">
        <v>147.83045975918</v>
      </c>
      <c r="F30" s="19">
        <v>145.99738885081001</v>
      </c>
    </row>
    <row r="31" spans="2:6" x14ac:dyDescent="0.25">
      <c r="B31" s="13" t="s">
        <v>62</v>
      </c>
      <c r="C31" s="20"/>
      <c r="D31" s="20"/>
      <c r="E31" s="20"/>
      <c r="F31" s="20"/>
    </row>
    <row r="32" spans="2:6" x14ac:dyDescent="0.25">
      <c r="B32" s="16" t="s">
        <v>106</v>
      </c>
      <c r="C32" s="19">
        <v>149.33887555702</v>
      </c>
      <c r="D32" s="19">
        <v>146.96898034615</v>
      </c>
      <c r="E32" s="19">
        <v>145.04221329721</v>
      </c>
      <c r="F32" s="19">
        <v>143.02456545989</v>
      </c>
    </row>
    <row r="33" spans="2:9" x14ac:dyDescent="0.25">
      <c r="B33" s="16" t="s">
        <v>107</v>
      </c>
      <c r="C33" s="19">
        <v>2.8143565872099998</v>
      </c>
      <c r="D33" s="19">
        <v>3.0416067685199999</v>
      </c>
      <c r="E33" s="19">
        <v>3.2168285228500002</v>
      </c>
      <c r="F33" s="19">
        <v>3.4019399857999999</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351</v>
      </c>
      <c r="C36" s="20"/>
      <c r="D36" s="20"/>
      <c r="E36" s="20"/>
      <c r="F36" s="20"/>
    </row>
    <row r="37" spans="2:9" ht="30" x14ac:dyDescent="0.25">
      <c r="B37" s="16" t="s">
        <v>128</v>
      </c>
      <c r="C37" s="19">
        <v>34.530343691749998</v>
      </c>
      <c r="D37" s="19">
        <v>33.360028906910003</v>
      </c>
      <c r="E37" s="19">
        <v>31.772679905499999</v>
      </c>
      <c r="F37" s="19">
        <v>30.541205248560001</v>
      </c>
    </row>
    <row r="38" spans="2:9" ht="30" x14ac:dyDescent="0.25">
      <c r="B38" s="16" t="s">
        <v>110</v>
      </c>
      <c r="C38" s="19">
        <v>117.10614088228</v>
      </c>
      <c r="D38" s="19">
        <v>116.13175347072</v>
      </c>
      <c r="E38" s="19">
        <v>115.93126832067</v>
      </c>
      <c r="F38" s="19">
        <v>115.33384500548</v>
      </c>
      <c r="I38" s="214"/>
    </row>
    <row r="39" spans="2:9" x14ac:dyDescent="0.25">
      <c r="B39" s="16" t="s">
        <v>111</v>
      </c>
      <c r="C39" s="19">
        <v>0.51674757019999995</v>
      </c>
      <c r="D39" s="19">
        <v>0.51880473704999996</v>
      </c>
      <c r="E39" s="19">
        <v>0.55509359389000001</v>
      </c>
      <c r="F39" s="19">
        <v>0.55145519165000001</v>
      </c>
    </row>
    <row r="40" spans="2:9" x14ac:dyDescent="0.25">
      <c r="B40" s="13" t="s">
        <v>352</v>
      </c>
      <c r="C40" s="146">
        <f>SUM(C37:C39)</f>
        <v>152.15323214423</v>
      </c>
      <c r="D40" s="146">
        <f t="shared" ref="D40:F40" si="1">SUM(D37:D39)</f>
        <v>150.01058711467999</v>
      </c>
      <c r="E40" s="146">
        <f t="shared" si="1"/>
        <v>148.25904182005999</v>
      </c>
      <c r="F40" s="146">
        <f t="shared" si="1"/>
        <v>146.42650544569</v>
      </c>
    </row>
    <row r="41" spans="2:9" x14ac:dyDescent="0.25">
      <c r="B41" s="10" t="s">
        <v>129</v>
      </c>
      <c r="C41" s="147">
        <v>1.02272431189</v>
      </c>
      <c r="D41" s="147">
        <v>1.50156855514</v>
      </c>
      <c r="E41" s="147">
        <v>1.44914707296</v>
      </c>
      <c r="F41" s="147">
        <v>1.3618406561500001</v>
      </c>
    </row>
    <row r="42" spans="2:9" ht="30" x14ac:dyDescent="0.25">
      <c r="B42" s="12" t="s">
        <v>281</v>
      </c>
      <c r="C42" s="148">
        <v>0.48</v>
      </c>
      <c r="D42" s="148">
        <v>0.51200000000000001</v>
      </c>
      <c r="E42" s="148">
        <v>0.5</v>
      </c>
      <c r="F42" s="148">
        <v>0.53700000000000003</v>
      </c>
    </row>
    <row r="46" spans="2:9" x14ac:dyDescent="0.25">
      <c r="F46" s="120"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C95" sqref="C95"/>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70" t="s">
        <v>414</v>
      </c>
      <c r="C4" s="271"/>
      <c r="D4" s="271"/>
      <c r="E4" s="271"/>
      <c r="F4" s="7"/>
      <c r="G4" s="7"/>
      <c r="H4" s="7"/>
      <c r="I4" s="7"/>
    </row>
    <row r="5" spans="2:10" ht="4.5" customHeight="1" x14ac:dyDescent="0.25">
      <c r="B5" s="273"/>
      <c r="C5" s="273"/>
      <c r="D5" s="273"/>
      <c r="E5" s="273"/>
      <c r="F5" s="273"/>
      <c r="G5" s="273"/>
      <c r="H5" s="273"/>
      <c r="I5" s="273"/>
    </row>
    <row r="6" spans="2:10" ht="5.25" customHeight="1" x14ac:dyDescent="0.25">
      <c r="B6" s="22"/>
      <c r="C6" s="22"/>
      <c r="D6" s="22"/>
      <c r="E6" s="22"/>
      <c r="F6" s="22"/>
      <c r="G6" s="22"/>
      <c r="H6" s="22"/>
      <c r="I6" s="22"/>
    </row>
    <row r="7" spans="2:10" x14ac:dyDescent="0.25">
      <c r="B7" s="27" t="s">
        <v>64</v>
      </c>
      <c r="C7" s="26"/>
      <c r="D7" s="26"/>
      <c r="E7" s="26"/>
      <c r="F7" s="26"/>
      <c r="G7" s="60" t="s">
        <v>423</v>
      </c>
      <c r="H7" s="60" t="s">
        <v>424</v>
      </c>
      <c r="I7" s="60" t="s">
        <v>422</v>
      </c>
      <c r="J7" s="60" t="s">
        <v>421</v>
      </c>
    </row>
    <row r="8" spans="2:10" x14ac:dyDescent="0.25">
      <c r="B8" s="24" t="s">
        <v>131</v>
      </c>
      <c r="C8" s="6"/>
      <c r="D8" s="6"/>
      <c r="E8" s="6"/>
      <c r="F8" s="6"/>
      <c r="G8" s="74">
        <v>1.8</v>
      </c>
      <c r="H8" s="242">
        <v>1.9</v>
      </c>
      <c r="I8" s="242">
        <v>2.1</v>
      </c>
      <c r="J8" s="242">
        <v>2.4</v>
      </c>
    </row>
    <row r="9" spans="2:10" x14ac:dyDescent="0.25">
      <c r="B9" s="24" t="s">
        <v>282</v>
      </c>
      <c r="C9" s="6"/>
      <c r="D9" s="6"/>
      <c r="E9" s="6"/>
      <c r="F9" s="6"/>
      <c r="G9" s="79">
        <v>1.0999999999999999E-2</v>
      </c>
      <c r="H9" s="243">
        <v>8.9999999999999993E-3</v>
      </c>
      <c r="I9" s="243">
        <v>8.0000000000000002E-3</v>
      </c>
      <c r="J9" s="243">
        <v>3.0000000000000001E-3</v>
      </c>
    </row>
    <row r="10" spans="2:10" x14ac:dyDescent="0.25">
      <c r="B10" s="24" t="s">
        <v>324</v>
      </c>
      <c r="C10" s="6"/>
      <c r="D10" s="6"/>
      <c r="E10" s="6"/>
      <c r="F10" s="6"/>
      <c r="G10" s="79">
        <v>0.14399999999999999</v>
      </c>
      <c r="H10" s="243">
        <v>0.17599999999999999</v>
      </c>
      <c r="I10" s="243">
        <v>0.17599999999999999</v>
      </c>
      <c r="J10" s="243">
        <v>0.29099999999999998</v>
      </c>
    </row>
    <row r="11" spans="2:10" x14ac:dyDescent="0.25">
      <c r="B11" s="24" t="s">
        <v>283</v>
      </c>
      <c r="C11" s="24" t="s">
        <v>413</v>
      </c>
      <c r="D11" s="24"/>
      <c r="E11" s="24"/>
      <c r="F11" s="24"/>
      <c r="G11" s="81">
        <v>9.5000000000000001E-2</v>
      </c>
      <c r="H11" s="244">
        <v>9.5000000000000001E-2</v>
      </c>
      <c r="I11" s="244">
        <v>0.10199999999999999</v>
      </c>
      <c r="J11" s="244">
        <v>0.16020000000000001</v>
      </c>
    </row>
    <row r="12" spans="2:10" x14ac:dyDescent="0.25">
      <c r="B12" s="28"/>
      <c r="C12" s="29" t="s">
        <v>412</v>
      </c>
      <c r="D12" s="29"/>
      <c r="E12" s="29"/>
      <c r="F12" s="29"/>
      <c r="G12" s="80">
        <v>0.08</v>
      </c>
      <c r="H12" s="80">
        <v>0.08</v>
      </c>
      <c r="I12" s="80">
        <v>0.08</v>
      </c>
      <c r="J12" s="80">
        <v>0.08</v>
      </c>
    </row>
    <row r="13" spans="2:10" x14ac:dyDescent="0.25">
      <c r="B13" s="24" t="s">
        <v>66</v>
      </c>
      <c r="C13" s="6"/>
      <c r="D13" s="6"/>
      <c r="E13" s="6"/>
      <c r="F13" s="6"/>
      <c r="G13" s="78">
        <v>1.5</v>
      </c>
      <c r="H13" s="245">
        <v>1.7</v>
      </c>
      <c r="I13" s="245">
        <v>1.8</v>
      </c>
      <c r="J13" s="245">
        <v>2</v>
      </c>
    </row>
    <row r="14" spans="2:10" x14ac:dyDescent="0.25">
      <c r="B14" s="6"/>
      <c r="C14" s="24" t="s">
        <v>67</v>
      </c>
      <c r="D14" s="24"/>
      <c r="E14" s="24"/>
      <c r="F14" s="24"/>
      <c r="G14" s="250">
        <v>0</v>
      </c>
      <c r="H14" s="245">
        <v>0</v>
      </c>
      <c r="I14" s="245">
        <v>0</v>
      </c>
      <c r="J14" s="245">
        <v>0</v>
      </c>
    </row>
    <row r="15" spans="2:10" x14ac:dyDescent="0.25">
      <c r="B15" s="24" t="s">
        <v>166</v>
      </c>
      <c r="C15" s="6"/>
      <c r="D15" s="6"/>
      <c r="E15" s="6"/>
      <c r="F15" s="6"/>
      <c r="G15" s="78"/>
      <c r="H15" s="245" t="s">
        <v>426</v>
      </c>
      <c r="I15" s="245" t="s">
        <v>426</v>
      </c>
      <c r="J15" s="245" t="s">
        <v>427</v>
      </c>
    </row>
    <row r="16" spans="2:10" x14ac:dyDescent="0.25">
      <c r="B16" s="24" t="s">
        <v>348</v>
      </c>
      <c r="C16" s="6"/>
      <c r="D16" s="6"/>
      <c r="E16" s="6"/>
      <c r="F16" s="6"/>
      <c r="G16" s="151"/>
      <c r="H16" s="246" t="s">
        <v>426</v>
      </c>
      <c r="I16" s="246" t="s">
        <v>426</v>
      </c>
      <c r="J16" s="246" t="s">
        <v>427</v>
      </c>
    </row>
    <row r="17" spans="1:10" x14ac:dyDescent="0.25">
      <c r="B17" s="24" t="s">
        <v>68</v>
      </c>
      <c r="C17" s="6"/>
      <c r="D17" s="6"/>
      <c r="E17" s="6"/>
      <c r="F17" s="6"/>
      <c r="G17" s="151"/>
      <c r="H17" s="246">
        <v>0.01</v>
      </c>
      <c r="I17" s="246">
        <v>0.01</v>
      </c>
      <c r="J17" s="246">
        <v>0.01</v>
      </c>
    </row>
    <row r="18" spans="1:10" x14ac:dyDescent="0.25">
      <c r="A18" s="153"/>
      <c r="B18" s="150" t="s">
        <v>133</v>
      </c>
      <c r="C18" s="102"/>
      <c r="D18" s="102"/>
      <c r="E18" s="102"/>
      <c r="F18" s="102"/>
      <c r="G18" s="152"/>
      <c r="H18" s="247" t="s">
        <v>426</v>
      </c>
      <c r="I18" s="247" t="s">
        <v>426</v>
      </c>
      <c r="J18" s="247" t="s">
        <v>427</v>
      </c>
    </row>
    <row r="19" spans="1:10" x14ac:dyDescent="0.25">
      <c r="B19" s="150" t="s">
        <v>349</v>
      </c>
      <c r="C19" s="102"/>
      <c r="D19" s="102"/>
      <c r="E19" s="102"/>
      <c r="F19" s="102"/>
      <c r="G19" s="152">
        <v>0.19</v>
      </c>
      <c r="H19" s="247">
        <v>0.2</v>
      </c>
      <c r="I19" s="247">
        <v>0.2</v>
      </c>
      <c r="J19" s="247">
        <v>0.2</v>
      </c>
    </row>
    <row r="20" spans="1:10" x14ac:dyDescent="0.25">
      <c r="A20" s="153"/>
      <c r="B20" s="150" t="s">
        <v>350</v>
      </c>
      <c r="C20" s="102"/>
      <c r="D20" s="102"/>
      <c r="E20" s="102"/>
      <c r="F20" s="102"/>
      <c r="G20" s="251">
        <v>0.19</v>
      </c>
      <c r="H20" s="247">
        <v>0.2</v>
      </c>
      <c r="I20" s="247">
        <v>0.2</v>
      </c>
      <c r="J20" s="247">
        <v>0.2</v>
      </c>
    </row>
    <row r="21" spans="1:10" x14ac:dyDescent="0.25">
      <c r="B21" s="188"/>
      <c r="C21" s="102"/>
      <c r="D21" s="102"/>
      <c r="E21" s="102"/>
      <c r="F21" s="102"/>
      <c r="G21" s="190"/>
      <c r="H21" s="248"/>
      <c r="I21" s="248"/>
      <c r="J21" s="248"/>
    </row>
    <row r="22" spans="1:10" x14ac:dyDescent="0.25">
      <c r="B22" s="189" t="s">
        <v>429</v>
      </c>
      <c r="C22" s="149"/>
      <c r="D22" s="103"/>
      <c r="E22" s="103"/>
      <c r="F22" s="103"/>
      <c r="G22" s="192">
        <v>13.3</v>
      </c>
      <c r="H22" s="252">
        <v>12.2</v>
      </c>
      <c r="I22" s="191">
        <v>11.5</v>
      </c>
      <c r="J22" s="252">
        <v>11.6</v>
      </c>
    </row>
    <row r="23" spans="1:10" x14ac:dyDescent="0.25">
      <c r="B23" s="182"/>
      <c r="C23" s="179"/>
      <c r="D23" s="102"/>
      <c r="E23" s="102"/>
      <c r="F23" s="102"/>
      <c r="G23" s="180"/>
      <c r="H23" s="181"/>
      <c r="I23" s="181"/>
      <c r="J23" s="181"/>
    </row>
    <row r="24" spans="1:10" ht="21" customHeight="1" x14ac:dyDescent="0.25"/>
    <row r="25" spans="1:10" ht="18" x14ac:dyDescent="0.25">
      <c r="B25" s="270" t="s">
        <v>415</v>
      </c>
      <c r="C25" s="271"/>
      <c r="D25" s="271"/>
      <c r="E25" s="271"/>
      <c r="F25" s="212"/>
      <c r="G25" s="7"/>
      <c r="H25" s="7"/>
      <c r="I25" s="7"/>
      <c r="J25" s="7"/>
    </row>
    <row r="26" spans="1:10" ht="5.25" customHeight="1" x14ac:dyDescent="0.25">
      <c r="B26" s="22"/>
      <c r="C26" s="22"/>
      <c r="D26" s="22"/>
      <c r="E26" s="22"/>
      <c r="F26" s="213"/>
      <c r="G26" s="145"/>
      <c r="H26" s="145"/>
      <c r="I26" s="22"/>
      <c r="J26" s="22"/>
    </row>
    <row r="27" spans="1:10" x14ac:dyDescent="0.25">
      <c r="B27" s="27" t="s">
        <v>64</v>
      </c>
      <c r="C27" s="26"/>
      <c r="D27" s="26"/>
      <c r="E27" s="26"/>
      <c r="F27" s="26"/>
      <c r="G27" s="60" t="s">
        <v>423</v>
      </c>
      <c r="H27" s="60" t="s">
        <v>424</v>
      </c>
      <c r="I27" s="60" t="s">
        <v>422</v>
      </c>
      <c r="J27" s="60" t="s">
        <v>421</v>
      </c>
    </row>
    <row r="28" spans="1:10" x14ac:dyDescent="0.25">
      <c r="B28" s="24" t="s">
        <v>66</v>
      </c>
      <c r="C28" s="6"/>
      <c r="D28" s="6"/>
      <c r="E28" s="6"/>
      <c r="F28" s="6"/>
      <c r="G28" s="82">
        <v>1.6297249039899999</v>
      </c>
      <c r="H28" s="82">
        <v>1.7352858605899999</v>
      </c>
      <c r="I28" s="82">
        <v>1.8253381202600001</v>
      </c>
      <c r="J28" s="82">
        <v>1.96682988686</v>
      </c>
    </row>
    <row r="29" spans="1:10" x14ac:dyDescent="0.25">
      <c r="B29" s="24" t="s">
        <v>134</v>
      </c>
      <c r="C29" s="6"/>
      <c r="D29" s="6"/>
      <c r="E29" s="6"/>
      <c r="F29" s="6"/>
      <c r="G29" s="208"/>
      <c r="H29" s="82"/>
      <c r="I29" s="82"/>
      <c r="J29" s="82"/>
    </row>
    <row r="30" spans="1:10" x14ac:dyDescent="0.25">
      <c r="B30" s="24" t="s">
        <v>374</v>
      </c>
      <c r="C30" s="24" t="s">
        <v>70</v>
      </c>
      <c r="D30" s="24"/>
      <c r="E30" s="24"/>
      <c r="F30" s="24"/>
      <c r="G30" s="82">
        <v>1.1264164E-4</v>
      </c>
      <c r="H30" s="82">
        <v>4.9850000000000003E-4</v>
      </c>
      <c r="I30" s="82"/>
      <c r="J30" s="82"/>
    </row>
    <row r="31" spans="1:10" x14ac:dyDescent="0.25">
      <c r="B31" s="6"/>
      <c r="C31" s="24" t="s">
        <v>165</v>
      </c>
      <c r="D31" s="24"/>
      <c r="E31" s="24"/>
      <c r="F31" s="24"/>
      <c r="G31" s="82">
        <v>2.6521089999999999E-5</v>
      </c>
      <c r="H31" s="82">
        <v>6.3259150000000001E-4</v>
      </c>
      <c r="I31" s="82">
        <v>2.1506042800000002E-3</v>
      </c>
      <c r="J31" s="82">
        <v>4.1839832800000002E-3</v>
      </c>
    </row>
    <row r="32" spans="1:10" x14ac:dyDescent="0.25">
      <c r="B32" s="6"/>
      <c r="C32" s="25" t="s">
        <v>164</v>
      </c>
      <c r="D32" s="25"/>
      <c r="E32" s="25"/>
      <c r="F32" s="25"/>
      <c r="G32" s="82">
        <v>7.7972980000000006E-5</v>
      </c>
      <c r="H32" s="173">
        <v>0</v>
      </c>
      <c r="I32" s="173">
        <v>0</v>
      </c>
      <c r="J32" s="173">
        <v>0</v>
      </c>
    </row>
    <row r="33" spans="2:10" x14ac:dyDescent="0.25">
      <c r="B33" s="6"/>
      <c r="C33" s="25" t="s">
        <v>273</v>
      </c>
      <c r="D33" s="25"/>
      <c r="E33" s="25"/>
      <c r="F33" s="25"/>
      <c r="G33" s="82">
        <v>2.10270313E-3</v>
      </c>
      <c r="H33" s="173">
        <v>2.7394991999999999E-3</v>
      </c>
      <c r="I33" s="173">
        <v>2.81338584E-3</v>
      </c>
      <c r="J33" s="173">
        <v>2.4518593999999999E-3</v>
      </c>
    </row>
    <row r="34" spans="2:10" x14ac:dyDescent="0.25">
      <c r="B34" s="6"/>
      <c r="C34" s="25" t="s">
        <v>274</v>
      </c>
      <c r="D34" s="25"/>
      <c r="E34" s="25"/>
      <c r="F34" s="25"/>
      <c r="G34" s="208">
        <v>8.7162854200000008E-3</v>
      </c>
      <c r="H34" s="173">
        <v>1.2256414000000001E-4</v>
      </c>
      <c r="I34" s="173">
        <v>1.1573513E-4</v>
      </c>
      <c r="J34" s="173">
        <v>6.2313492999999998E-4</v>
      </c>
    </row>
    <row r="35" spans="2:10" x14ac:dyDescent="0.25">
      <c r="B35" s="6"/>
      <c r="C35" s="25" t="s">
        <v>275</v>
      </c>
      <c r="D35" s="25"/>
      <c r="E35" s="25"/>
      <c r="F35" s="25"/>
      <c r="G35" s="82">
        <v>4.9696908E-4</v>
      </c>
      <c r="H35" s="173">
        <v>1.094823795E-2</v>
      </c>
      <c r="I35" s="173">
        <v>1.2213410920000001E-2</v>
      </c>
      <c r="J35" s="173">
        <v>1.39560551E-2</v>
      </c>
    </row>
    <row r="36" spans="2:10" x14ac:dyDescent="0.25">
      <c r="B36" s="6"/>
      <c r="C36" s="25" t="s">
        <v>276</v>
      </c>
      <c r="D36" s="25"/>
      <c r="E36" s="25"/>
      <c r="F36" s="25"/>
      <c r="G36" s="82">
        <v>6.3773829000000003E-4</v>
      </c>
      <c r="H36" s="173">
        <v>6.7778528000000005E-4</v>
      </c>
      <c r="I36" s="173">
        <v>7.1729293999999995E-4</v>
      </c>
      <c r="J36" s="173">
        <v>7.5626871999999999E-4</v>
      </c>
    </row>
    <row r="37" spans="2:10" x14ac:dyDescent="0.25">
      <c r="B37" s="6"/>
      <c r="C37" s="24" t="s">
        <v>71</v>
      </c>
      <c r="D37" s="24"/>
      <c r="E37" s="24"/>
      <c r="F37" s="24"/>
      <c r="G37" s="82">
        <v>0.26273529092999998</v>
      </c>
      <c r="H37" s="31">
        <v>0.28975798759999999</v>
      </c>
      <c r="I37" s="31">
        <v>0.30145240082000002</v>
      </c>
      <c r="J37" s="31">
        <v>0.34052700560999999</v>
      </c>
    </row>
    <row r="38" spans="2:10" x14ac:dyDescent="0.25">
      <c r="B38" s="6"/>
      <c r="C38" s="24" t="s">
        <v>72</v>
      </c>
      <c r="D38" s="24"/>
      <c r="E38" s="24"/>
      <c r="F38" s="24"/>
      <c r="G38" s="82">
        <v>1.3548187814299999</v>
      </c>
      <c r="H38" s="31">
        <v>1.4299086949199999</v>
      </c>
      <c r="I38" s="31">
        <v>1.5058752898700001</v>
      </c>
      <c r="J38" s="31">
        <v>1.6043315793599999</v>
      </c>
    </row>
    <row r="39" spans="2:10" x14ac:dyDescent="0.25">
      <c r="B39" s="6"/>
      <c r="C39" s="24" t="s">
        <v>73</v>
      </c>
      <c r="D39" s="24"/>
      <c r="E39" s="24"/>
      <c r="F39" s="24"/>
      <c r="G39" s="82">
        <v>0</v>
      </c>
      <c r="H39" s="31">
        <v>0</v>
      </c>
      <c r="I39" s="31">
        <v>0</v>
      </c>
      <c r="J39" s="31">
        <v>0</v>
      </c>
    </row>
    <row r="40" spans="2:10" x14ac:dyDescent="0.25">
      <c r="B40" s="24" t="s">
        <v>74</v>
      </c>
      <c r="C40" s="24" t="s">
        <v>248</v>
      </c>
      <c r="D40" s="24"/>
      <c r="E40" s="24"/>
      <c r="F40" s="24"/>
      <c r="G40" s="174">
        <v>0</v>
      </c>
      <c r="H40" s="174">
        <v>0</v>
      </c>
      <c r="I40" s="174">
        <v>0</v>
      </c>
      <c r="J40" s="174">
        <v>0</v>
      </c>
    </row>
    <row r="41" spans="2:10" x14ac:dyDescent="0.25">
      <c r="B41" s="6"/>
      <c r="C41" s="154" t="s">
        <v>249</v>
      </c>
      <c r="D41" s="24"/>
      <c r="E41" s="24"/>
      <c r="F41" s="24"/>
      <c r="G41" s="174">
        <v>0.99890868340000005</v>
      </c>
      <c r="H41" s="174">
        <v>0.99842129270000002</v>
      </c>
      <c r="I41" s="174">
        <v>0.99849917749999995</v>
      </c>
      <c r="J41" s="174">
        <v>0.99824577879999998</v>
      </c>
    </row>
    <row r="42" spans="2:10" x14ac:dyDescent="0.25">
      <c r="B42" s="6"/>
      <c r="C42" s="24" t="s">
        <v>75</v>
      </c>
      <c r="D42" s="24"/>
      <c r="E42" s="24"/>
      <c r="F42" s="24"/>
      <c r="G42" s="240">
        <v>1.0913165999999999E-3</v>
      </c>
      <c r="H42" s="240">
        <v>1.5787073E-3</v>
      </c>
      <c r="I42" s="240">
        <v>1.5008224999999999E-3</v>
      </c>
      <c r="J42" s="240">
        <v>1.7542212000000001E-3</v>
      </c>
    </row>
    <row r="43" spans="2:10" x14ac:dyDescent="0.25">
      <c r="B43" s="24" t="s">
        <v>76</v>
      </c>
      <c r="C43" s="24" t="s">
        <v>135</v>
      </c>
      <c r="D43" s="24"/>
      <c r="E43" s="24"/>
      <c r="F43" s="24"/>
      <c r="G43" s="174">
        <v>0.4299352045</v>
      </c>
      <c r="H43" s="174">
        <v>0.44415831490000002</v>
      </c>
      <c r="I43" s="174">
        <v>0.45683160579999998</v>
      </c>
      <c r="J43" s="174">
        <v>0.46861992930000002</v>
      </c>
    </row>
    <row r="44" spans="2:10" x14ac:dyDescent="0.25">
      <c r="B44" s="6"/>
      <c r="C44" s="24" t="s">
        <v>136</v>
      </c>
      <c r="D44" s="24"/>
      <c r="E44" s="24"/>
      <c r="F44" s="24"/>
      <c r="G44" s="174"/>
      <c r="H44" s="174"/>
      <c r="I44" s="174"/>
      <c r="J44" s="174"/>
    </row>
    <row r="45" spans="2:10" x14ac:dyDescent="0.25">
      <c r="B45" s="6"/>
      <c r="C45" s="24" t="s">
        <v>77</v>
      </c>
      <c r="D45" s="24"/>
      <c r="E45" s="24"/>
      <c r="F45" s="24"/>
      <c r="G45" s="174">
        <v>0.5700647955</v>
      </c>
      <c r="H45" s="174">
        <v>0.55584168509999998</v>
      </c>
      <c r="I45" s="174">
        <v>0.54316839419999996</v>
      </c>
      <c r="J45" s="174">
        <v>0.53138007070000004</v>
      </c>
    </row>
    <row r="46" spans="2:10" x14ac:dyDescent="0.25">
      <c r="B46" s="24" t="s">
        <v>78</v>
      </c>
      <c r="C46" s="24" t="s">
        <v>79</v>
      </c>
      <c r="D46" s="24"/>
      <c r="E46" s="24"/>
      <c r="F46" s="24"/>
      <c r="G46" s="174">
        <v>1</v>
      </c>
      <c r="H46" s="174">
        <v>1</v>
      </c>
      <c r="I46" s="174">
        <v>1</v>
      </c>
      <c r="J46" s="174">
        <v>1</v>
      </c>
    </row>
    <row r="47" spans="2:10" x14ac:dyDescent="0.25">
      <c r="B47" s="6"/>
      <c r="C47" s="24" t="s">
        <v>80</v>
      </c>
      <c r="D47" s="24"/>
      <c r="E47" s="24"/>
      <c r="F47" s="24"/>
      <c r="G47" s="174"/>
      <c r="H47" s="174"/>
      <c r="I47" s="174"/>
      <c r="J47" s="174"/>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4">
        <v>1</v>
      </c>
      <c r="H53" s="84">
        <v>1</v>
      </c>
      <c r="I53" s="84">
        <v>1</v>
      </c>
      <c r="J53" s="84">
        <v>1</v>
      </c>
    </row>
    <row r="54" spans="2:11" x14ac:dyDescent="0.25">
      <c r="B54" s="24" t="s">
        <v>85</v>
      </c>
      <c r="C54" s="6"/>
      <c r="D54" s="6"/>
      <c r="E54" s="6"/>
      <c r="F54" s="6"/>
      <c r="G54" s="84">
        <v>1</v>
      </c>
      <c r="H54" s="84">
        <v>1</v>
      </c>
      <c r="I54" s="84">
        <v>1</v>
      </c>
      <c r="J54" s="84">
        <v>1</v>
      </c>
    </row>
    <row r="55" spans="2:11" x14ac:dyDescent="0.25">
      <c r="B55" s="24" t="s">
        <v>86</v>
      </c>
      <c r="C55" s="6"/>
      <c r="D55" s="6"/>
      <c r="E55" s="6"/>
      <c r="F55" s="6"/>
      <c r="G55" s="84">
        <v>1</v>
      </c>
      <c r="H55" s="84">
        <v>1</v>
      </c>
      <c r="I55" s="84">
        <v>1</v>
      </c>
      <c r="J55" s="84">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76" t="s">
        <v>63</v>
      </c>
      <c r="H58" s="177" t="s">
        <v>63</v>
      </c>
      <c r="I58" s="177" t="s">
        <v>63</v>
      </c>
      <c r="J58" s="176" t="s">
        <v>63</v>
      </c>
    </row>
    <row r="59" spans="2:11" ht="18" customHeight="1" x14ac:dyDescent="0.25">
      <c r="B59" s="6"/>
      <c r="C59" s="24"/>
      <c r="D59" s="24"/>
      <c r="E59" s="24"/>
      <c r="F59" s="35"/>
      <c r="G59" s="36"/>
      <c r="H59" s="36"/>
      <c r="I59" s="35"/>
    </row>
    <row r="60" spans="2:11" ht="18" x14ac:dyDescent="0.25">
      <c r="B60" s="275" t="s">
        <v>375</v>
      </c>
      <c r="C60" s="275"/>
      <c r="D60" s="275"/>
      <c r="E60" s="24"/>
      <c r="F60" s="35"/>
      <c r="G60" s="36"/>
      <c r="H60" s="36"/>
      <c r="I60" s="35"/>
      <c r="J60" s="153"/>
    </row>
    <row r="61" spans="2:11" ht="18" x14ac:dyDescent="0.25">
      <c r="B61" s="38"/>
      <c r="C61" s="38"/>
      <c r="D61" s="38"/>
      <c r="E61" s="38"/>
      <c r="F61" s="38"/>
      <c r="G61" s="38"/>
      <c r="H61" s="38"/>
      <c r="I61" s="38"/>
      <c r="J61" s="38"/>
      <c r="K61" s="38"/>
    </row>
    <row r="62" spans="2:11" x14ac:dyDescent="0.25">
      <c r="B62" s="111" t="s">
        <v>376</v>
      </c>
      <c r="C62" s="44"/>
      <c r="D62" s="44"/>
      <c r="E62" s="44"/>
      <c r="F62" s="44"/>
      <c r="G62" s="44"/>
      <c r="H62" s="44"/>
      <c r="I62" s="44"/>
      <c r="J62" s="44"/>
      <c r="K62"/>
    </row>
    <row r="63" spans="2:11" x14ac:dyDescent="0.25">
      <c r="B63" s="223" t="s">
        <v>377</v>
      </c>
      <c r="C63" s="230" t="s">
        <v>90</v>
      </c>
      <c r="D63" s="230" t="s">
        <v>378</v>
      </c>
      <c r="E63" s="230" t="s">
        <v>379</v>
      </c>
      <c r="F63" s="230" t="s">
        <v>380</v>
      </c>
      <c r="G63" s="230" t="s">
        <v>381</v>
      </c>
      <c r="H63" s="230" t="s">
        <v>382</v>
      </c>
      <c r="I63" s="230" t="s">
        <v>383</v>
      </c>
      <c r="J63" s="230" t="s">
        <v>384</v>
      </c>
      <c r="K63" s="230" t="s">
        <v>385</v>
      </c>
    </row>
    <row r="64" spans="2:11" x14ac:dyDescent="0.25">
      <c r="B64" s="43" t="s">
        <v>386</v>
      </c>
      <c r="C64" s="43"/>
      <c r="D64" s="32"/>
      <c r="E64" s="32"/>
      <c r="F64" s="32"/>
      <c r="G64" s="32"/>
      <c r="H64" s="32"/>
      <c r="I64" s="32"/>
      <c r="J64" s="32"/>
      <c r="K64" s="32"/>
    </row>
    <row r="65" spans="2:11" x14ac:dyDescent="0.25">
      <c r="B65" s="43" t="s">
        <v>387</v>
      </c>
      <c r="C65" s="254">
        <v>74.101075413368349</v>
      </c>
      <c r="D65" s="32">
        <v>0</v>
      </c>
      <c r="E65" s="32">
        <v>0</v>
      </c>
      <c r="F65" s="32">
        <v>0</v>
      </c>
      <c r="G65" s="32">
        <v>0</v>
      </c>
      <c r="H65" s="32">
        <v>0</v>
      </c>
      <c r="I65" s="32">
        <v>0</v>
      </c>
      <c r="J65" s="32">
        <v>0</v>
      </c>
      <c r="K65" s="32">
        <v>0</v>
      </c>
    </row>
    <row r="66" spans="2:11" x14ac:dyDescent="0.25">
      <c r="B66" s="43" t="s">
        <v>388</v>
      </c>
      <c r="C66" s="254">
        <v>34.936657214377114</v>
      </c>
      <c r="D66" s="32">
        <v>0</v>
      </c>
      <c r="E66" s="32">
        <v>0</v>
      </c>
      <c r="F66" s="32">
        <v>0</v>
      </c>
      <c r="G66" s="32">
        <v>0</v>
      </c>
      <c r="H66" s="32">
        <v>0</v>
      </c>
      <c r="I66" s="32">
        <v>0</v>
      </c>
      <c r="J66" s="32">
        <v>0</v>
      </c>
      <c r="K66" s="32">
        <v>0</v>
      </c>
    </row>
    <row r="67" spans="2:11" x14ac:dyDescent="0.25">
      <c r="B67" s="48" t="s">
        <v>389</v>
      </c>
      <c r="C67" s="255">
        <v>34.4734409</v>
      </c>
      <c r="D67" s="32">
        <v>0</v>
      </c>
      <c r="E67" s="32">
        <v>0</v>
      </c>
      <c r="F67" s="32">
        <v>0</v>
      </c>
      <c r="G67" s="32">
        <v>0</v>
      </c>
      <c r="H67" s="32">
        <v>0</v>
      </c>
      <c r="I67" s="32">
        <v>0</v>
      </c>
      <c r="J67" s="32">
        <v>0</v>
      </c>
      <c r="K67" s="32">
        <v>0</v>
      </c>
    </row>
    <row r="68" spans="2:11" x14ac:dyDescent="0.25">
      <c r="B68" s="48" t="s">
        <v>431</v>
      </c>
      <c r="C68" s="255">
        <v>143.51117352774548</v>
      </c>
      <c r="D68" s="229">
        <v>0</v>
      </c>
      <c r="E68" s="229">
        <v>0</v>
      </c>
      <c r="F68" s="229">
        <v>0</v>
      </c>
      <c r="G68" s="229">
        <v>0</v>
      </c>
      <c r="H68" s="229">
        <v>0</v>
      </c>
      <c r="I68" s="229">
        <v>0</v>
      </c>
      <c r="J68" s="229">
        <v>0</v>
      </c>
      <c r="K68" s="229">
        <v>0</v>
      </c>
    </row>
    <row r="69" spans="2:11" x14ac:dyDescent="0.25">
      <c r="B69" s="44"/>
      <c r="C69" s="59"/>
      <c r="D69" s="44"/>
      <c r="E69" s="44"/>
      <c r="F69" s="44"/>
      <c r="G69" s="44"/>
      <c r="H69" s="44"/>
      <c r="I69" s="44"/>
      <c r="J69" s="44"/>
      <c r="K69" s="44"/>
    </row>
    <row r="70" spans="2:11" x14ac:dyDescent="0.25">
      <c r="B70" s="111" t="s">
        <v>390</v>
      </c>
      <c r="C70" s="44"/>
      <c r="D70" s="44"/>
      <c r="E70" s="44"/>
      <c r="F70" s="44"/>
      <c r="G70" s="44"/>
      <c r="H70" s="44"/>
      <c r="I70" s="44"/>
      <c r="J70" s="44"/>
      <c r="K70" s="44"/>
    </row>
    <row r="71" spans="2:11" x14ac:dyDescent="0.25">
      <c r="B71" s="223" t="s">
        <v>391</v>
      </c>
      <c r="C71" s="230" t="s">
        <v>90</v>
      </c>
      <c r="D71" s="230" t="s">
        <v>378</v>
      </c>
      <c r="E71" s="230" t="s">
        <v>379</v>
      </c>
      <c r="F71" s="230" t="s">
        <v>380</v>
      </c>
      <c r="G71" s="230" t="s">
        <v>381</v>
      </c>
      <c r="H71" s="230" t="s">
        <v>382</v>
      </c>
      <c r="I71" s="230" t="s">
        <v>383</v>
      </c>
      <c r="J71" s="230" t="s">
        <v>384</v>
      </c>
      <c r="K71" s="230" t="s">
        <v>385</v>
      </c>
    </row>
    <row r="72" spans="2:11" x14ac:dyDescent="0.25">
      <c r="B72" s="43" t="s">
        <v>392</v>
      </c>
      <c r="C72" s="256">
        <v>13.428632507238616</v>
      </c>
      <c r="D72" s="32">
        <v>0</v>
      </c>
      <c r="E72" s="32">
        <v>0</v>
      </c>
      <c r="F72" s="32">
        <v>0</v>
      </c>
      <c r="G72" s="32">
        <v>0</v>
      </c>
      <c r="H72" s="32">
        <v>0</v>
      </c>
      <c r="I72" s="32">
        <v>0</v>
      </c>
      <c r="J72" s="32">
        <v>0</v>
      </c>
      <c r="K72" s="32">
        <v>0</v>
      </c>
    </row>
    <row r="73" spans="2:11" x14ac:dyDescent="0.25">
      <c r="B73" s="43" t="s">
        <v>393</v>
      </c>
      <c r="C73" s="249">
        <v>0</v>
      </c>
      <c r="D73" s="32">
        <v>0</v>
      </c>
      <c r="E73" s="32">
        <v>0</v>
      </c>
      <c r="F73" s="32">
        <v>0</v>
      </c>
      <c r="G73" s="32">
        <v>0</v>
      </c>
      <c r="H73" s="32">
        <v>0</v>
      </c>
      <c r="I73" s="32">
        <v>0</v>
      </c>
      <c r="J73" s="32">
        <v>0</v>
      </c>
      <c r="K73" s="32">
        <v>0</v>
      </c>
    </row>
    <row r="74" spans="2:11" x14ac:dyDescent="0.25">
      <c r="B74" s="43" t="s">
        <v>394</v>
      </c>
      <c r="C74" s="257">
        <v>130.08254102050685</v>
      </c>
      <c r="D74" s="43"/>
      <c r="E74" s="43"/>
      <c r="F74" s="43"/>
      <c r="G74" s="175" t="s">
        <v>287</v>
      </c>
      <c r="H74" s="175" t="s">
        <v>287</v>
      </c>
      <c r="I74" s="175" t="s">
        <v>287</v>
      </c>
      <c r="J74" s="175" t="s">
        <v>287</v>
      </c>
      <c r="K74" s="175" t="s">
        <v>287</v>
      </c>
    </row>
    <row r="75" spans="2:11" x14ac:dyDescent="0.25">
      <c r="B75" s="224" t="s">
        <v>395</v>
      </c>
      <c r="C75" s="253" t="s">
        <v>287</v>
      </c>
      <c r="D75" s="230" t="s">
        <v>287</v>
      </c>
      <c r="E75" s="230" t="s">
        <v>287</v>
      </c>
      <c r="F75" s="230" t="s">
        <v>287</v>
      </c>
      <c r="G75" s="48"/>
      <c r="H75" s="48"/>
      <c r="I75" s="48"/>
      <c r="J75" s="32">
        <v>0</v>
      </c>
      <c r="K75" s="32">
        <v>0</v>
      </c>
    </row>
    <row r="76" spans="2:11" x14ac:dyDescent="0.25">
      <c r="B76" s="48" t="s">
        <v>431</v>
      </c>
      <c r="C76" s="258">
        <v>143.51117352774546</v>
      </c>
      <c r="D76" s="48"/>
      <c r="E76" s="48"/>
      <c r="F76" s="48"/>
      <c r="G76" s="48"/>
      <c r="H76" s="48"/>
      <c r="I76" s="48"/>
      <c r="J76" s="229">
        <v>0</v>
      </c>
      <c r="K76" s="229">
        <v>0</v>
      </c>
    </row>
    <row r="77" spans="2:11" x14ac:dyDescent="0.25">
      <c r="B77" s="43"/>
      <c r="C77" s="215"/>
      <c r="D77" s="43"/>
      <c r="E77" s="43"/>
      <c r="F77" s="43"/>
      <c r="G77" s="43"/>
      <c r="H77" s="43"/>
      <c r="I77" s="43"/>
      <c r="J77" s="43"/>
      <c r="K77" s="43"/>
    </row>
    <row r="78" spans="2:11" x14ac:dyDescent="0.25">
      <c r="B78" s="111" t="s">
        <v>396</v>
      </c>
      <c r="C78" s="44"/>
      <c r="D78" s="44"/>
      <c r="E78" s="44"/>
      <c r="F78" s="44"/>
      <c r="G78" s="44"/>
      <c r="H78" s="44"/>
      <c r="I78" s="44"/>
      <c r="J78" s="44"/>
      <c r="K78" s="44"/>
    </row>
    <row r="79" spans="2:11" x14ac:dyDescent="0.25">
      <c r="B79" s="223" t="s">
        <v>397</v>
      </c>
      <c r="C79" s="48" t="s">
        <v>387</v>
      </c>
      <c r="D79" s="48" t="s">
        <v>388</v>
      </c>
      <c r="E79" s="48" t="s">
        <v>389</v>
      </c>
      <c r="F79" s="48" t="s">
        <v>10</v>
      </c>
      <c r="H79" s="44"/>
      <c r="I79" s="44"/>
      <c r="J79" s="44"/>
      <c r="K79" s="44"/>
    </row>
    <row r="80" spans="2:11" x14ac:dyDescent="0.25">
      <c r="B80" s="43" t="s">
        <v>392</v>
      </c>
      <c r="C80" s="249">
        <v>0</v>
      </c>
      <c r="D80" s="241">
        <v>13.428632507238616</v>
      </c>
      <c r="E80" s="249">
        <v>0</v>
      </c>
      <c r="F80" s="241">
        <v>13.428632507238616</v>
      </c>
      <c r="H80" s="44"/>
      <c r="I80" s="44"/>
      <c r="J80" s="44"/>
      <c r="K80" s="44"/>
    </row>
    <row r="81" spans="2:12" x14ac:dyDescent="0.25">
      <c r="B81" s="43" t="s">
        <v>393</v>
      </c>
      <c r="C81" s="249">
        <v>0</v>
      </c>
      <c r="D81" s="249">
        <v>0</v>
      </c>
      <c r="E81" s="249">
        <v>0</v>
      </c>
      <c r="F81" s="249">
        <v>0</v>
      </c>
      <c r="H81" s="44"/>
      <c r="I81" s="44"/>
      <c r="J81" s="44"/>
      <c r="K81" s="44"/>
    </row>
    <row r="82" spans="2:12" x14ac:dyDescent="0.25">
      <c r="B82" s="43" t="s">
        <v>394</v>
      </c>
      <c r="C82" s="257">
        <v>74.101075413368349</v>
      </c>
      <c r="D82" s="256">
        <v>21.5080247071385</v>
      </c>
      <c r="E82" s="256">
        <v>34.4734409</v>
      </c>
      <c r="F82" s="249">
        <v>0</v>
      </c>
      <c r="H82" s="44"/>
      <c r="I82" s="44"/>
      <c r="J82" s="44"/>
      <c r="K82" s="44"/>
    </row>
    <row r="83" spans="2:12" x14ac:dyDescent="0.25">
      <c r="B83" s="224" t="s">
        <v>395</v>
      </c>
      <c r="C83" s="249">
        <v>0</v>
      </c>
      <c r="D83" s="249">
        <v>0</v>
      </c>
      <c r="E83" s="249">
        <v>0</v>
      </c>
      <c r="F83" s="249">
        <v>0</v>
      </c>
      <c r="H83" s="44"/>
      <c r="I83" s="44"/>
      <c r="J83" s="44"/>
      <c r="K83" s="44"/>
    </row>
    <row r="84" spans="2:12" x14ac:dyDescent="0.25">
      <c r="B84" s="48" t="s">
        <v>431</v>
      </c>
      <c r="C84" s="258">
        <v>74.101075413368349</v>
      </c>
      <c r="D84" s="259">
        <v>34.936657214377114</v>
      </c>
      <c r="E84" s="259">
        <v>34.4734409</v>
      </c>
      <c r="F84" s="259">
        <v>143.51117352774548</v>
      </c>
      <c r="G84" s="44"/>
      <c r="H84" s="44"/>
      <c r="I84" s="44"/>
      <c r="J84" s="44"/>
      <c r="K84" s="44"/>
    </row>
    <row r="85" spans="2:12" x14ac:dyDescent="0.25">
      <c r="B85" s="43"/>
      <c r="C85" s="215"/>
      <c r="D85" s="43"/>
      <c r="E85" s="43"/>
      <c r="F85" s="43"/>
      <c r="G85" s="44"/>
      <c r="H85" s="44"/>
      <c r="I85" s="44"/>
      <c r="J85" s="44"/>
      <c r="K85" s="44"/>
    </row>
    <row r="86" spans="2:12" x14ac:dyDescent="0.25">
      <c r="B86" s="111" t="s">
        <v>398</v>
      </c>
      <c r="C86" s="44"/>
      <c r="D86" s="44"/>
      <c r="E86" s="44"/>
      <c r="F86" s="44"/>
      <c r="G86" s="44"/>
      <c r="H86" s="44"/>
      <c r="I86" s="44"/>
      <c r="J86" s="44"/>
      <c r="K86" s="44"/>
      <c r="L86" s="37"/>
    </row>
    <row r="87" spans="2:12" x14ac:dyDescent="0.25">
      <c r="B87" s="276" t="s">
        <v>432</v>
      </c>
      <c r="C87" s="276"/>
      <c r="D87" s="276"/>
      <c r="E87" s="276"/>
      <c r="F87" s="260">
        <v>143.51117352774548</v>
      </c>
      <c r="G87" s="44"/>
      <c r="H87" s="44"/>
      <c r="I87" s="44"/>
      <c r="J87" s="44"/>
      <c r="K87" s="44"/>
    </row>
    <row r="88" spans="2:12" x14ac:dyDescent="0.25">
      <c r="B88" s="216"/>
      <c r="C88" s="216"/>
      <c r="D88" s="216"/>
      <c r="E88" s="216"/>
      <c r="F88" s="215"/>
      <c r="G88" s="44"/>
      <c r="H88" s="44"/>
      <c r="I88" s="44"/>
      <c r="J88" s="44"/>
      <c r="K88" s="44"/>
    </row>
    <row r="89" spans="2:12" x14ac:dyDescent="0.25">
      <c r="B89" s="162"/>
      <c r="C89" s="162"/>
      <c r="D89" s="162"/>
      <c r="E89" s="44"/>
      <c r="F89" s="44"/>
      <c r="G89" s="44"/>
      <c r="H89" s="44"/>
      <c r="I89" s="44"/>
      <c r="J89" s="44"/>
      <c r="K89" s="44"/>
    </row>
    <row r="90" spans="2:12" x14ac:dyDescent="0.25">
      <c r="B90" s="217" t="s">
        <v>399</v>
      </c>
      <c r="C90" s="226"/>
      <c r="D90" s="162"/>
      <c r="E90" s="44"/>
      <c r="F90" s="44"/>
      <c r="G90" s="44"/>
      <c r="H90" s="44"/>
      <c r="I90" s="44"/>
      <c r="J90" s="44"/>
      <c r="K90" s="44"/>
    </row>
    <row r="91" spans="2:12" x14ac:dyDescent="0.25">
      <c r="B91" s="225" t="s">
        <v>400</v>
      </c>
      <c r="C91" s="32">
        <v>0</v>
      </c>
      <c r="D91" s="162"/>
      <c r="E91" s="44"/>
      <c r="F91" s="44"/>
      <c r="G91" s="44"/>
      <c r="H91" s="44"/>
      <c r="I91" s="44"/>
      <c r="J91" s="44"/>
      <c r="K91" s="44"/>
    </row>
    <row r="92" spans="2:12" x14ac:dyDescent="0.25">
      <c r="B92" s="218" t="s">
        <v>401</v>
      </c>
      <c r="C92" s="32">
        <v>0</v>
      </c>
      <c r="D92" s="162"/>
      <c r="E92" s="44"/>
      <c r="F92" s="44"/>
      <c r="G92" s="44"/>
      <c r="H92" s="44"/>
      <c r="I92" s="44"/>
      <c r="J92" s="44"/>
      <c r="K92" s="44"/>
    </row>
    <row r="93" spans="2:12" x14ac:dyDescent="0.25">
      <c r="B93" s="224" t="s">
        <v>389</v>
      </c>
      <c r="C93" s="32">
        <v>0</v>
      </c>
      <c r="D93" s="162"/>
      <c r="E93" s="44"/>
      <c r="F93" s="44"/>
      <c r="G93" s="44"/>
      <c r="H93" s="44"/>
      <c r="I93" s="44"/>
      <c r="J93" s="44"/>
      <c r="K93" s="44"/>
    </row>
    <row r="94" spans="2:12" x14ac:dyDescent="0.25">
      <c r="B94" s="227" t="s">
        <v>10</v>
      </c>
      <c r="C94" s="229">
        <v>0</v>
      </c>
      <c r="D94" s="162"/>
      <c r="E94" s="44"/>
      <c r="F94" s="44"/>
      <c r="G94" s="44"/>
      <c r="H94" s="44"/>
      <c r="I94" s="44"/>
      <c r="J94" s="44"/>
      <c r="K94" s="44"/>
    </row>
    <row r="95" spans="2:12" x14ac:dyDescent="0.25">
      <c r="B95" s="162"/>
      <c r="C95" s="162"/>
      <c r="D95" s="162"/>
      <c r="E95" s="44"/>
      <c r="F95" s="44"/>
      <c r="G95" s="44"/>
      <c r="H95" s="44"/>
      <c r="I95" s="44"/>
      <c r="J95" s="44"/>
      <c r="K95" s="44"/>
    </row>
    <row r="96" spans="2:12" x14ac:dyDescent="0.25">
      <c r="B96" s="217" t="s">
        <v>402</v>
      </c>
      <c r="C96" s="226"/>
      <c r="D96" s="162"/>
      <c r="E96" s="44"/>
      <c r="F96" s="44"/>
      <c r="G96" s="44"/>
      <c r="H96" s="44"/>
      <c r="I96" s="44"/>
      <c r="J96" s="44"/>
      <c r="K96" s="44"/>
    </row>
    <row r="97" spans="2:11" x14ac:dyDescent="0.25">
      <c r="B97" s="225" t="s">
        <v>400</v>
      </c>
      <c r="C97" s="32">
        <v>0</v>
      </c>
      <c r="D97" s="162"/>
      <c r="E97" s="44"/>
      <c r="F97" s="44"/>
      <c r="G97" s="44"/>
      <c r="H97" s="44"/>
      <c r="I97" s="44"/>
      <c r="J97" s="44"/>
      <c r="K97" s="44"/>
    </row>
    <row r="98" spans="2:11" x14ac:dyDescent="0.25">
      <c r="B98" s="218" t="s">
        <v>401</v>
      </c>
      <c r="C98" s="32">
        <v>0</v>
      </c>
      <c r="D98" s="162"/>
      <c r="E98" s="44"/>
      <c r="F98" s="44"/>
      <c r="G98" s="44"/>
      <c r="H98" s="44"/>
      <c r="I98" s="44"/>
      <c r="J98" s="44"/>
      <c r="K98" s="44"/>
    </row>
    <row r="99" spans="2:11" x14ac:dyDescent="0.25">
      <c r="B99" s="224" t="s">
        <v>389</v>
      </c>
      <c r="C99" s="32">
        <v>0</v>
      </c>
      <c r="D99" s="162"/>
      <c r="E99" s="44"/>
      <c r="F99" s="44"/>
      <c r="G99" s="44"/>
      <c r="H99" s="44"/>
      <c r="I99" s="44"/>
      <c r="J99" s="44"/>
      <c r="K99" s="44"/>
    </row>
    <row r="100" spans="2:11" x14ac:dyDescent="0.25">
      <c r="B100" s="227" t="s">
        <v>10</v>
      </c>
      <c r="C100" s="229">
        <v>0</v>
      </c>
      <c r="D100" s="162"/>
      <c r="E100" s="44"/>
      <c r="F100" s="44"/>
      <c r="G100" s="44"/>
      <c r="H100" s="44"/>
      <c r="I100" s="44"/>
      <c r="J100" s="44"/>
      <c r="K100" s="44"/>
    </row>
    <row r="101" spans="2:11" x14ac:dyDescent="0.25">
      <c r="B101" s="218"/>
      <c r="C101" s="219"/>
      <c r="D101" s="162"/>
      <c r="E101" s="44"/>
      <c r="F101" s="44"/>
      <c r="G101" s="44"/>
      <c r="H101" s="44"/>
      <c r="I101" s="44"/>
      <c r="J101" s="44"/>
      <c r="K101" s="44"/>
    </row>
    <row r="102" spans="2:11" ht="18" x14ac:dyDescent="0.25">
      <c r="B102" s="272" t="s">
        <v>403</v>
      </c>
      <c r="C102" s="272"/>
      <c r="D102" s="272"/>
      <c r="E102" s="272"/>
      <c r="F102" s="272"/>
    </row>
    <row r="103" spans="2:11" ht="18" x14ac:dyDescent="0.25">
      <c r="B103" s="38"/>
      <c r="C103" s="220"/>
      <c r="D103" s="221"/>
      <c r="E103" s="221"/>
      <c r="F103" s="221"/>
    </row>
    <row r="104" spans="2:11" x14ac:dyDescent="0.25">
      <c r="B104" s="28" t="s">
        <v>404</v>
      </c>
      <c r="C104" s="228" t="s">
        <v>428</v>
      </c>
      <c r="D104" s="6"/>
      <c r="E104" s="6"/>
    </row>
    <row r="105" spans="2:11" x14ac:dyDescent="0.25">
      <c r="B105" s="218" t="s">
        <v>405</v>
      </c>
      <c r="C105" s="231">
        <v>1</v>
      </c>
      <c r="D105" s="222"/>
      <c r="E105" s="6"/>
    </row>
    <row r="106" spans="2:11" x14ac:dyDescent="0.25">
      <c r="B106" s="218" t="s">
        <v>406</v>
      </c>
      <c r="C106" s="151">
        <v>0</v>
      </c>
      <c r="D106" s="6"/>
      <c r="E106" s="6"/>
    </row>
    <row r="107" spans="2:11" x14ac:dyDescent="0.25">
      <c r="B107" s="218" t="s">
        <v>407</v>
      </c>
      <c r="C107" s="151">
        <v>0</v>
      </c>
      <c r="D107" s="6"/>
      <c r="E107" s="6"/>
    </row>
    <row r="108" spans="2:11" x14ac:dyDescent="0.25">
      <c r="B108" s="218" t="s">
        <v>408</v>
      </c>
      <c r="C108" s="151">
        <v>0</v>
      </c>
      <c r="D108" s="6"/>
      <c r="E108" s="6"/>
    </row>
    <row r="109" spans="2:11" x14ac:dyDescent="0.25">
      <c r="B109" s="218" t="s">
        <v>409</v>
      </c>
      <c r="C109" s="151">
        <v>0</v>
      </c>
      <c r="D109" s="6"/>
      <c r="E109" s="6"/>
    </row>
    <row r="110" spans="2:11" x14ac:dyDescent="0.25">
      <c r="B110" s="218" t="s">
        <v>410</v>
      </c>
      <c r="C110" s="151">
        <v>0</v>
      </c>
      <c r="D110" s="6"/>
      <c r="E110" s="6"/>
    </row>
    <row r="111" spans="2:11" x14ac:dyDescent="0.25">
      <c r="B111" s="224" t="s">
        <v>411</v>
      </c>
      <c r="C111" s="232">
        <v>0</v>
      </c>
      <c r="D111" s="6"/>
      <c r="E111" s="6"/>
    </row>
    <row r="112" spans="2:11" x14ac:dyDescent="0.25">
      <c r="B112" s="6"/>
      <c r="C112" s="24"/>
      <c r="D112" s="24"/>
      <c r="E112" s="24"/>
      <c r="F112" s="35"/>
      <c r="G112" s="36"/>
      <c r="H112" s="36"/>
      <c r="I112" s="35"/>
    </row>
    <row r="113" spans="2:9" x14ac:dyDescent="0.25">
      <c r="B113" s="182"/>
      <c r="C113" s="24"/>
      <c r="D113" s="24"/>
      <c r="E113" s="24"/>
      <c r="F113" s="35"/>
      <c r="G113" s="36"/>
      <c r="H113" s="36"/>
      <c r="I113" s="35"/>
    </row>
    <row r="114" spans="2:9" x14ac:dyDescent="0.25">
      <c r="B114" s="6"/>
      <c r="C114" s="6"/>
      <c r="D114" s="6"/>
      <c r="E114" s="6"/>
      <c r="F114" s="6"/>
      <c r="G114" s="6"/>
      <c r="H114" s="6"/>
      <c r="I114" s="6"/>
    </row>
    <row r="115" spans="2:9" ht="18" x14ac:dyDescent="0.25">
      <c r="B115" s="272" t="s">
        <v>102</v>
      </c>
      <c r="C115" s="272"/>
      <c r="D115" s="272"/>
      <c r="E115" s="272"/>
      <c r="F115" s="272"/>
      <c r="G115" s="6"/>
      <c r="H115" s="6"/>
      <c r="I115" s="6"/>
    </row>
    <row r="116" spans="2:9" ht="18" x14ac:dyDescent="0.25">
      <c r="B116" s="38"/>
      <c r="C116" s="274" t="s">
        <v>92</v>
      </c>
      <c r="D116" s="274"/>
      <c r="E116" s="274"/>
      <c r="F116" s="274"/>
      <c r="G116" s="6"/>
      <c r="H116" s="6"/>
      <c r="I116" s="6"/>
    </row>
    <row r="117" spans="2:9" x14ac:dyDescent="0.25">
      <c r="B117" s="25" t="s">
        <v>93</v>
      </c>
      <c r="C117" s="268"/>
      <c r="D117" s="268"/>
      <c r="E117" s="268"/>
      <c r="F117" s="268"/>
      <c r="G117" s="6"/>
      <c r="H117" s="6"/>
      <c r="I117" s="6"/>
    </row>
    <row r="118" spans="2:9" ht="9.75" customHeight="1" x14ac:dyDescent="0.25">
      <c r="B118" s="25"/>
      <c r="C118" s="34"/>
      <c r="D118" s="34"/>
      <c r="E118" s="34"/>
      <c r="F118" s="34"/>
      <c r="G118" s="6"/>
      <c r="H118" s="6"/>
      <c r="I118" s="6"/>
    </row>
    <row r="119" spans="2:9" x14ac:dyDescent="0.25">
      <c r="B119" s="30" t="s">
        <v>95</v>
      </c>
      <c r="C119" s="267" t="s">
        <v>94</v>
      </c>
      <c r="D119" s="267"/>
      <c r="E119" s="267"/>
      <c r="F119" s="267"/>
      <c r="G119" s="6"/>
      <c r="H119" s="6"/>
      <c r="I119" s="6"/>
    </row>
    <row r="120" spans="2:9" s="37" customFormat="1" x14ac:dyDescent="0.2">
      <c r="B120" s="183" t="s">
        <v>319</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72" t="s">
        <v>101</v>
      </c>
      <c r="C124" s="272"/>
      <c r="D124" s="272"/>
      <c r="E124" s="272"/>
      <c r="F124" s="272"/>
      <c r="G124" s="6"/>
      <c r="H124" s="6"/>
      <c r="I124" s="6"/>
    </row>
    <row r="125" spans="2:9" ht="18" x14ac:dyDescent="0.25">
      <c r="B125" s="38"/>
      <c r="C125" s="274" t="s">
        <v>92</v>
      </c>
      <c r="D125" s="274"/>
      <c r="E125" s="274"/>
      <c r="F125" s="274"/>
      <c r="G125" s="6"/>
      <c r="H125" s="6"/>
      <c r="I125" s="6"/>
    </row>
    <row r="126" spans="2:9" x14ac:dyDescent="0.25">
      <c r="B126" s="40"/>
      <c r="C126" s="269" t="s">
        <v>96</v>
      </c>
      <c r="D126" s="269"/>
      <c r="E126" s="269" t="s">
        <v>97</v>
      </c>
      <c r="F126" s="269"/>
      <c r="G126" s="6"/>
      <c r="H126" s="6"/>
      <c r="I126" s="6"/>
    </row>
    <row r="127" spans="2:9" ht="30" x14ac:dyDescent="0.25">
      <c r="B127" s="11" t="s">
        <v>98</v>
      </c>
      <c r="C127" s="268" t="s">
        <v>94</v>
      </c>
      <c r="D127" s="268"/>
      <c r="E127" s="268"/>
      <c r="F127" s="268"/>
      <c r="G127" s="6"/>
      <c r="H127" s="6"/>
      <c r="I127" s="6"/>
    </row>
    <row r="128" spans="2:9" x14ac:dyDescent="0.25">
      <c r="B128" s="25" t="s">
        <v>99</v>
      </c>
      <c r="C128" s="268" t="s">
        <v>94</v>
      </c>
      <c r="D128" s="268"/>
      <c r="E128" s="268"/>
      <c r="F128" s="268"/>
      <c r="G128" s="6"/>
      <c r="H128" s="6"/>
      <c r="I128" s="6"/>
    </row>
    <row r="129" spans="2:9" x14ac:dyDescent="0.25">
      <c r="B129" s="30" t="s">
        <v>100</v>
      </c>
      <c r="C129" s="267"/>
      <c r="D129" s="267"/>
      <c r="E129" s="267" t="s">
        <v>94</v>
      </c>
      <c r="F129" s="267"/>
      <c r="G129" s="6"/>
      <c r="H129" s="6"/>
      <c r="I129" s="6"/>
    </row>
    <row r="130" spans="2:9" x14ac:dyDescent="0.25">
      <c r="B130" s="85"/>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0"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C26" sqref="C26:H26"/>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416</v>
      </c>
      <c r="K4" s="45" t="s">
        <v>30</v>
      </c>
      <c r="L4" s="46">
        <v>43738</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5">
        <v>509</v>
      </c>
      <c r="D11" s="155">
        <v>0</v>
      </c>
      <c r="E11" s="155">
        <v>1</v>
      </c>
      <c r="F11" s="155">
        <v>17</v>
      </c>
      <c r="G11" s="155">
        <v>267</v>
      </c>
      <c r="H11" s="155">
        <v>10</v>
      </c>
      <c r="I11" s="155">
        <v>543</v>
      </c>
      <c r="J11" s="155">
        <v>1337</v>
      </c>
      <c r="K11" s="155">
        <v>1</v>
      </c>
      <c r="L11" s="155">
        <v>3</v>
      </c>
      <c r="M11" s="52">
        <f>SUM(C11:L11)</f>
        <v>2688</v>
      </c>
    </row>
    <row r="12" spans="2:13" x14ac:dyDescent="0.25">
      <c r="B12" s="156" t="s">
        <v>163</v>
      </c>
      <c r="C12" s="157">
        <f>+C11/$M$11</f>
        <v>0.18936011904761904</v>
      </c>
      <c r="D12" s="157">
        <f t="shared" ref="D12:M12" si="0">+D11/$M$11</f>
        <v>0</v>
      </c>
      <c r="E12" s="157">
        <f t="shared" si="0"/>
        <v>3.720238095238095E-4</v>
      </c>
      <c r="F12" s="157">
        <f t="shared" si="0"/>
        <v>6.324404761904762E-3</v>
      </c>
      <c r="G12" s="157">
        <f t="shared" si="0"/>
        <v>9.9330357142857137E-2</v>
      </c>
      <c r="H12" s="157">
        <f t="shared" si="0"/>
        <v>3.720238095238095E-3</v>
      </c>
      <c r="I12" s="157">
        <f t="shared" si="0"/>
        <v>0.20200892857142858</v>
      </c>
      <c r="J12" s="157">
        <f t="shared" si="0"/>
        <v>0.49739583333333331</v>
      </c>
      <c r="K12" s="157">
        <f t="shared" si="0"/>
        <v>3.720238095238095E-4</v>
      </c>
      <c r="L12" s="157">
        <f t="shared" si="0"/>
        <v>1.1160714285714285E-3</v>
      </c>
      <c r="M12" s="157">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0.26872055754000002</v>
      </c>
      <c r="D18" s="53">
        <v>0</v>
      </c>
      <c r="E18" s="53">
        <v>8.5844350000000003E-4</v>
      </c>
      <c r="F18" s="53">
        <v>4.2582071149999998E-2</v>
      </c>
      <c r="G18" s="53">
        <v>0.15431562057000001</v>
      </c>
      <c r="H18" s="53">
        <v>5.1425549900000001E-3</v>
      </c>
      <c r="I18" s="53">
        <v>0.25614120501999998</v>
      </c>
      <c r="J18" s="53">
        <v>0.76862078030000003</v>
      </c>
      <c r="K18" s="53">
        <v>1.81785673E-3</v>
      </c>
      <c r="L18" s="53">
        <v>3.8088900399999999E-3</v>
      </c>
      <c r="M18" s="54">
        <f>SUM(C18:L18)</f>
        <v>1.5020079798400001</v>
      </c>
    </row>
    <row r="19" spans="2:14" x14ac:dyDescent="0.25">
      <c r="B19" s="156" t="s">
        <v>163</v>
      </c>
      <c r="C19" s="157">
        <f>+C18/$M$18</f>
        <v>0.17890754320002028</v>
      </c>
      <c r="D19" s="157">
        <f t="shared" ref="D19:M19" si="1">+D18/$M$18</f>
        <v>0</v>
      </c>
      <c r="E19" s="157">
        <f t="shared" si="1"/>
        <v>5.7153058540437634E-4</v>
      </c>
      <c r="F19" s="157">
        <f t="shared" si="1"/>
        <v>2.835009648519711E-2</v>
      </c>
      <c r="G19" s="157">
        <f t="shared" si="1"/>
        <v>0.10273954775289432</v>
      </c>
      <c r="H19" s="157">
        <f t="shared" si="1"/>
        <v>3.4237867301795599E-3</v>
      </c>
      <c r="I19" s="157">
        <f t="shared" si="1"/>
        <v>0.17053251943926767</v>
      </c>
      <c r="J19" s="157">
        <f t="shared" si="1"/>
        <v>0.51172882608911074</v>
      </c>
      <c r="K19" s="157">
        <f t="shared" si="1"/>
        <v>1.2102843356355838E-3</v>
      </c>
      <c r="L19" s="157">
        <f t="shared" si="1"/>
        <v>2.535865382290271E-3</v>
      </c>
      <c r="M19" s="157">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1.2692748431300001</v>
      </c>
      <c r="D26" s="53">
        <v>0.18302830097</v>
      </c>
      <c r="E26" s="53">
        <v>4.9704835740000002E-2</v>
      </c>
      <c r="F26" s="53">
        <v>0</v>
      </c>
      <c r="G26" s="53">
        <v>0</v>
      </c>
      <c r="H26" s="53">
        <v>0</v>
      </c>
      <c r="I26" s="54">
        <f>SUM(C26:H26)</f>
        <v>1.5020079798400001</v>
      </c>
    </row>
    <row r="27" spans="2:14" x14ac:dyDescent="0.25">
      <c r="B27" s="156" t="s">
        <v>163</v>
      </c>
      <c r="C27" s="157">
        <f>+C26/$I$26</f>
        <v>0.84505199717061974</v>
      </c>
      <c r="D27" s="157">
        <f t="shared" ref="D27:I27" si="2">+D26/$I$26</f>
        <v>0.12185574472746603</v>
      </c>
      <c r="E27" s="157">
        <f t="shared" si="2"/>
        <v>3.3092258101914185E-2</v>
      </c>
      <c r="F27" s="157">
        <f t="shared" si="2"/>
        <v>0</v>
      </c>
      <c r="G27" s="157">
        <f t="shared" si="2"/>
        <v>0</v>
      </c>
      <c r="H27" s="157">
        <f t="shared" si="2"/>
        <v>0</v>
      </c>
      <c r="I27" s="158">
        <f t="shared" si="2"/>
        <v>1</v>
      </c>
    </row>
    <row r="30" spans="2:14" x14ac:dyDescent="0.25">
      <c r="N30" s="120"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K94" sqref="K94"/>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43738</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0" t="s">
        <v>284</v>
      </c>
      <c r="C7" s="140"/>
      <c r="D7" s="61"/>
      <c r="E7" s="141"/>
      <c r="F7" s="141"/>
      <c r="G7" s="141"/>
      <c r="H7" s="141"/>
      <c r="I7" s="141"/>
      <c r="J7" s="141"/>
      <c r="K7" s="57"/>
      <c r="L7" s="57"/>
      <c r="M7" s="57"/>
      <c r="N7" s="57"/>
    </row>
    <row r="8" spans="2:14" x14ac:dyDescent="0.25">
      <c r="B8" s="48"/>
      <c r="C8" s="277" t="s">
        <v>286</v>
      </c>
      <c r="D8" s="277"/>
      <c r="E8" s="277"/>
      <c r="F8" s="277"/>
      <c r="G8" s="277"/>
      <c r="H8" s="277"/>
      <c r="I8" s="277"/>
      <c r="J8" s="277"/>
      <c r="K8" s="277"/>
      <c r="L8" s="277"/>
      <c r="N8" s="43"/>
    </row>
    <row r="9" spans="2:14" x14ac:dyDescent="0.25">
      <c r="B9" s="48"/>
      <c r="C9" s="66" t="s">
        <v>17</v>
      </c>
      <c r="D9" s="66" t="s">
        <v>18</v>
      </c>
      <c r="E9" s="66" t="s">
        <v>19</v>
      </c>
      <c r="F9" s="66" t="s">
        <v>20</v>
      </c>
      <c r="G9" s="66" t="s">
        <v>21</v>
      </c>
      <c r="H9" s="66" t="s">
        <v>22</v>
      </c>
      <c r="I9" s="66" t="s">
        <v>23</v>
      </c>
      <c r="J9" s="66" t="s">
        <v>24</v>
      </c>
      <c r="K9" s="66" t="s">
        <v>25</v>
      </c>
      <c r="L9" s="66" t="s">
        <v>26</v>
      </c>
      <c r="N9" s="205"/>
    </row>
    <row r="10" spans="2:14" x14ac:dyDescent="0.25">
      <c r="C10" s="63"/>
      <c r="D10" s="63"/>
      <c r="E10" s="63"/>
      <c r="F10" s="63"/>
      <c r="G10" s="63"/>
      <c r="H10" s="63"/>
      <c r="I10" s="63"/>
      <c r="J10" s="63"/>
      <c r="K10" s="63"/>
      <c r="L10" s="63"/>
    </row>
    <row r="11" spans="2:14" x14ac:dyDescent="0.25">
      <c r="B11" s="58" t="s">
        <v>1</v>
      </c>
      <c r="C11" s="185">
        <v>0.13043994587999999</v>
      </c>
      <c r="D11" s="185">
        <v>9.0479954119999997E-2</v>
      </c>
      <c r="E11" s="185">
        <v>3.6977332170000002E-2</v>
      </c>
      <c r="F11" s="185">
        <v>6.0067668300000003E-3</v>
      </c>
      <c r="G11" s="185">
        <v>2.7246345300000001E-3</v>
      </c>
      <c r="H11" s="185">
        <v>7.1547446000000002E-4</v>
      </c>
      <c r="I11" s="185">
        <v>4.9388060999999998E-4</v>
      </c>
      <c r="J11" s="185">
        <v>3.4063854E-4</v>
      </c>
      <c r="K11" s="185">
        <v>1.2531801000000001E-4</v>
      </c>
      <c r="L11" s="172">
        <v>4.1660999999999998E-4</v>
      </c>
      <c r="N11" s="201"/>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6.1572478999999999E-4</v>
      </c>
      <c r="D13" s="64">
        <v>2.4271871000000001E-4</v>
      </c>
      <c r="E13" s="64"/>
      <c r="F13" s="64"/>
      <c r="G13" s="64"/>
      <c r="H13" s="64"/>
      <c r="I13" s="64"/>
      <c r="J13" s="64"/>
      <c r="K13" s="64"/>
      <c r="L13" s="64"/>
      <c r="N13" s="201"/>
    </row>
    <row r="14" spans="2:14" x14ac:dyDescent="0.25">
      <c r="B14" s="58" t="s">
        <v>4</v>
      </c>
      <c r="C14" s="64">
        <v>3.0271232169999999E-2</v>
      </c>
      <c r="D14" s="64">
        <v>8.2509340599999995E-3</v>
      </c>
      <c r="E14" s="64">
        <v>3.2025983000000002E-3</v>
      </c>
      <c r="F14" s="64">
        <v>6.2969421999999997E-4</v>
      </c>
      <c r="G14" s="64">
        <v>2.276124E-4</v>
      </c>
      <c r="H14" s="64"/>
      <c r="I14" s="64"/>
      <c r="J14" s="64"/>
      <c r="K14" s="64"/>
      <c r="L14" s="64"/>
      <c r="N14" s="201"/>
    </row>
    <row r="15" spans="2:14" x14ac:dyDescent="0.25">
      <c r="B15" s="58" t="s">
        <v>5</v>
      </c>
      <c r="C15" s="64">
        <v>6.7995078030000003E-2</v>
      </c>
      <c r="D15" s="64">
        <v>4.9561953139999997E-2</v>
      </c>
      <c r="E15" s="64">
        <v>2.8087060800000001E-2</v>
      </c>
      <c r="F15" s="64">
        <v>5.4077517800000001E-3</v>
      </c>
      <c r="G15" s="64">
        <v>1.7940633100000001E-3</v>
      </c>
      <c r="H15" s="64">
        <v>4.8541293999999999E-4</v>
      </c>
      <c r="I15" s="64">
        <v>3.7328536000000003E-4</v>
      </c>
      <c r="J15" s="64">
        <v>3.2159594999999999E-4</v>
      </c>
      <c r="K15" s="64">
        <v>1.5903061999999999E-4</v>
      </c>
      <c r="L15" s="64">
        <v>1.30388E-4</v>
      </c>
      <c r="N15" s="201"/>
    </row>
    <row r="16" spans="2:14" ht="30" x14ac:dyDescent="0.25">
      <c r="B16" s="58" t="s">
        <v>6</v>
      </c>
      <c r="C16" s="64">
        <v>3.8742260200000001E-3</v>
      </c>
      <c r="D16" s="64">
        <v>1.16748201E-3</v>
      </c>
      <c r="E16" s="64">
        <v>1.0084696E-4</v>
      </c>
      <c r="F16" s="64"/>
      <c r="G16" s="64"/>
      <c r="H16" s="64"/>
      <c r="I16" s="64"/>
      <c r="J16" s="64"/>
      <c r="K16" s="64"/>
      <c r="L16" s="64"/>
      <c r="N16" s="201"/>
    </row>
    <row r="17" spans="2:14" x14ac:dyDescent="0.25">
      <c r="B17" s="58" t="s">
        <v>7</v>
      </c>
      <c r="C17" s="64">
        <v>0.16703734112999999</v>
      </c>
      <c r="D17" s="64">
        <v>6.8588688410000001E-2</v>
      </c>
      <c r="E17" s="64">
        <v>1.7013750599999999E-2</v>
      </c>
      <c r="F17" s="64">
        <v>1.74484062E-3</v>
      </c>
      <c r="G17" s="64">
        <v>5.2895339000000004E-4</v>
      </c>
      <c r="H17" s="64">
        <v>1.5592487000000001E-4</v>
      </c>
      <c r="I17" s="64">
        <v>1.3519011999999999E-4</v>
      </c>
      <c r="J17" s="64">
        <v>9.9952759999999993E-5</v>
      </c>
      <c r="K17" s="64">
        <v>9.9952789999999995E-5</v>
      </c>
      <c r="L17" s="64">
        <v>7.3660800000000003E-4</v>
      </c>
      <c r="N17" s="201"/>
    </row>
    <row r="18" spans="2:14" x14ac:dyDescent="0.25">
      <c r="B18" s="58" t="s">
        <v>28</v>
      </c>
      <c r="C18" s="64">
        <v>0.57742529386999997</v>
      </c>
      <c r="D18" s="64">
        <v>0.15049105609999999</v>
      </c>
      <c r="E18" s="64">
        <v>2.9128802719999999E-2</v>
      </c>
      <c r="F18" s="64">
        <v>5.1359978999999997E-3</v>
      </c>
      <c r="G18" s="64">
        <v>3.2855122599999998E-3</v>
      </c>
      <c r="H18" s="64">
        <v>1.06746253E-3</v>
      </c>
      <c r="I18" s="64">
        <v>7.3064254999999996E-4</v>
      </c>
      <c r="J18" s="64">
        <v>5.3920659999999996E-4</v>
      </c>
      <c r="K18" s="64">
        <v>1.1758256E-4</v>
      </c>
      <c r="L18" s="64">
        <v>6.9921899999999995E-4</v>
      </c>
      <c r="N18" s="201"/>
    </row>
    <row r="19" spans="2:14" ht="30" x14ac:dyDescent="0.25">
      <c r="B19" s="58" t="s">
        <v>29</v>
      </c>
      <c r="C19" s="64">
        <v>7.3000430999999998E-4</v>
      </c>
      <c r="D19" s="64">
        <v>7.3000430999999998E-4</v>
      </c>
      <c r="E19" s="64">
        <v>3.5784811000000001E-4</v>
      </c>
      <c r="F19" s="64"/>
      <c r="G19" s="64"/>
      <c r="H19" s="64"/>
      <c r="I19" s="64"/>
      <c r="J19" s="64"/>
      <c r="K19" s="64"/>
      <c r="L19" s="64"/>
      <c r="N19" s="201"/>
    </row>
    <row r="20" spans="2:14" x14ac:dyDescent="0.25">
      <c r="B20" s="58" t="s">
        <v>9</v>
      </c>
      <c r="C20" s="64">
        <v>3.45722586E-3</v>
      </c>
      <c r="D20" s="64">
        <v>9.8332710000000002E-5</v>
      </c>
      <c r="E20" s="64">
        <v>6.9000379999999996E-5</v>
      </c>
      <c r="F20" s="64">
        <v>3.4500199999999999E-5</v>
      </c>
      <c r="G20" s="64">
        <v>3.4500189999999998E-5</v>
      </c>
      <c r="H20" s="64">
        <v>1.7250099999999999E-5</v>
      </c>
      <c r="I20" s="64">
        <v>1.7250099999999999E-5</v>
      </c>
      <c r="J20" s="64">
        <v>1.7250089999999999E-5</v>
      </c>
      <c r="K20" s="64">
        <v>1.7250099999999999E-5</v>
      </c>
      <c r="L20" s="64">
        <v>4.6329999999999999E-5</v>
      </c>
      <c r="N20" s="201"/>
    </row>
    <row r="21" spans="2:14" x14ac:dyDescent="0.25">
      <c r="C21" s="64"/>
      <c r="D21" s="64"/>
      <c r="E21" s="64"/>
      <c r="F21" s="64"/>
      <c r="G21" s="64"/>
      <c r="H21" s="64"/>
      <c r="I21" s="64"/>
      <c r="J21" s="64"/>
      <c r="K21" s="64"/>
      <c r="L21" s="64"/>
      <c r="N21" s="187"/>
    </row>
    <row r="22" spans="2:14" x14ac:dyDescent="0.25">
      <c r="B22" s="51" t="s">
        <v>10</v>
      </c>
      <c r="C22" s="65">
        <f t="shared" ref="C22:L22" si="0">SUM(C11:C20)</f>
        <v>0.98184607205999996</v>
      </c>
      <c r="D22" s="65">
        <f t="shared" si="0"/>
        <v>0.36961112356999992</v>
      </c>
      <c r="E22" s="65">
        <f t="shared" si="0"/>
        <v>0.11493724004</v>
      </c>
      <c r="F22" s="65">
        <f t="shared" si="0"/>
        <v>1.8959551549999999E-2</v>
      </c>
      <c r="G22" s="65">
        <f t="shared" si="0"/>
        <v>8.5952760800000003E-3</v>
      </c>
      <c r="H22" s="65">
        <f t="shared" si="0"/>
        <v>2.4415248999999999E-3</v>
      </c>
      <c r="I22" s="65">
        <f t="shared" si="0"/>
        <v>1.7502487399999999E-3</v>
      </c>
      <c r="J22" s="65">
        <f t="shared" si="0"/>
        <v>1.3186439399999999E-3</v>
      </c>
      <c r="K22" s="65">
        <f t="shared" si="0"/>
        <v>5.1913407999999999E-4</v>
      </c>
      <c r="L22" s="65">
        <f t="shared" si="0"/>
        <v>2.0291549999999999E-3</v>
      </c>
      <c r="N22" s="206"/>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0" t="s">
        <v>285</v>
      </c>
      <c r="C29" s="61"/>
      <c r="D29" s="57"/>
      <c r="E29" s="57"/>
      <c r="F29" s="57"/>
      <c r="G29" s="57"/>
      <c r="H29" s="57"/>
      <c r="I29" s="57"/>
      <c r="J29" s="57"/>
      <c r="K29" s="57"/>
      <c r="L29" s="57"/>
      <c r="N29" s="43"/>
    </row>
    <row r="30" spans="2:14" x14ac:dyDescent="0.25">
      <c r="B30" s="48"/>
      <c r="C30" s="277" t="s">
        <v>27</v>
      </c>
      <c r="D30" s="277"/>
      <c r="E30" s="277"/>
      <c r="F30" s="277"/>
      <c r="G30" s="277"/>
      <c r="H30" s="277"/>
      <c r="I30" s="277"/>
      <c r="J30" s="277"/>
      <c r="K30" s="277"/>
      <c r="L30" s="277"/>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5"/>
    </row>
    <row r="32" spans="2:14" x14ac:dyDescent="0.25">
      <c r="C32" s="63"/>
      <c r="D32" s="63"/>
      <c r="E32" s="63"/>
      <c r="F32" s="63"/>
      <c r="G32" s="63"/>
      <c r="H32" s="63"/>
      <c r="I32" s="63"/>
      <c r="J32" s="63"/>
      <c r="K32" s="63"/>
      <c r="L32" s="63"/>
    </row>
    <row r="33" spans="2:14" x14ac:dyDescent="0.25">
      <c r="B33" s="58" t="s">
        <v>1</v>
      </c>
      <c r="C33" s="159">
        <f>C11/SUM($C11:$L11)</f>
        <v>0.48541112088425226</v>
      </c>
      <c r="D33" s="159">
        <f t="shared" ref="D33:L33" si="1">D11/SUM($C11:$L11)</f>
        <v>0.33670648704001838</v>
      </c>
      <c r="E33" s="159">
        <f t="shared" si="1"/>
        <v>0.13760514951809041</v>
      </c>
      <c r="F33" s="159">
        <f t="shared" si="1"/>
        <v>2.2353209365197316E-2</v>
      </c>
      <c r="G33" s="159">
        <f t="shared" si="1"/>
        <v>1.0139285878146196E-2</v>
      </c>
      <c r="H33" s="159">
        <f t="shared" si="1"/>
        <v>2.6625222607203304E-3</v>
      </c>
      <c r="I33" s="159">
        <f t="shared" si="1"/>
        <v>1.8378966570842174E-3</v>
      </c>
      <c r="J33" s="159">
        <f t="shared" si="1"/>
        <v>1.2676311263567293E-3</v>
      </c>
      <c r="K33" s="159">
        <f t="shared" si="1"/>
        <v>4.663506665132016E-4</v>
      </c>
      <c r="L33" s="159">
        <f t="shared" si="1"/>
        <v>1.5503466036211786E-3</v>
      </c>
      <c r="M33" s="104"/>
      <c r="N33" s="184"/>
    </row>
    <row r="34" spans="2:14" x14ac:dyDescent="0.25">
      <c r="B34" s="58" t="s">
        <v>2</v>
      </c>
      <c r="C34" s="64">
        <v>0</v>
      </c>
      <c r="D34" s="64">
        <v>0</v>
      </c>
      <c r="E34" s="64">
        <v>0</v>
      </c>
      <c r="F34" s="64">
        <v>0</v>
      </c>
      <c r="G34" s="64">
        <v>0</v>
      </c>
      <c r="H34" s="64">
        <v>0</v>
      </c>
      <c r="I34" s="64">
        <v>0</v>
      </c>
      <c r="J34" s="64">
        <v>0</v>
      </c>
      <c r="K34" s="64">
        <v>0</v>
      </c>
      <c r="L34" s="64">
        <v>0</v>
      </c>
      <c r="M34" s="104"/>
      <c r="N34" s="184"/>
    </row>
    <row r="35" spans="2:14" x14ac:dyDescent="0.25">
      <c r="B35" s="58" t="s">
        <v>3</v>
      </c>
      <c r="C35" s="159">
        <f t="shared" ref="C35:L35" si="2">C13/SUM($C13:$L13)</f>
        <v>0.71725721028815526</v>
      </c>
      <c r="D35" s="159">
        <f t="shared" si="2"/>
        <v>0.28274278971184474</v>
      </c>
      <c r="E35" s="159">
        <f t="shared" si="2"/>
        <v>0</v>
      </c>
      <c r="F35" s="159">
        <f t="shared" si="2"/>
        <v>0</v>
      </c>
      <c r="G35" s="159">
        <f t="shared" si="2"/>
        <v>0</v>
      </c>
      <c r="H35" s="159">
        <f t="shared" si="2"/>
        <v>0</v>
      </c>
      <c r="I35" s="159">
        <f t="shared" si="2"/>
        <v>0</v>
      </c>
      <c r="J35" s="159">
        <f t="shared" si="2"/>
        <v>0</v>
      </c>
      <c r="K35" s="159">
        <f t="shared" si="2"/>
        <v>0</v>
      </c>
      <c r="L35" s="159">
        <f t="shared" si="2"/>
        <v>0</v>
      </c>
      <c r="M35" s="104"/>
      <c r="N35" s="184"/>
    </row>
    <row r="36" spans="2:14" x14ac:dyDescent="0.25">
      <c r="B36" s="58" t="s">
        <v>4</v>
      </c>
      <c r="C36" s="159">
        <f t="shared" ref="C36:L36" si="3">C14/SUM($C14:$L14)</f>
        <v>0.71089149382533035</v>
      </c>
      <c r="D36" s="159">
        <f t="shared" si="3"/>
        <v>0.19376544722155911</v>
      </c>
      <c r="E36" s="159">
        <f t="shared" si="3"/>
        <v>7.5210017115384026E-2</v>
      </c>
      <c r="F36" s="159">
        <f t="shared" si="3"/>
        <v>1.4787778118678945E-2</v>
      </c>
      <c r="G36" s="159">
        <f t="shared" si="3"/>
        <v>5.3452637190476351E-3</v>
      </c>
      <c r="H36" s="159">
        <f t="shared" si="3"/>
        <v>0</v>
      </c>
      <c r="I36" s="159">
        <f t="shared" si="3"/>
        <v>0</v>
      </c>
      <c r="J36" s="159">
        <f t="shared" si="3"/>
        <v>0</v>
      </c>
      <c r="K36" s="159">
        <f t="shared" si="3"/>
        <v>0</v>
      </c>
      <c r="L36" s="159">
        <f t="shared" si="3"/>
        <v>0</v>
      </c>
      <c r="M36" s="104"/>
      <c r="N36" s="184"/>
    </row>
    <row r="37" spans="2:14" x14ac:dyDescent="0.25">
      <c r="B37" s="58" t="s">
        <v>5</v>
      </c>
      <c r="C37" s="159">
        <f t="shared" ref="C37:L37" si="4">C15/SUM($C15:$L15)</f>
        <v>0.44062343177472008</v>
      </c>
      <c r="D37" s="159">
        <f t="shared" si="4"/>
        <v>0.32117262764768773</v>
      </c>
      <c r="E37" s="159">
        <f t="shared" si="4"/>
        <v>0.18201048482804741</v>
      </c>
      <c r="F37" s="159">
        <f t="shared" si="4"/>
        <v>3.5043450445606479E-2</v>
      </c>
      <c r="G37" s="159">
        <f t="shared" si="4"/>
        <v>1.1625934631982266E-2</v>
      </c>
      <c r="H37" s="159">
        <f t="shared" si="4"/>
        <v>3.1455852636317104E-3</v>
      </c>
      <c r="I37" s="159">
        <f t="shared" si="4"/>
        <v>2.4189732715931677E-3</v>
      </c>
      <c r="J37" s="159">
        <f t="shared" si="4"/>
        <v>2.0840142439623476E-3</v>
      </c>
      <c r="K37" s="159">
        <f t="shared" si="4"/>
        <v>1.030554263218064E-3</v>
      </c>
      <c r="L37" s="159">
        <f t="shared" si="4"/>
        <v>8.4494362955056675E-4</v>
      </c>
      <c r="M37" s="104"/>
      <c r="N37" s="184"/>
    </row>
    <row r="38" spans="2:14" ht="30" x14ac:dyDescent="0.25">
      <c r="B38" s="58" t="s">
        <v>6</v>
      </c>
      <c r="C38" s="159">
        <f t="shared" ref="C38:L38" si="5">C16/SUM($C16:$L16)</f>
        <v>0.75336598782777431</v>
      </c>
      <c r="D38" s="159">
        <f t="shared" si="5"/>
        <v>0.22702372891884234</v>
      </c>
      <c r="E38" s="159">
        <f t="shared" si="5"/>
        <v>1.9610283253383355E-2</v>
      </c>
      <c r="F38" s="159">
        <f t="shared" si="5"/>
        <v>0</v>
      </c>
      <c r="G38" s="159">
        <f t="shared" si="5"/>
        <v>0</v>
      </c>
      <c r="H38" s="159">
        <f t="shared" si="5"/>
        <v>0</v>
      </c>
      <c r="I38" s="159">
        <f t="shared" si="5"/>
        <v>0</v>
      </c>
      <c r="J38" s="159">
        <f t="shared" si="5"/>
        <v>0</v>
      </c>
      <c r="K38" s="159">
        <f t="shared" si="5"/>
        <v>0</v>
      </c>
      <c r="L38" s="159">
        <f t="shared" si="5"/>
        <v>0</v>
      </c>
      <c r="M38" s="104"/>
      <c r="N38" s="184"/>
    </row>
    <row r="39" spans="2:14" x14ac:dyDescent="0.25">
      <c r="B39" s="58" t="s">
        <v>7</v>
      </c>
      <c r="C39" s="159">
        <f t="shared" ref="C39:L39" si="6">C17/SUM($C17:$L17)</f>
        <v>0.65212991652951757</v>
      </c>
      <c r="D39" s="159">
        <f t="shared" si="6"/>
        <v>0.26777686561037511</v>
      </c>
      <c r="E39" s="159">
        <f t="shared" si="6"/>
        <v>6.6423325967557137E-2</v>
      </c>
      <c r="F39" s="159">
        <f t="shared" si="6"/>
        <v>6.8120263420162344E-3</v>
      </c>
      <c r="G39" s="159">
        <f t="shared" si="6"/>
        <v>2.0650851344684918E-3</v>
      </c>
      <c r="H39" s="159">
        <f t="shared" si="6"/>
        <v>6.0874575571002976E-4</v>
      </c>
      <c r="I39" s="159">
        <f t="shared" si="6"/>
        <v>5.277952886151491E-4</v>
      </c>
      <c r="J39" s="159">
        <f t="shared" si="6"/>
        <v>3.9022523104558773E-4</v>
      </c>
      <c r="K39" s="159">
        <f t="shared" si="6"/>
        <v>3.9022534816848592E-4</v>
      </c>
      <c r="L39" s="159">
        <f t="shared" si="6"/>
        <v>2.8757887925258724E-3</v>
      </c>
      <c r="M39" s="104"/>
      <c r="N39" s="184"/>
    </row>
    <row r="40" spans="2:14" x14ac:dyDescent="0.25">
      <c r="B40" s="58" t="s">
        <v>28</v>
      </c>
      <c r="C40" s="159">
        <f t="shared" ref="C40:L40" si="7">C18/SUM($C18:$L18)</f>
        <v>0.75124861548419508</v>
      </c>
      <c r="D40" s="159">
        <f t="shared" si="7"/>
        <v>0.19579363553708909</v>
      </c>
      <c r="E40" s="159">
        <f t="shared" si="7"/>
        <v>3.7897495912326509E-2</v>
      </c>
      <c r="F40" s="159">
        <f t="shared" si="7"/>
        <v>6.6820961126330672E-3</v>
      </c>
      <c r="G40" s="159">
        <f t="shared" si="7"/>
        <v>4.2745556224924241E-3</v>
      </c>
      <c r="H40" s="159">
        <f t="shared" si="7"/>
        <v>1.3888025970755283E-3</v>
      </c>
      <c r="I40" s="159">
        <f t="shared" si="7"/>
        <v>9.5058912369868991E-4</v>
      </c>
      <c r="J40" s="159">
        <f t="shared" si="7"/>
        <v>7.0152488297670317E-4</v>
      </c>
      <c r="K40" s="159">
        <f t="shared" si="7"/>
        <v>1.5297863869637572E-4</v>
      </c>
      <c r="L40" s="159">
        <f t="shared" si="7"/>
        <v>9.0970608881658238E-4</v>
      </c>
      <c r="M40" s="104"/>
      <c r="N40" s="184"/>
    </row>
    <row r="41" spans="2:14" ht="30" x14ac:dyDescent="0.25">
      <c r="B41" s="58" t="s">
        <v>29</v>
      </c>
      <c r="C41" s="159">
        <f t="shared" ref="C41:L41" si="8">C19/SUM($C19:$L19)</f>
        <v>0.40157417135947782</v>
      </c>
      <c r="D41" s="159">
        <f t="shared" si="8"/>
        <v>0.40157417135947782</v>
      </c>
      <c r="E41" s="159">
        <f t="shared" si="8"/>
        <v>0.19685165728104437</v>
      </c>
      <c r="F41" s="159">
        <f t="shared" si="8"/>
        <v>0</v>
      </c>
      <c r="G41" s="159">
        <f t="shared" si="8"/>
        <v>0</v>
      </c>
      <c r="H41" s="159">
        <f t="shared" si="8"/>
        <v>0</v>
      </c>
      <c r="I41" s="159">
        <f t="shared" si="8"/>
        <v>0</v>
      </c>
      <c r="J41" s="159">
        <f t="shared" si="8"/>
        <v>0</v>
      </c>
      <c r="K41" s="159">
        <f t="shared" si="8"/>
        <v>0</v>
      </c>
      <c r="L41" s="159">
        <f t="shared" si="8"/>
        <v>0</v>
      </c>
      <c r="M41" s="104"/>
      <c r="N41" s="184"/>
    </row>
    <row r="42" spans="2:14" x14ac:dyDescent="0.25">
      <c r="B42" s="58" t="s">
        <v>9</v>
      </c>
      <c r="C42" s="159">
        <f t="shared" ref="C42:L44" si="9">C20/SUM($C20:$L20)</f>
        <v>0.90767286665450431</v>
      </c>
      <c r="D42" s="159">
        <f t="shared" ref="D42:L42" si="10">D20/SUM($C20:$L20)</f>
        <v>2.5816633447143671E-2</v>
      </c>
      <c r="E42" s="159">
        <f t="shared" si="10"/>
        <v>1.8115615019393069E-2</v>
      </c>
      <c r="F42" s="159">
        <f t="shared" si="10"/>
        <v>9.0578101351335288E-3</v>
      </c>
      <c r="G42" s="159">
        <f t="shared" si="10"/>
        <v>9.0578075096965343E-3</v>
      </c>
      <c r="H42" s="159">
        <f t="shared" si="10"/>
        <v>4.5289050675667644E-3</v>
      </c>
      <c r="I42" s="159">
        <f t="shared" si="10"/>
        <v>4.5289050675667644E-3</v>
      </c>
      <c r="J42" s="159">
        <f t="shared" si="10"/>
        <v>4.5289024421297707E-3</v>
      </c>
      <c r="K42" s="159">
        <f t="shared" si="10"/>
        <v>4.5289050675667644E-3</v>
      </c>
      <c r="L42" s="159">
        <f t="shared" si="10"/>
        <v>1.2163649589299087E-2</v>
      </c>
      <c r="M42" s="104"/>
      <c r="N42" s="184"/>
    </row>
    <row r="43" spans="2:14" x14ac:dyDescent="0.25">
      <c r="C43" s="159"/>
      <c r="D43" s="159"/>
      <c r="E43" s="159"/>
      <c r="F43" s="159"/>
      <c r="G43" s="159"/>
      <c r="H43" s="159"/>
      <c r="I43" s="159"/>
      <c r="J43" s="159"/>
      <c r="K43" s="159"/>
      <c r="L43" s="159"/>
      <c r="M43" s="104"/>
      <c r="N43" s="3"/>
    </row>
    <row r="44" spans="2:14" x14ac:dyDescent="0.25">
      <c r="B44" s="51" t="s">
        <v>10</v>
      </c>
      <c r="C44" s="160">
        <f t="shared" si="9"/>
        <v>0.65368898947064014</v>
      </c>
      <c r="D44" s="160">
        <f t="shared" si="9"/>
        <v>0.24607800421980652</v>
      </c>
      <c r="E44" s="160">
        <f t="shared" si="9"/>
        <v>7.6522390252736744E-2</v>
      </c>
      <c r="F44" s="160">
        <f t="shared" si="9"/>
        <v>1.2622803559760679E-2</v>
      </c>
      <c r="G44" s="160">
        <f t="shared" si="9"/>
        <v>5.7225236163220231E-3</v>
      </c>
      <c r="H44" s="160">
        <f t="shared" si="9"/>
        <v>1.6255072867988978E-3</v>
      </c>
      <c r="I44" s="160">
        <f t="shared" si="9"/>
        <v>1.1652726050758644E-3</v>
      </c>
      <c r="J44" s="160">
        <f t="shared" si="9"/>
        <v>8.7792073435876425E-4</v>
      </c>
      <c r="K44" s="160">
        <f t="shared" si="9"/>
        <v>3.4562671462643775E-4</v>
      </c>
      <c r="L44" s="160">
        <f t="shared" si="9"/>
        <v>1.3509615398738786E-3</v>
      </c>
      <c r="M44" s="104"/>
      <c r="N44" s="207"/>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1" t="s">
        <v>288</v>
      </c>
      <c r="C51" s="61"/>
      <c r="D51" s="61"/>
      <c r="E51" s="57"/>
      <c r="F51" s="57"/>
      <c r="G51" s="57"/>
      <c r="H51" s="57"/>
      <c r="I51" s="57"/>
      <c r="J51" s="57"/>
      <c r="K51" s="57"/>
      <c r="L51" s="57"/>
      <c r="M51" s="57"/>
      <c r="N51" s="57"/>
    </row>
    <row r="52" spans="2:14" x14ac:dyDescent="0.25">
      <c r="B52" s="48"/>
      <c r="C52" s="277" t="s">
        <v>286</v>
      </c>
      <c r="D52" s="277"/>
      <c r="E52" s="277"/>
      <c r="F52" s="277"/>
      <c r="G52" s="277"/>
      <c r="H52" s="277"/>
      <c r="I52" s="277"/>
      <c r="J52" s="277"/>
      <c r="K52" s="277"/>
      <c r="L52" s="277"/>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365</v>
      </c>
    </row>
    <row r="54" spans="2:14" x14ac:dyDescent="0.25">
      <c r="C54" s="63"/>
      <c r="D54" s="63"/>
      <c r="E54" s="63"/>
      <c r="F54" s="63"/>
      <c r="G54" s="63"/>
      <c r="H54" s="63"/>
      <c r="I54" s="63"/>
      <c r="J54" s="63"/>
      <c r="K54" s="63"/>
      <c r="L54" s="63"/>
    </row>
    <row r="55" spans="2:14" x14ac:dyDescent="0.25">
      <c r="B55" s="58" t="s">
        <v>1</v>
      </c>
      <c r="C55" s="170">
        <v>1.6076812499999999E-2</v>
      </c>
      <c r="D55" s="170">
        <v>8.2289165750000004E-2</v>
      </c>
      <c r="E55" s="170">
        <v>0.10695577073</v>
      </c>
      <c r="F55" s="170">
        <v>2.7816564259999999E-2</v>
      </c>
      <c r="G55" s="170">
        <v>2.0522447740000001E-2</v>
      </c>
      <c r="H55" s="170">
        <v>2.26375166E-3</v>
      </c>
      <c r="I55" s="170">
        <v>4.6641622200000003E-3</v>
      </c>
      <c r="J55" s="170">
        <v>3.92790363E-3</v>
      </c>
      <c r="K55" s="170">
        <v>1.4065923199999999E-3</v>
      </c>
      <c r="L55" s="170">
        <v>2.7973867299999999E-3</v>
      </c>
      <c r="N55" s="184">
        <v>47.97</v>
      </c>
    </row>
    <row r="56" spans="2:14" x14ac:dyDescent="0.25">
      <c r="B56" s="58" t="s">
        <v>2</v>
      </c>
      <c r="C56" s="170">
        <v>0</v>
      </c>
      <c r="D56" s="170">
        <v>0</v>
      </c>
      <c r="E56" s="170">
        <v>0</v>
      </c>
      <c r="F56" s="170">
        <v>0</v>
      </c>
      <c r="G56" s="170">
        <v>0</v>
      </c>
      <c r="H56" s="170">
        <v>0</v>
      </c>
      <c r="I56" s="170">
        <v>0</v>
      </c>
      <c r="J56" s="170">
        <v>0</v>
      </c>
      <c r="K56" s="170">
        <v>0</v>
      </c>
      <c r="L56" s="170">
        <v>0</v>
      </c>
      <c r="N56" s="209">
        <v>0</v>
      </c>
    </row>
    <row r="57" spans="2:14" x14ac:dyDescent="0.25">
      <c r="B57" s="58" t="s">
        <v>3</v>
      </c>
      <c r="C57" s="170">
        <v>0</v>
      </c>
      <c r="D57" s="170">
        <v>8.5844350000000003E-4</v>
      </c>
      <c r="E57" s="170">
        <v>0</v>
      </c>
      <c r="F57" s="170">
        <v>0</v>
      </c>
      <c r="G57" s="170">
        <v>0</v>
      </c>
      <c r="H57" s="170">
        <v>0</v>
      </c>
      <c r="I57" s="170">
        <v>0</v>
      </c>
      <c r="J57" s="170">
        <v>0</v>
      </c>
      <c r="K57" s="170">
        <v>0</v>
      </c>
      <c r="L57" s="170">
        <v>0</v>
      </c>
      <c r="N57" s="184">
        <v>27.88</v>
      </c>
    </row>
    <row r="58" spans="2:14" x14ac:dyDescent="0.25">
      <c r="B58" s="58" t="s">
        <v>4</v>
      </c>
      <c r="C58" s="170">
        <v>3.7110922799999998E-3</v>
      </c>
      <c r="D58" s="170">
        <v>2.2687679969999999E-2</v>
      </c>
      <c r="E58" s="170">
        <v>1.026604698E-2</v>
      </c>
      <c r="F58" s="170">
        <v>3.8158457899999999E-3</v>
      </c>
      <c r="G58" s="170">
        <v>2.10140613E-3</v>
      </c>
      <c r="H58" s="170">
        <v>0</v>
      </c>
      <c r="I58" s="170">
        <v>0</v>
      </c>
      <c r="J58" s="170">
        <v>0</v>
      </c>
      <c r="K58" s="170">
        <v>0</v>
      </c>
      <c r="L58" s="170">
        <v>0</v>
      </c>
      <c r="N58" s="184">
        <v>34.14</v>
      </c>
    </row>
    <row r="59" spans="2:14" x14ac:dyDescent="0.25">
      <c r="B59" s="58" t="s">
        <v>5</v>
      </c>
      <c r="C59" s="170">
        <v>9.0421275700000008E-3</v>
      </c>
      <c r="D59" s="170">
        <v>2.654996733E-2</v>
      </c>
      <c r="E59" s="170">
        <v>6.5630334940000007E-2</v>
      </c>
      <c r="F59" s="170">
        <v>2.857403386E-2</v>
      </c>
      <c r="G59" s="170">
        <v>1.4633779959999999E-2</v>
      </c>
      <c r="H59" s="170">
        <v>2.0878532500000001E-3</v>
      </c>
      <c r="I59" s="170">
        <v>1.0921104400000001E-3</v>
      </c>
      <c r="J59" s="170">
        <v>9.2827518000000004E-4</v>
      </c>
      <c r="K59" s="170">
        <v>4.9412271699999996E-3</v>
      </c>
      <c r="L59" s="170">
        <v>8.3591087000000003E-4</v>
      </c>
      <c r="N59" s="184">
        <v>52.93</v>
      </c>
    </row>
    <row r="60" spans="2:14" ht="30" x14ac:dyDescent="0.25">
      <c r="B60" s="58" t="s">
        <v>6</v>
      </c>
      <c r="C60" s="170">
        <v>5.8234501999999998E-4</v>
      </c>
      <c r="D60" s="170">
        <v>3.23335377E-3</v>
      </c>
      <c r="E60" s="170">
        <v>1.3268562E-3</v>
      </c>
      <c r="F60" s="170">
        <v>0</v>
      </c>
      <c r="G60" s="170">
        <v>0</v>
      </c>
      <c r="H60" s="170">
        <v>0</v>
      </c>
      <c r="I60" s="170">
        <v>0</v>
      </c>
      <c r="J60" s="170">
        <v>0</v>
      </c>
      <c r="K60" s="170">
        <v>0</v>
      </c>
      <c r="L60" s="170">
        <v>0</v>
      </c>
      <c r="N60" s="184">
        <v>28.01</v>
      </c>
    </row>
    <row r="61" spans="2:14" x14ac:dyDescent="0.25">
      <c r="B61" s="58" t="s">
        <v>7</v>
      </c>
      <c r="C61" s="170">
        <v>5.0422499379999999E-2</v>
      </c>
      <c r="D61" s="170">
        <v>0.11639695474</v>
      </c>
      <c r="E61" s="170">
        <v>6.725263276E-2</v>
      </c>
      <c r="F61" s="170">
        <v>1.4161377819999999E-2</v>
      </c>
      <c r="G61" s="170">
        <v>3.9848241799999998E-3</v>
      </c>
      <c r="H61" s="170">
        <v>2.06985E-4</v>
      </c>
      <c r="I61" s="170">
        <v>9.8026532999999989E-4</v>
      </c>
      <c r="J61" s="170">
        <v>0</v>
      </c>
      <c r="K61" s="170">
        <v>0</v>
      </c>
      <c r="L61" s="170">
        <v>2.7356658100000002E-3</v>
      </c>
      <c r="N61" s="184">
        <v>35.549999999999997</v>
      </c>
    </row>
    <row r="62" spans="2:14" x14ac:dyDescent="0.25">
      <c r="B62" s="58" t="s">
        <v>28</v>
      </c>
      <c r="C62" s="170">
        <v>0.2843001658</v>
      </c>
      <c r="D62" s="170">
        <v>0.31144568243999998</v>
      </c>
      <c r="E62" s="170">
        <v>0.12135272095000001</v>
      </c>
      <c r="F62" s="170">
        <v>1.6249356390000001E-2</v>
      </c>
      <c r="G62" s="170">
        <v>1.206750736E-2</v>
      </c>
      <c r="H62" s="170">
        <v>7.8634661400000007E-3</v>
      </c>
      <c r="I62" s="170">
        <v>1.7325809499999999E-3</v>
      </c>
      <c r="J62" s="170">
        <v>1.015936282E-2</v>
      </c>
      <c r="K62" s="170">
        <v>7.1862893999999995E-4</v>
      </c>
      <c r="L62" s="170">
        <v>2.7313085100000001E-3</v>
      </c>
      <c r="N62" s="184">
        <v>28.68</v>
      </c>
    </row>
    <row r="63" spans="2:14" ht="30" x14ac:dyDescent="0.25">
      <c r="B63" s="58" t="s">
        <v>29</v>
      </c>
      <c r="C63" s="170">
        <v>0</v>
      </c>
      <c r="D63" s="170">
        <v>0</v>
      </c>
      <c r="E63" s="170">
        <v>1.81785673E-3</v>
      </c>
      <c r="F63" s="170">
        <v>0</v>
      </c>
      <c r="G63" s="170">
        <v>0</v>
      </c>
      <c r="H63" s="170">
        <v>0</v>
      </c>
      <c r="I63" s="170">
        <v>0</v>
      </c>
      <c r="J63" s="170">
        <v>0</v>
      </c>
      <c r="K63" s="170">
        <v>0</v>
      </c>
      <c r="L63" s="170">
        <v>0</v>
      </c>
      <c r="N63" s="184">
        <v>49.8</v>
      </c>
    </row>
    <row r="64" spans="2:14" x14ac:dyDescent="0.25">
      <c r="B64" s="58" t="s">
        <v>9</v>
      </c>
      <c r="C64" s="170">
        <v>3.30822461E-3</v>
      </c>
      <c r="D64" s="170">
        <v>1.0933318E-4</v>
      </c>
      <c r="E64" s="170">
        <v>0</v>
      </c>
      <c r="F64" s="170">
        <v>0</v>
      </c>
      <c r="G64" s="170">
        <v>0</v>
      </c>
      <c r="H64" s="170">
        <v>0</v>
      </c>
      <c r="I64" s="170">
        <v>0</v>
      </c>
      <c r="J64" s="170">
        <v>0</v>
      </c>
      <c r="K64" s="170">
        <v>0</v>
      </c>
      <c r="L64" s="170">
        <v>3.9133225000000002E-4</v>
      </c>
      <c r="N64" s="184">
        <v>17.57</v>
      </c>
    </row>
    <row r="65" spans="2:14" x14ac:dyDescent="0.25">
      <c r="C65" s="170"/>
      <c r="D65" s="170"/>
      <c r="E65" s="170"/>
      <c r="F65" s="170"/>
      <c r="G65" s="170"/>
      <c r="H65" s="170"/>
      <c r="I65" s="170"/>
      <c r="J65" s="170"/>
      <c r="K65" s="170"/>
      <c r="L65" s="170"/>
      <c r="N65" s="184"/>
    </row>
    <row r="66" spans="2:14" x14ac:dyDescent="0.25">
      <c r="B66" s="51" t="s">
        <v>10</v>
      </c>
      <c r="C66" s="171">
        <f>SUM(C55:C64)</f>
        <v>0.36744326716000003</v>
      </c>
      <c r="D66" s="171">
        <f t="shared" ref="D66:L66" si="11">SUM(D55:D64)</f>
        <v>0.56357058067999999</v>
      </c>
      <c r="E66" s="171">
        <f t="shared" si="11"/>
        <v>0.37460221928999998</v>
      </c>
      <c r="F66" s="171">
        <f t="shared" si="11"/>
        <v>9.0617178119999989E-2</v>
      </c>
      <c r="G66" s="171">
        <f t="shared" si="11"/>
        <v>5.3309965369999997E-2</v>
      </c>
      <c r="H66" s="171">
        <f t="shared" si="11"/>
        <v>1.2422056050000001E-2</v>
      </c>
      <c r="I66" s="171">
        <f t="shared" si="11"/>
        <v>8.4691189400000009E-3</v>
      </c>
      <c r="J66" s="171">
        <f t="shared" si="11"/>
        <v>1.501554163E-2</v>
      </c>
      <c r="K66" s="171">
        <f t="shared" si="11"/>
        <v>7.0664484300000004E-3</v>
      </c>
      <c r="L66" s="171">
        <f t="shared" si="11"/>
        <v>9.4916041699999992E-3</v>
      </c>
      <c r="N66" s="65">
        <v>35.950000000000003</v>
      </c>
    </row>
    <row r="71" spans="2:14" ht="15.75" x14ac:dyDescent="0.25">
      <c r="B71" s="42" t="s">
        <v>353</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1" t="s">
        <v>289</v>
      </c>
      <c r="C73" s="61"/>
      <c r="D73" s="61"/>
      <c r="E73" s="57"/>
      <c r="F73" s="57"/>
      <c r="G73" s="57"/>
      <c r="H73" s="57"/>
      <c r="I73" s="57"/>
      <c r="J73" s="57"/>
      <c r="K73" s="57"/>
      <c r="L73" s="57"/>
      <c r="N73" s="57"/>
    </row>
    <row r="74" spans="2:14" x14ac:dyDescent="0.25">
      <c r="B74" s="48"/>
      <c r="C74" s="277" t="s">
        <v>27</v>
      </c>
      <c r="D74" s="277"/>
      <c r="E74" s="277"/>
      <c r="F74" s="277"/>
      <c r="G74" s="277"/>
      <c r="H74" s="277"/>
      <c r="I74" s="277"/>
      <c r="J74" s="277"/>
      <c r="K74" s="277"/>
      <c r="L74" s="277"/>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365</v>
      </c>
    </row>
    <row r="76" spans="2:14" x14ac:dyDescent="0.25">
      <c r="C76" s="63"/>
      <c r="D76" s="63"/>
      <c r="E76" s="63"/>
      <c r="F76" s="63"/>
      <c r="G76" s="63"/>
      <c r="H76" s="63"/>
      <c r="I76" s="63"/>
      <c r="J76" s="63"/>
      <c r="K76" s="63"/>
      <c r="L76" s="63"/>
    </row>
    <row r="77" spans="2:14" x14ac:dyDescent="0.25">
      <c r="B77" s="58" t="s">
        <v>1</v>
      </c>
      <c r="C77" s="159">
        <f>C55/SUM($C55:$L55)</f>
        <v>5.9827251949664879E-2</v>
      </c>
      <c r="D77" s="159">
        <f t="shared" ref="D77:L77" si="12">D55/SUM($C55:$L55)</f>
        <v>0.30622579270940581</v>
      </c>
      <c r="E77" s="159">
        <f t="shared" si="12"/>
        <v>0.39801856511881956</v>
      </c>
      <c r="F77" s="159">
        <f t="shared" si="12"/>
        <v>0.10351483531683059</v>
      </c>
      <c r="G77" s="159">
        <f t="shared" si="12"/>
        <v>7.6370962935893585E-2</v>
      </c>
      <c r="H77" s="159">
        <f t="shared" si="12"/>
        <v>8.4241848882850457E-3</v>
      </c>
      <c r="I77" s="159">
        <f t="shared" si="12"/>
        <v>1.7356923722911387E-2</v>
      </c>
      <c r="J77" s="159">
        <f t="shared" si="12"/>
        <v>1.4617056714819139E-2</v>
      </c>
      <c r="K77" s="159">
        <f t="shared" si="12"/>
        <v>5.2344053349570163E-3</v>
      </c>
      <c r="L77" s="159">
        <f t="shared" si="12"/>
        <v>1.0410021308412919E-2</v>
      </c>
      <c r="M77" s="104"/>
      <c r="N77" s="184">
        <f>+N55</f>
        <v>47.97</v>
      </c>
    </row>
    <row r="78" spans="2:14" x14ac:dyDescent="0.25">
      <c r="B78" s="58" t="s">
        <v>2</v>
      </c>
      <c r="C78" s="170">
        <v>0</v>
      </c>
      <c r="D78" s="170">
        <v>0</v>
      </c>
      <c r="E78" s="170">
        <v>0</v>
      </c>
      <c r="F78" s="170">
        <v>0</v>
      </c>
      <c r="G78" s="170">
        <v>0</v>
      </c>
      <c r="H78" s="170">
        <v>0</v>
      </c>
      <c r="I78" s="170">
        <v>0</v>
      </c>
      <c r="J78" s="170">
        <v>0</v>
      </c>
      <c r="K78" s="170">
        <v>0</v>
      </c>
      <c r="L78" s="170">
        <v>0</v>
      </c>
      <c r="M78" s="104"/>
      <c r="N78" s="184">
        <f>+N56</f>
        <v>0</v>
      </c>
    </row>
    <row r="79" spans="2:14" x14ac:dyDescent="0.25">
      <c r="B79" s="58" t="s">
        <v>3</v>
      </c>
      <c r="C79" s="159">
        <f t="shared" ref="C79:L79" si="13">C57/SUM($C57:$L57)</f>
        <v>0</v>
      </c>
      <c r="D79" s="159">
        <f t="shared" si="13"/>
        <v>1</v>
      </c>
      <c r="E79" s="159">
        <f t="shared" si="13"/>
        <v>0</v>
      </c>
      <c r="F79" s="159">
        <f t="shared" si="13"/>
        <v>0</v>
      </c>
      <c r="G79" s="159">
        <f t="shared" si="13"/>
        <v>0</v>
      </c>
      <c r="H79" s="159">
        <f t="shared" si="13"/>
        <v>0</v>
      </c>
      <c r="I79" s="159">
        <f t="shared" si="13"/>
        <v>0</v>
      </c>
      <c r="J79" s="159">
        <f t="shared" si="13"/>
        <v>0</v>
      </c>
      <c r="K79" s="159">
        <f t="shared" si="13"/>
        <v>0</v>
      </c>
      <c r="L79" s="159">
        <f t="shared" si="13"/>
        <v>0</v>
      </c>
      <c r="M79" s="104"/>
      <c r="N79" s="184">
        <f t="shared" ref="N79:N86" si="14">+N57</f>
        <v>27.88</v>
      </c>
    </row>
    <row r="80" spans="2:14" x14ac:dyDescent="0.25">
      <c r="B80" s="58" t="s">
        <v>4</v>
      </c>
      <c r="C80" s="159">
        <f t="shared" ref="C80:L80" si="15">C58/SUM($C58:$L58)</f>
        <v>8.7151521280570687E-2</v>
      </c>
      <c r="D80" s="159">
        <f t="shared" si="15"/>
        <v>0.53279888359775096</v>
      </c>
      <c r="E80" s="159">
        <f t="shared" si="15"/>
        <v>0.24108848402034574</v>
      </c>
      <c r="F80" s="159">
        <f t="shared" si="15"/>
        <v>8.9611559206649816E-2</v>
      </c>
      <c r="G80" s="159">
        <f t="shared" si="15"/>
        <v>4.9349551894682799E-2</v>
      </c>
      <c r="H80" s="159">
        <f t="shared" si="15"/>
        <v>0</v>
      </c>
      <c r="I80" s="159">
        <f t="shared" si="15"/>
        <v>0</v>
      </c>
      <c r="J80" s="159">
        <f t="shared" si="15"/>
        <v>0</v>
      </c>
      <c r="K80" s="159">
        <f t="shared" si="15"/>
        <v>0</v>
      </c>
      <c r="L80" s="159">
        <f t="shared" si="15"/>
        <v>0</v>
      </c>
      <c r="M80" s="104"/>
      <c r="N80" s="184">
        <f t="shared" si="14"/>
        <v>34.14</v>
      </c>
    </row>
    <row r="81" spans="2:14" x14ac:dyDescent="0.25">
      <c r="B81" s="58" t="s">
        <v>5</v>
      </c>
      <c r="C81" s="159">
        <f t="shared" ref="C81:L81" si="16">C59/SUM($C59:$L59)</f>
        <v>5.8595024512754022E-2</v>
      </c>
      <c r="D81" s="159">
        <f t="shared" si="16"/>
        <v>0.17204977196690538</v>
      </c>
      <c r="E81" s="159">
        <f t="shared" si="16"/>
        <v>0.42529936177283517</v>
      </c>
      <c r="F81" s="159">
        <f t="shared" si="16"/>
        <v>0.1851661792529834</v>
      </c>
      <c r="G81" s="159">
        <f t="shared" si="16"/>
        <v>9.4830192212212783E-2</v>
      </c>
      <c r="H81" s="159">
        <f t="shared" si="16"/>
        <v>1.3529759607537051E-2</v>
      </c>
      <c r="I81" s="159">
        <f t="shared" si="16"/>
        <v>7.0771217843406935E-3</v>
      </c>
      <c r="J81" s="159">
        <f t="shared" si="16"/>
        <v>6.0154323753564502E-3</v>
      </c>
      <c r="K81" s="159">
        <f t="shared" si="16"/>
        <v>3.2020265685019103E-2</v>
      </c>
      <c r="L81" s="159">
        <f t="shared" si="16"/>
        <v>5.4168908300557782E-3</v>
      </c>
      <c r="M81" s="104"/>
      <c r="N81" s="184">
        <f t="shared" si="14"/>
        <v>52.93</v>
      </c>
    </row>
    <row r="82" spans="2:14" ht="30" x14ac:dyDescent="0.25">
      <c r="B82" s="58" t="s">
        <v>6</v>
      </c>
      <c r="C82" s="159">
        <f t="shared" ref="C82:L82" si="17">C60/SUM($C60:$L60)</f>
        <v>0.11324040698298882</v>
      </c>
      <c r="D82" s="159">
        <f t="shared" si="17"/>
        <v>0.62874461746883525</v>
      </c>
      <c r="E82" s="159">
        <f t="shared" si="17"/>
        <v>0.25801497554817593</v>
      </c>
      <c r="F82" s="159">
        <f t="shared" si="17"/>
        <v>0</v>
      </c>
      <c r="G82" s="159">
        <f t="shared" si="17"/>
        <v>0</v>
      </c>
      <c r="H82" s="159">
        <f t="shared" si="17"/>
        <v>0</v>
      </c>
      <c r="I82" s="159">
        <f t="shared" si="17"/>
        <v>0</v>
      </c>
      <c r="J82" s="159">
        <f t="shared" si="17"/>
        <v>0</v>
      </c>
      <c r="K82" s="159">
        <v>0</v>
      </c>
      <c r="L82" s="159">
        <f t="shared" si="17"/>
        <v>0</v>
      </c>
      <c r="M82" s="104"/>
      <c r="N82" s="184">
        <f t="shared" si="14"/>
        <v>28.01</v>
      </c>
    </row>
    <row r="83" spans="2:14" x14ac:dyDescent="0.25">
      <c r="B83" s="58" t="s">
        <v>7</v>
      </c>
      <c r="C83" s="159">
        <f t="shared" ref="C83:L83" si="18">C61/SUM($C61:$L61)</f>
        <v>0.19685430688929145</v>
      </c>
      <c r="D83" s="159">
        <f t="shared" si="18"/>
        <v>0.45442495177966979</v>
      </c>
      <c r="E83" s="159">
        <f t="shared" si="18"/>
        <v>0.26256077289379814</v>
      </c>
      <c r="F83" s="159">
        <f t="shared" si="18"/>
        <v>5.5287386576065543E-2</v>
      </c>
      <c r="G83" s="159">
        <f t="shared" si="18"/>
        <v>1.5557138413902822E-2</v>
      </c>
      <c r="H83" s="159">
        <f t="shared" si="18"/>
        <v>8.0808942857842113E-4</v>
      </c>
      <c r="I83" s="159">
        <f t="shared" si="18"/>
        <v>3.8270505127180102E-3</v>
      </c>
      <c r="J83" s="159">
        <f t="shared" si="18"/>
        <v>0</v>
      </c>
      <c r="K83" s="159">
        <f t="shared" si="18"/>
        <v>0</v>
      </c>
      <c r="L83" s="159">
        <f t="shared" si="18"/>
        <v>1.0680303505975911E-2</v>
      </c>
      <c r="M83" s="104"/>
      <c r="N83" s="184">
        <f t="shared" si="14"/>
        <v>35.549999999999997</v>
      </c>
    </row>
    <row r="84" spans="2:14" x14ac:dyDescent="0.25">
      <c r="B84" s="58" t="s">
        <v>28</v>
      </c>
      <c r="C84" s="159">
        <f t="shared" ref="C84:L84" si="19">C62/SUM($C62:$L62)</f>
        <v>0.36988352785496509</v>
      </c>
      <c r="D84" s="159">
        <f t="shared" si="19"/>
        <v>0.40520070550062387</v>
      </c>
      <c r="E84" s="159">
        <f t="shared" si="19"/>
        <v>0.15788373676630874</v>
      </c>
      <c r="F84" s="159">
        <f t="shared" si="19"/>
        <v>2.1140927758494538E-2</v>
      </c>
      <c r="G84" s="159">
        <f t="shared" si="19"/>
        <v>1.5700209608293363E-2</v>
      </c>
      <c r="H84" s="159">
        <f t="shared" si="19"/>
        <v>1.0230618715422728E-2</v>
      </c>
      <c r="I84" s="159">
        <f t="shared" si="19"/>
        <v>2.254142737753925E-3</v>
      </c>
      <c r="J84" s="159">
        <f t="shared" si="19"/>
        <v>1.3217653074686199E-2</v>
      </c>
      <c r="K84" s="159">
        <f t="shared" si="19"/>
        <v>9.3495903105756826E-4</v>
      </c>
      <c r="L84" s="159">
        <f t="shared" si="19"/>
        <v>3.5535189523941114E-3</v>
      </c>
      <c r="M84" s="104"/>
      <c r="N84" s="184">
        <f t="shared" si="14"/>
        <v>28.68</v>
      </c>
    </row>
    <row r="85" spans="2:14" ht="30" x14ac:dyDescent="0.25">
      <c r="B85" s="58" t="s">
        <v>29</v>
      </c>
      <c r="C85" s="170">
        <f t="shared" ref="C85:L85" si="20">C63/SUM($C63:$L63)</f>
        <v>0</v>
      </c>
      <c r="D85" s="170">
        <f t="shared" si="20"/>
        <v>0</v>
      </c>
      <c r="E85" s="170">
        <f t="shared" si="20"/>
        <v>1</v>
      </c>
      <c r="F85" s="170">
        <f t="shared" si="20"/>
        <v>0</v>
      </c>
      <c r="G85" s="170">
        <f t="shared" si="20"/>
        <v>0</v>
      </c>
      <c r="H85" s="170">
        <f t="shared" si="20"/>
        <v>0</v>
      </c>
      <c r="I85" s="170">
        <f t="shared" si="20"/>
        <v>0</v>
      </c>
      <c r="J85" s="170">
        <f t="shared" si="20"/>
        <v>0</v>
      </c>
      <c r="K85" s="170">
        <f t="shared" si="20"/>
        <v>0</v>
      </c>
      <c r="L85" s="170">
        <f t="shared" si="20"/>
        <v>0</v>
      </c>
      <c r="M85" s="104"/>
      <c r="N85" s="184">
        <f t="shared" si="14"/>
        <v>49.8</v>
      </c>
    </row>
    <row r="86" spans="2:14" x14ac:dyDescent="0.25">
      <c r="B86" s="58" t="s">
        <v>9</v>
      </c>
      <c r="C86" s="170">
        <f t="shared" ref="C86:L86" si="21">C64/SUM($C64:$L64)</f>
        <v>0.86855345658652827</v>
      </c>
      <c r="D86" s="170">
        <f t="shared" si="21"/>
        <v>2.8704735198919001E-2</v>
      </c>
      <c r="E86" s="170">
        <f t="shared" si="21"/>
        <v>0</v>
      </c>
      <c r="F86" s="170">
        <f t="shared" si="21"/>
        <v>0</v>
      </c>
      <c r="G86" s="170">
        <f t="shared" si="21"/>
        <v>0</v>
      </c>
      <c r="H86" s="170">
        <f t="shared" si="21"/>
        <v>0</v>
      </c>
      <c r="I86" s="170">
        <f t="shared" si="21"/>
        <v>0</v>
      </c>
      <c r="J86" s="170">
        <f t="shared" si="21"/>
        <v>0</v>
      </c>
      <c r="K86" s="170">
        <f t="shared" si="21"/>
        <v>0</v>
      </c>
      <c r="L86" s="170">
        <f t="shared" si="21"/>
        <v>0.10274180821455271</v>
      </c>
      <c r="M86" s="104"/>
      <c r="N86" s="184">
        <f t="shared" si="14"/>
        <v>17.57</v>
      </c>
    </row>
    <row r="87" spans="2:14" x14ac:dyDescent="0.25">
      <c r="C87" s="105"/>
      <c r="D87" s="105"/>
      <c r="E87" s="105"/>
      <c r="F87" s="105"/>
      <c r="G87" s="105"/>
      <c r="H87" s="105"/>
      <c r="I87" s="105"/>
      <c r="J87" s="105"/>
      <c r="K87" s="105"/>
      <c r="L87" s="105"/>
      <c r="M87" s="104"/>
      <c r="N87" s="184"/>
    </row>
    <row r="88" spans="2:14" x14ac:dyDescent="0.25">
      <c r="B88" s="51" t="s">
        <v>10</v>
      </c>
      <c r="C88" s="160">
        <f t="shared" ref="C88:L88" si="22">C66/SUM($C66:$L66)</f>
        <v>0.24463469708006585</v>
      </c>
      <c r="D88" s="160">
        <f t="shared" si="22"/>
        <v>0.37521144244522181</v>
      </c>
      <c r="E88" s="160">
        <f t="shared" si="22"/>
        <v>0.24940095147157884</v>
      </c>
      <c r="F88" s="160">
        <f t="shared" si="22"/>
        <v>6.033069020688752E-2</v>
      </c>
      <c r="G88" s="160">
        <f t="shared" si="22"/>
        <v>3.5492464810792011E-2</v>
      </c>
      <c r="H88" s="160">
        <f t="shared" si="22"/>
        <v>8.2702996367058253E-3</v>
      </c>
      <c r="I88" s="160">
        <f t="shared" si="22"/>
        <v>5.6385312552748E-3</v>
      </c>
      <c r="J88" s="160">
        <f t="shared" si="22"/>
        <v>9.9969785990081869E-3</v>
      </c>
      <c r="K88" s="160">
        <f t="shared" si="22"/>
        <v>4.7046677014011256E-3</v>
      </c>
      <c r="L88" s="160">
        <f t="shared" si="22"/>
        <v>6.3192767930640983E-3</v>
      </c>
      <c r="M88" s="104"/>
      <c r="N88" s="186">
        <f>+N66</f>
        <v>35.950000000000003</v>
      </c>
    </row>
    <row r="95" spans="2:14" x14ac:dyDescent="0.25">
      <c r="N95" s="120"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6">
        <f>'Table 1-3 - Lending'!L4</f>
        <v>43738</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7" t="s">
        <v>116</v>
      </c>
      <c r="C7" s="67"/>
      <c r="D7" s="68"/>
      <c r="E7" s="68"/>
      <c r="F7" s="68"/>
      <c r="G7" s="68"/>
      <c r="H7" s="68"/>
      <c r="I7" s="68"/>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1.2215206649999999E-2</v>
      </c>
      <c r="D11" s="62">
        <v>5.9945622320000003E-2</v>
      </c>
      <c r="E11" s="62">
        <v>4.5512330939999998E-2</v>
      </c>
      <c r="F11" s="62">
        <v>6.1967418490000002E-2</v>
      </c>
      <c r="G11" s="62">
        <v>8.4674037140000005E-2</v>
      </c>
      <c r="H11" s="62">
        <v>4.4059420000000004E-3</v>
      </c>
      <c r="I11" s="62">
        <f>SUM(C11:H11)</f>
        <v>0.26872055754000002</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0</v>
      </c>
      <c r="F13" s="62">
        <v>8.5844350000000003E-4</v>
      </c>
      <c r="G13" s="62">
        <v>0</v>
      </c>
      <c r="H13" s="62">
        <v>0</v>
      </c>
      <c r="I13" s="62">
        <f t="shared" si="0"/>
        <v>8.5844350000000003E-4</v>
      </c>
    </row>
    <row r="14" spans="2:10" x14ac:dyDescent="0.25">
      <c r="B14" s="58" t="s">
        <v>4</v>
      </c>
      <c r="C14" s="62">
        <v>1.4620780999999999E-2</v>
      </c>
      <c r="D14" s="62">
        <v>8.0021536099999999E-3</v>
      </c>
      <c r="E14" s="62">
        <v>8.2796022599999995E-3</v>
      </c>
      <c r="F14" s="62">
        <v>8.0624801000000004E-4</v>
      </c>
      <c r="G14" s="62">
        <v>6.7004843499999999E-3</v>
      </c>
      <c r="H14" s="62">
        <v>4.1728019200000001E-3</v>
      </c>
      <c r="I14" s="62">
        <f t="shared" si="0"/>
        <v>4.2582071149999998E-2</v>
      </c>
    </row>
    <row r="15" spans="2:10" x14ac:dyDescent="0.25">
      <c r="B15" s="58" t="s">
        <v>5</v>
      </c>
      <c r="C15" s="62">
        <v>4.3996070099999998E-3</v>
      </c>
      <c r="D15" s="62">
        <v>2.5469541250000002E-2</v>
      </c>
      <c r="E15" s="62">
        <v>2.8485593439999998E-2</v>
      </c>
      <c r="F15" s="62">
        <v>4.4420394090000002E-2</v>
      </c>
      <c r="G15" s="62">
        <v>5.1292277919999997E-2</v>
      </c>
      <c r="H15" s="62">
        <v>2.4820685999999998E-4</v>
      </c>
      <c r="I15" s="62">
        <f t="shared" si="0"/>
        <v>0.15431562056999998</v>
      </c>
    </row>
    <row r="16" spans="2:10" ht="30" x14ac:dyDescent="0.25">
      <c r="B16" s="58" t="s">
        <v>6</v>
      </c>
      <c r="C16" s="62">
        <v>9.5257977999999997E-4</v>
      </c>
      <c r="D16" s="62">
        <v>2.9696387299999998E-3</v>
      </c>
      <c r="E16" s="62">
        <v>7.6651474999999997E-4</v>
      </c>
      <c r="F16" s="62">
        <v>4.5382172999999999E-4</v>
      </c>
      <c r="G16" s="62">
        <v>0</v>
      </c>
      <c r="H16" s="62">
        <v>0</v>
      </c>
      <c r="I16" s="62">
        <f t="shared" si="0"/>
        <v>5.1425549899999992E-3</v>
      </c>
    </row>
    <row r="17" spans="2:9" x14ac:dyDescent="0.25">
      <c r="B17" s="58" t="s">
        <v>7</v>
      </c>
      <c r="C17" s="62">
        <v>2.6840540650000001E-2</v>
      </c>
      <c r="D17" s="62">
        <v>4.5683876169999998E-2</v>
      </c>
      <c r="E17" s="62">
        <v>4.2514104650000002E-2</v>
      </c>
      <c r="F17" s="62">
        <v>5.49524469E-2</v>
      </c>
      <c r="G17" s="62">
        <v>8.6150236650000003E-2</v>
      </c>
      <c r="H17" s="62">
        <v>0</v>
      </c>
      <c r="I17" s="62">
        <f t="shared" si="0"/>
        <v>0.25614120501999998</v>
      </c>
    </row>
    <row r="18" spans="2:9" x14ac:dyDescent="0.25">
      <c r="B18" s="58" t="s">
        <v>28</v>
      </c>
      <c r="C18" s="62">
        <v>4.5610234889999997E-2</v>
      </c>
      <c r="D18" s="62">
        <v>0.10107678828</v>
      </c>
      <c r="E18" s="62">
        <v>0.15065279354</v>
      </c>
      <c r="F18" s="62">
        <v>0.22551514553999999</v>
      </c>
      <c r="G18" s="62">
        <v>0.24576581805</v>
      </c>
      <c r="H18" s="62">
        <v>0</v>
      </c>
      <c r="I18" s="62">
        <f t="shared" si="0"/>
        <v>0.76862078029999992</v>
      </c>
    </row>
    <row r="19" spans="2:9" ht="30" x14ac:dyDescent="0.25">
      <c r="B19" s="58" t="s">
        <v>29</v>
      </c>
      <c r="C19" s="62">
        <v>0</v>
      </c>
      <c r="D19" s="62">
        <v>0</v>
      </c>
      <c r="E19" s="62">
        <v>0</v>
      </c>
      <c r="F19" s="62">
        <v>0</v>
      </c>
      <c r="G19" s="62">
        <v>1.81785673E-3</v>
      </c>
      <c r="H19" s="62">
        <v>0</v>
      </c>
      <c r="I19" s="62">
        <f t="shared" si="0"/>
        <v>1.81785673E-3</v>
      </c>
    </row>
    <row r="20" spans="2:9" x14ac:dyDescent="0.25">
      <c r="B20" s="58" t="s">
        <v>9</v>
      </c>
      <c r="C20" s="62">
        <v>0</v>
      </c>
      <c r="D20" s="62">
        <v>3.30822461E-3</v>
      </c>
      <c r="E20" s="62">
        <v>1.0933318E-4</v>
      </c>
      <c r="F20" s="62">
        <v>0</v>
      </c>
      <c r="G20" s="62">
        <v>3.9133225000000002E-4</v>
      </c>
      <c r="H20" s="62">
        <v>0</v>
      </c>
      <c r="I20" s="62">
        <f t="shared" si="0"/>
        <v>3.8088900399999999E-3</v>
      </c>
    </row>
    <row r="21" spans="2:9" x14ac:dyDescent="0.25">
      <c r="C21" s="62"/>
      <c r="D21" s="62"/>
      <c r="E21" s="62"/>
      <c r="F21" s="62"/>
      <c r="G21" s="62"/>
      <c r="H21" s="62"/>
      <c r="I21" s="62"/>
    </row>
    <row r="22" spans="2:9" x14ac:dyDescent="0.25">
      <c r="B22" s="51" t="s">
        <v>10</v>
      </c>
      <c r="C22" s="54">
        <f>SUM(C11:C20)</f>
        <v>0.10463894997999999</v>
      </c>
      <c r="D22" s="54">
        <f t="shared" ref="D22:I22" si="1">SUM(D11:D20)</f>
        <v>0.24645584497</v>
      </c>
      <c r="E22" s="54">
        <f t="shared" si="1"/>
        <v>0.27632027275999999</v>
      </c>
      <c r="F22" s="54">
        <f t="shared" si="1"/>
        <v>0.38897391826</v>
      </c>
      <c r="G22" s="54">
        <f t="shared" si="1"/>
        <v>0.47679204309000001</v>
      </c>
      <c r="H22" s="54">
        <f t="shared" si="1"/>
        <v>8.8269507799999987E-3</v>
      </c>
      <c r="I22" s="54">
        <f t="shared" si="1"/>
        <v>1.5020079798399997</v>
      </c>
    </row>
    <row r="23" spans="2:9" x14ac:dyDescent="0.25">
      <c r="B23" s="47" t="s">
        <v>252</v>
      </c>
    </row>
    <row r="31" spans="2:9" x14ac:dyDescent="0.25">
      <c r="I31" s="120"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D65" sqref="D65"/>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6">
        <f>'Table 1-3 - Lending'!L4</f>
        <v>43738</v>
      </c>
      <c r="M4" s="43"/>
    </row>
    <row r="5" spans="2:13" ht="15.75" x14ac:dyDescent="0.25">
      <c r="B5" s="42" t="s">
        <v>354</v>
      </c>
      <c r="C5" s="43"/>
      <c r="D5" s="43"/>
      <c r="E5" s="43"/>
      <c r="F5" s="43"/>
      <c r="G5" s="43"/>
      <c r="H5" s="43"/>
      <c r="I5" s="43"/>
      <c r="J5" s="43"/>
      <c r="K5" s="43"/>
      <c r="L5" s="43"/>
      <c r="M5" s="43"/>
    </row>
    <row r="6" spans="2:13" x14ac:dyDescent="0.25">
      <c r="B6" s="67" t="s">
        <v>117</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c r="D9" s="62"/>
      <c r="E9" s="62"/>
      <c r="F9" s="62"/>
      <c r="G9" s="62"/>
      <c r="H9" s="62"/>
      <c r="I9" s="62"/>
      <c r="J9" s="62"/>
      <c r="K9" s="62"/>
      <c r="L9" s="62"/>
      <c r="M9" s="62">
        <f>SUM(C9:L9)</f>
        <v>0</v>
      </c>
    </row>
    <row r="10" spans="2:13" x14ac:dyDescent="0.25">
      <c r="B10" s="44" t="s">
        <v>238</v>
      </c>
      <c r="C10" s="62"/>
      <c r="D10" s="62"/>
      <c r="E10" s="62"/>
      <c r="F10" s="62"/>
      <c r="G10" s="62"/>
      <c r="H10" s="62"/>
      <c r="I10" s="62"/>
      <c r="J10" s="62"/>
      <c r="K10" s="62"/>
      <c r="L10" s="62"/>
      <c r="M10" s="62">
        <f t="shared" ref="M10:M19" si="0">SUM(C10:L10)</f>
        <v>0</v>
      </c>
    </row>
    <row r="11" spans="2:13" ht="30" customHeight="1" x14ac:dyDescent="0.25">
      <c r="B11" s="163" t="s">
        <v>242</v>
      </c>
      <c r="C11" s="62"/>
      <c r="D11" s="62"/>
      <c r="E11" s="62"/>
      <c r="F11" s="62"/>
      <c r="G11" s="62"/>
      <c r="H11" s="62"/>
      <c r="I11" s="62"/>
      <c r="J11" s="62"/>
      <c r="K11" s="62"/>
      <c r="L11" s="62"/>
      <c r="M11" s="62">
        <f t="shared" si="0"/>
        <v>0</v>
      </c>
    </row>
    <row r="12" spans="2:13" x14ac:dyDescent="0.25">
      <c r="B12" s="164" t="s">
        <v>253</v>
      </c>
      <c r="C12" s="62"/>
      <c r="D12" s="62"/>
      <c r="E12" s="62"/>
      <c r="F12" s="62"/>
      <c r="G12" s="62"/>
      <c r="H12" s="62"/>
      <c r="I12" s="62"/>
      <c r="J12" s="62"/>
      <c r="K12" s="62"/>
      <c r="L12" s="62"/>
      <c r="M12" s="62">
        <f t="shared" si="0"/>
        <v>0</v>
      </c>
    </row>
    <row r="13" spans="2:13" x14ac:dyDescent="0.25">
      <c r="B13" s="164" t="s">
        <v>254</v>
      </c>
      <c r="C13" s="62"/>
      <c r="D13" s="62"/>
      <c r="E13" s="62"/>
      <c r="F13" s="62"/>
      <c r="G13" s="62"/>
      <c r="H13" s="62"/>
      <c r="I13" s="62"/>
      <c r="J13" s="62"/>
      <c r="K13" s="62"/>
      <c r="L13" s="62"/>
      <c r="M13" s="62">
        <f t="shared" si="0"/>
        <v>0</v>
      </c>
    </row>
    <row r="14" spans="2:13" x14ac:dyDescent="0.25">
      <c r="B14" s="165" t="s">
        <v>239</v>
      </c>
      <c r="C14" s="62"/>
      <c r="D14" s="62"/>
      <c r="E14" s="62"/>
      <c r="F14" s="62"/>
      <c r="G14" s="62"/>
      <c r="H14" s="62"/>
      <c r="I14" s="62"/>
      <c r="J14" s="62"/>
      <c r="K14" s="62"/>
      <c r="L14" s="62"/>
      <c r="M14" s="62">
        <f t="shared" si="0"/>
        <v>0</v>
      </c>
    </row>
    <row r="15" spans="2:13" x14ac:dyDescent="0.25">
      <c r="B15" s="165" t="s">
        <v>240</v>
      </c>
      <c r="C15" s="62"/>
      <c r="D15" s="62"/>
      <c r="E15" s="62"/>
      <c r="F15" s="62"/>
      <c r="G15" s="62"/>
      <c r="H15" s="62"/>
      <c r="I15" s="62"/>
      <c r="J15" s="62"/>
      <c r="K15" s="62"/>
      <c r="L15" s="62"/>
      <c r="M15" s="62">
        <f t="shared" si="0"/>
        <v>0</v>
      </c>
    </row>
    <row r="16" spans="2:13" x14ac:dyDescent="0.25">
      <c r="B16" s="44" t="s">
        <v>38</v>
      </c>
      <c r="C16" s="62"/>
      <c r="D16" s="62"/>
      <c r="E16" s="62"/>
      <c r="F16" s="62"/>
      <c r="G16" s="62"/>
      <c r="H16" s="62"/>
      <c r="I16" s="62"/>
      <c r="J16" s="62"/>
      <c r="K16" s="62"/>
      <c r="L16" s="62"/>
      <c r="M16" s="62">
        <f t="shared" si="0"/>
        <v>0</v>
      </c>
    </row>
    <row r="17" spans="2:13" x14ac:dyDescent="0.25">
      <c r="B17" s="193" t="s">
        <v>290</v>
      </c>
      <c r="C17" s="62"/>
      <c r="D17" s="62"/>
      <c r="E17" s="62"/>
      <c r="F17" s="62"/>
      <c r="G17" s="62"/>
      <c r="H17" s="62"/>
      <c r="I17" s="62"/>
      <c r="J17" s="62"/>
      <c r="K17" s="62"/>
      <c r="L17" s="62"/>
      <c r="M17" s="62">
        <f t="shared" si="0"/>
        <v>0</v>
      </c>
    </row>
    <row r="18" spans="2:13" x14ac:dyDescent="0.25">
      <c r="B18" s="193" t="s">
        <v>291</v>
      </c>
      <c r="C18" s="62"/>
      <c r="D18" s="62"/>
      <c r="E18" s="62"/>
      <c r="F18" s="62"/>
      <c r="G18" s="62"/>
      <c r="H18" s="62"/>
      <c r="I18" s="62"/>
      <c r="J18" s="62"/>
      <c r="K18" s="62"/>
      <c r="L18" s="62"/>
      <c r="M18" s="62">
        <f t="shared" si="0"/>
        <v>0</v>
      </c>
    </row>
    <row r="19" spans="2:13" x14ac:dyDescent="0.25">
      <c r="B19" s="44" t="s">
        <v>9</v>
      </c>
      <c r="C19" s="62"/>
      <c r="D19" s="62"/>
      <c r="E19" s="62"/>
      <c r="F19" s="62"/>
      <c r="G19" s="62"/>
      <c r="H19" s="62"/>
      <c r="I19" s="62"/>
      <c r="J19" s="62"/>
      <c r="K19" s="62"/>
      <c r="L19" s="62"/>
      <c r="M19" s="62">
        <f t="shared" si="0"/>
        <v>0</v>
      </c>
    </row>
    <row r="20" spans="2:13" x14ac:dyDescent="0.25">
      <c r="B20" s="69" t="s">
        <v>10</v>
      </c>
      <c r="C20" s="54">
        <f t="shared" ref="C20:L20" si="1">SUM(C9:C11)+C16+C19</f>
        <v>0</v>
      </c>
      <c r="D20" s="54">
        <f t="shared" si="1"/>
        <v>0</v>
      </c>
      <c r="E20" s="54">
        <f t="shared" si="1"/>
        <v>0</v>
      </c>
      <c r="F20" s="54">
        <f t="shared" si="1"/>
        <v>0</v>
      </c>
      <c r="G20" s="54">
        <f t="shared" si="1"/>
        <v>0</v>
      </c>
      <c r="H20" s="54">
        <f t="shared" si="1"/>
        <v>0</v>
      </c>
      <c r="I20" s="54">
        <f t="shared" si="1"/>
        <v>0</v>
      </c>
      <c r="J20" s="54">
        <f t="shared" si="1"/>
        <v>0</v>
      </c>
      <c r="K20" s="54">
        <f t="shared" si="1"/>
        <v>0</v>
      </c>
      <c r="L20" s="54">
        <f t="shared" si="1"/>
        <v>0</v>
      </c>
      <c r="M20" s="54">
        <f>SUM(M9:M11)+M16+M19</f>
        <v>0</v>
      </c>
    </row>
    <row r="21" spans="2:13" x14ac:dyDescent="0.25">
      <c r="B21" s="47" t="s">
        <v>41</v>
      </c>
    </row>
    <row r="25" spans="2:13" ht="15.75" x14ac:dyDescent="0.25">
      <c r="B25" s="42" t="s">
        <v>355</v>
      </c>
      <c r="C25" s="43"/>
      <c r="D25" s="43"/>
      <c r="E25" s="43"/>
      <c r="F25" s="43"/>
      <c r="G25" s="43"/>
      <c r="H25" s="43"/>
      <c r="I25" s="43"/>
      <c r="J25" s="43"/>
      <c r="K25" s="43"/>
      <c r="L25" s="43"/>
      <c r="M25" s="43"/>
    </row>
    <row r="26" spans="2:13" x14ac:dyDescent="0.25">
      <c r="B26" s="67" t="s">
        <v>118</v>
      </c>
      <c r="C26" s="68"/>
      <c r="D26" s="68"/>
      <c r="E26" s="68"/>
      <c r="F26" s="68"/>
      <c r="G26" s="68"/>
      <c r="H26" s="68"/>
      <c r="I26" s="68"/>
      <c r="J26" s="68"/>
      <c r="K26" s="68"/>
      <c r="L26" s="68"/>
      <c r="M26" s="68"/>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4.9517916399999997E-3</v>
      </c>
      <c r="K29" s="62">
        <v>0</v>
      </c>
      <c r="L29" s="62">
        <v>0</v>
      </c>
      <c r="M29" s="62">
        <f>SUM(C29:L29)</f>
        <v>4.9517916399999997E-3</v>
      </c>
    </row>
    <row r="30" spans="2:13" x14ac:dyDescent="0.25">
      <c r="B30" s="162" t="s">
        <v>238</v>
      </c>
      <c r="C30" s="62">
        <v>0.11736002926</v>
      </c>
      <c r="D30" s="62">
        <v>0</v>
      </c>
      <c r="E30" s="62">
        <v>8.5844350000000003E-4</v>
      </c>
      <c r="F30" s="62">
        <v>1.268435559E-2</v>
      </c>
      <c r="G30" s="62">
        <v>6.0682397829999998E-2</v>
      </c>
      <c r="H30" s="62">
        <v>4.1899752100000003E-3</v>
      </c>
      <c r="I30" s="62">
        <v>0.13890822017000001</v>
      </c>
      <c r="J30" s="62">
        <v>0.28627198721000002</v>
      </c>
      <c r="K30" s="62">
        <v>0</v>
      </c>
      <c r="L30" s="62">
        <v>3.8088900399999999E-3</v>
      </c>
      <c r="M30" s="62">
        <f t="shared" ref="M30:M39" si="2">SUM(C30:L30)</f>
        <v>0.62476429880999995</v>
      </c>
    </row>
    <row r="31" spans="2:13" ht="30" x14ac:dyDescent="0.25">
      <c r="B31" s="163" t="s">
        <v>242</v>
      </c>
      <c r="C31" s="62">
        <v>0</v>
      </c>
      <c r="D31" s="62">
        <v>0</v>
      </c>
      <c r="E31" s="62">
        <v>0</v>
      </c>
      <c r="F31" s="62">
        <v>0</v>
      </c>
      <c r="G31" s="62">
        <v>0</v>
      </c>
      <c r="H31" s="62">
        <v>0</v>
      </c>
      <c r="I31" s="62">
        <v>0</v>
      </c>
      <c r="J31" s="62">
        <v>0</v>
      </c>
      <c r="K31" s="62">
        <v>0</v>
      </c>
      <c r="L31" s="62">
        <v>0</v>
      </c>
      <c r="M31" s="62">
        <f t="shared" si="2"/>
        <v>0</v>
      </c>
    </row>
    <row r="32" spans="2:13" x14ac:dyDescent="0.25">
      <c r="B32" s="164" t="s">
        <v>253</v>
      </c>
      <c r="C32" s="62">
        <v>0</v>
      </c>
      <c r="D32" s="62">
        <v>0</v>
      </c>
      <c r="E32" s="62">
        <v>0</v>
      </c>
      <c r="F32" s="62">
        <v>0</v>
      </c>
      <c r="G32" s="62">
        <v>0</v>
      </c>
      <c r="H32" s="62">
        <v>0</v>
      </c>
      <c r="I32" s="62">
        <v>0</v>
      </c>
      <c r="J32" s="62">
        <v>0</v>
      </c>
      <c r="K32" s="62">
        <v>0</v>
      </c>
      <c r="L32" s="62">
        <v>0</v>
      </c>
      <c r="M32" s="62">
        <f t="shared" si="2"/>
        <v>0</v>
      </c>
    </row>
    <row r="33" spans="2:13" x14ac:dyDescent="0.25">
      <c r="B33" s="164" t="s">
        <v>254</v>
      </c>
      <c r="C33" s="62">
        <v>0</v>
      </c>
      <c r="D33" s="62">
        <v>0</v>
      </c>
      <c r="E33" s="62">
        <v>0</v>
      </c>
      <c r="F33" s="62">
        <v>0</v>
      </c>
      <c r="G33" s="62">
        <v>0</v>
      </c>
      <c r="H33" s="62">
        <v>0</v>
      </c>
      <c r="I33" s="62">
        <v>0</v>
      </c>
      <c r="J33" s="62">
        <v>0</v>
      </c>
      <c r="K33" s="62">
        <v>0</v>
      </c>
      <c r="L33" s="62">
        <v>0</v>
      </c>
      <c r="M33" s="62">
        <f t="shared" si="2"/>
        <v>0</v>
      </c>
    </row>
    <row r="34" spans="2:13" x14ac:dyDescent="0.25">
      <c r="B34" s="165" t="s">
        <v>239</v>
      </c>
      <c r="C34" s="62">
        <v>0</v>
      </c>
      <c r="D34" s="62">
        <v>0</v>
      </c>
      <c r="E34" s="62">
        <v>0</v>
      </c>
      <c r="F34" s="62">
        <v>0</v>
      </c>
      <c r="G34" s="62">
        <v>0</v>
      </c>
      <c r="H34" s="62">
        <v>0</v>
      </c>
      <c r="I34" s="62">
        <v>0</v>
      </c>
      <c r="J34" s="62">
        <v>0</v>
      </c>
      <c r="K34" s="62">
        <v>0</v>
      </c>
      <c r="L34" s="62">
        <v>0</v>
      </c>
      <c r="M34" s="62">
        <f t="shared" si="2"/>
        <v>0</v>
      </c>
    </row>
    <row r="35" spans="2:13" x14ac:dyDescent="0.25">
      <c r="B35" s="165"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v>
      </c>
      <c r="D36" s="62">
        <v>0</v>
      </c>
      <c r="E36" s="62">
        <v>0</v>
      </c>
      <c r="F36" s="62">
        <v>0</v>
      </c>
      <c r="G36" s="62">
        <v>0</v>
      </c>
      <c r="H36" s="62">
        <v>0</v>
      </c>
      <c r="I36" s="62">
        <v>0</v>
      </c>
      <c r="J36" s="62">
        <v>0</v>
      </c>
      <c r="K36" s="62">
        <v>0</v>
      </c>
      <c r="L36" s="62">
        <v>0</v>
      </c>
      <c r="M36" s="62">
        <f t="shared" si="2"/>
        <v>0</v>
      </c>
    </row>
    <row r="37" spans="2:13" x14ac:dyDescent="0.25">
      <c r="B37" s="193" t="s">
        <v>290</v>
      </c>
      <c r="C37" s="62">
        <v>0</v>
      </c>
      <c r="D37" s="62">
        <v>0</v>
      </c>
      <c r="E37" s="62">
        <v>0</v>
      </c>
      <c r="F37" s="62">
        <v>0</v>
      </c>
      <c r="G37" s="62">
        <v>0</v>
      </c>
      <c r="H37" s="62">
        <v>0</v>
      </c>
      <c r="I37" s="62">
        <v>0</v>
      </c>
      <c r="J37" s="62">
        <v>0</v>
      </c>
      <c r="K37" s="62">
        <v>0</v>
      </c>
      <c r="L37" s="62">
        <v>0</v>
      </c>
      <c r="M37" s="62">
        <f t="shared" si="2"/>
        <v>0</v>
      </c>
    </row>
    <row r="38" spans="2:13" x14ac:dyDescent="0.25">
      <c r="B38" s="193" t="s">
        <v>291</v>
      </c>
      <c r="C38" s="62">
        <v>0.15136052827999999</v>
      </c>
      <c r="D38" s="62">
        <v>0</v>
      </c>
      <c r="E38" s="62">
        <v>0</v>
      </c>
      <c r="F38" s="62">
        <v>2.989771556E-2</v>
      </c>
      <c r="G38" s="62">
        <v>9.3633222739999994E-2</v>
      </c>
      <c r="H38" s="62">
        <v>9.5257977999999997E-4</v>
      </c>
      <c r="I38" s="62">
        <v>0.11723298485</v>
      </c>
      <c r="J38" s="62">
        <v>0.47739700145000002</v>
      </c>
      <c r="K38" s="62">
        <v>1.81785673E-3</v>
      </c>
      <c r="L38" s="62">
        <v>0</v>
      </c>
      <c r="M38" s="62">
        <f t="shared" si="2"/>
        <v>0.87229188939000002</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69" t="s">
        <v>10</v>
      </c>
      <c r="C40" s="54">
        <f>SUM(C29:C31)+C36+C39</f>
        <v>0.11736002926</v>
      </c>
      <c r="D40" s="54">
        <f t="shared" ref="D40:M40" si="3">D29+D30+D31+D36+D39</f>
        <v>0</v>
      </c>
      <c r="E40" s="54">
        <f t="shared" si="3"/>
        <v>8.5844350000000003E-4</v>
      </c>
      <c r="F40" s="54">
        <f t="shared" si="3"/>
        <v>1.268435559E-2</v>
      </c>
      <c r="G40" s="54">
        <f t="shared" si="3"/>
        <v>6.0682397829999998E-2</v>
      </c>
      <c r="H40" s="54">
        <f t="shared" si="3"/>
        <v>4.1899752100000003E-3</v>
      </c>
      <c r="I40" s="54">
        <f t="shared" si="3"/>
        <v>0.13890822017000001</v>
      </c>
      <c r="J40" s="54">
        <f t="shared" si="3"/>
        <v>0.29122377885</v>
      </c>
      <c r="K40" s="54">
        <f t="shared" si="3"/>
        <v>0</v>
      </c>
      <c r="L40" s="54">
        <f t="shared" si="3"/>
        <v>3.8088900399999999E-3</v>
      </c>
      <c r="M40" s="54">
        <f t="shared" si="3"/>
        <v>0.62971609044999999</v>
      </c>
    </row>
    <row r="45" spans="2:13" ht="15.75" x14ac:dyDescent="0.25">
      <c r="B45" s="42" t="s">
        <v>356</v>
      </c>
      <c r="C45" s="43"/>
      <c r="D45" s="43"/>
      <c r="E45" s="43"/>
      <c r="F45" s="43"/>
      <c r="G45" s="43"/>
      <c r="H45" s="43"/>
      <c r="I45" s="43"/>
      <c r="J45" s="43"/>
      <c r="K45" s="43"/>
      <c r="L45" s="43"/>
      <c r="M45" s="43"/>
    </row>
    <row r="46" spans="2:13" x14ac:dyDescent="0.25">
      <c r="B46" s="67" t="s">
        <v>119</v>
      </c>
      <c r="C46" s="68"/>
      <c r="D46" s="68"/>
      <c r="E46" s="68"/>
      <c r="F46" s="68"/>
      <c r="G46" s="68"/>
      <c r="H46" s="68"/>
      <c r="I46" s="68"/>
      <c r="J46" s="68"/>
      <c r="K46" s="68"/>
      <c r="L46" s="68"/>
      <c r="M46" s="68"/>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4.9517916399999997E-3</v>
      </c>
      <c r="K49" s="62">
        <v>0</v>
      </c>
      <c r="L49" s="62">
        <v>0</v>
      </c>
      <c r="M49" s="62">
        <f>SUM(C49:L49)</f>
        <v>4.9517916399999997E-3</v>
      </c>
    </row>
    <row r="50" spans="2:15" x14ac:dyDescent="0.25">
      <c r="B50" s="44" t="s">
        <v>238</v>
      </c>
      <c r="C50" s="62">
        <v>0.11736002926</v>
      </c>
      <c r="D50" s="62">
        <v>0</v>
      </c>
      <c r="E50" s="62">
        <v>8.5844350000000003E-4</v>
      </c>
      <c r="F50" s="62">
        <v>1.268435559E-2</v>
      </c>
      <c r="G50" s="62">
        <v>6.0682397829999998E-2</v>
      </c>
      <c r="H50" s="62">
        <v>4.1899752100000003E-3</v>
      </c>
      <c r="I50" s="62">
        <v>0.13890822017000001</v>
      </c>
      <c r="J50" s="62">
        <v>0.28627198721000002</v>
      </c>
      <c r="K50" s="62">
        <v>0</v>
      </c>
      <c r="L50" s="62">
        <v>3.8088900399999999E-3</v>
      </c>
      <c r="M50" s="62">
        <f t="shared" ref="M50:M59" si="4">SUM(C50:L50)</f>
        <v>0.62476429880999995</v>
      </c>
      <c r="O50" s="194"/>
    </row>
    <row r="51" spans="2:15" ht="30" x14ac:dyDescent="0.25">
      <c r="B51" s="163" t="s">
        <v>242</v>
      </c>
      <c r="C51" s="62">
        <v>0</v>
      </c>
      <c r="D51" s="62">
        <v>0</v>
      </c>
      <c r="E51" s="62">
        <v>0</v>
      </c>
      <c r="F51" s="62">
        <v>0</v>
      </c>
      <c r="G51" s="62">
        <v>0</v>
      </c>
      <c r="H51" s="62">
        <v>0</v>
      </c>
      <c r="I51" s="62">
        <v>0</v>
      </c>
      <c r="J51" s="62">
        <v>0</v>
      </c>
      <c r="K51" s="62">
        <v>0</v>
      </c>
      <c r="L51" s="62">
        <v>0</v>
      </c>
      <c r="M51" s="62">
        <f t="shared" si="4"/>
        <v>0</v>
      </c>
      <c r="O51" s="194"/>
    </row>
    <row r="52" spans="2:15" x14ac:dyDescent="0.25">
      <c r="B52" s="164" t="s">
        <v>253</v>
      </c>
      <c r="C52" s="62">
        <v>0</v>
      </c>
      <c r="D52" s="62">
        <v>0</v>
      </c>
      <c r="E52" s="62">
        <v>0</v>
      </c>
      <c r="F52" s="62">
        <v>0</v>
      </c>
      <c r="G52" s="62">
        <v>0</v>
      </c>
      <c r="H52" s="62">
        <v>0</v>
      </c>
      <c r="I52" s="62">
        <v>0</v>
      </c>
      <c r="J52" s="62">
        <v>0</v>
      </c>
      <c r="K52" s="62">
        <v>0</v>
      </c>
      <c r="L52" s="62">
        <v>0</v>
      </c>
      <c r="M52" s="62">
        <f t="shared" si="4"/>
        <v>0</v>
      </c>
      <c r="O52" s="194"/>
    </row>
    <row r="53" spans="2:15" x14ac:dyDescent="0.25">
      <c r="B53" s="164" t="s">
        <v>254</v>
      </c>
      <c r="C53" s="62">
        <v>0</v>
      </c>
      <c r="D53" s="62">
        <v>0</v>
      </c>
      <c r="E53" s="62">
        <v>0</v>
      </c>
      <c r="F53" s="62">
        <v>0</v>
      </c>
      <c r="G53" s="62">
        <v>0</v>
      </c>
      <c r="H53" s="62">
        <v>0</v>
      </c>
      <c r="I53" s="62">
        <v>0</v>
      </c>
      <c r="J53" s="62">
        <v>0</v>
      </c>
      <c r="K53" s="62">
        <v>0</v>
      </c>
      <c r="L53" s="62">
        <v>0</v>
      </c>
      <c r="M53" s="62">
        <f t="shared" si="4"/>
        <v>0</v>
      </c>
      <c r="O53" s="194"/>
    </row>
    <row r="54" spans="2:15" x14ac:dyDescent="0.25">
      <c r="B54" s="165" t="s">
        <v>239</v>
      </c>
      <c r="C54" s="62">
        <v>0</v>
      </c>
      <c r="D54" s="62">
        <v>0</v>
      </c>
      <c r="E54" s="62">
        <v>0</v>
      </c>
      <c r="F54" s="62">
        <v>0</v>
      </c>
      <c r="G54" s="62">
        <v>0</v>
      </c>
      <c r="H54" s="62">
        <v>0</v>
      </c>
      <c r="I54" s="62">
        <v>0</v>
      </c>
      <c r="J54" s="62">
        <v>0</v>
      </c>
      <c r="K54" s="62">
        <v>0</v>
      </c>
      <c r="L54" s="62">
        <v>0</v>
      </c>
      <c r="M54" s="62">
        <f t="shared" si="4"/>
        <v>0</v>
      </c>
      <c r="O54" s="194"/>
    </row>
    <row r="55" spans="2:15" x14ac:dyDescent="0.25">
      <c r="B55" s="165" t="s">
        <v>240</v>
      </c>
      <c r="C55" s="62">
        <v>0</v>
      </c>
      <c r="D55" s="62">
        <v>0</v>
      </c>
      <c r="E55" s="62">
        <v>0</v>
      </c>
      <c r="F55" s="62">
        <v>0</v>
      </c>
      <c r="G55" s="62">
        <v>0</v>
      </c>
      <c r="H55" s="62">
        <v>0</v>
      </c>
      <c r="I55" s="62">
        <v>0</v>
      </c>
      <c r="J55" s="62">
        <v>0</v>
      </c>
      <c r="K55" s="62">
        <v>0</v>
      </c>
      <c r="L55" s="62">
        <v>0</v>
      </c>
      <c r="M55" s="62">
        <f t="shared" si="4"/>
        <v>0</v>
      </c>
      <c r="O55" s="194"/>
    </row>
    <row r="56" spans="2:15" x14ac:dyDescent="0.25">
      <c r="B56" s="44" t="s">
        <v>38</v>
      </c>
      <c r="C56" s="62">
        <v>0</v>
      </c>
      <c r="D56" s="62">
        <v>0</v>
      </c>
      <c r="E56" s="62">
        <v>0</v>
      </c>
      <c r="F56" s="62">
        <v>0</v>
      </c>
      <c r="G56" s="62">
        <v>0</v>
      </c>
      <c r="H56" s="62">
        <v>0</v>
      </c>
      <c r="I56" s="62">
        <v>0</v>
      </c>
      <c r="J56" s="62">
        <v>0</v>
      </c>
      <c r="K56" s="62">
        <v>0</v>
      </c>
      <c r="L56" s="62">
        <v>0</v>
      </c>
      <c r="M56" s="62">
        <f t="shared" si="4"/>
        <v>0</v>
      </c>
      <c r="O56" s="194"/>
    </row>
    <row r="57" spans="2:15" x14ac:dyDescent="0.25">
      <c r="B57" s="193" t="s">
        <v>290</v>
      </c>
      <c r="C57" s="62">
        <v>0</v>
      </c>
      <c r="D57" s="62">
        <v>0</v>
      </c>
      <c r="E57" s="62">
        <v>0</v>
      </c>
      <c r="F57" s="62">
        <v>0</v>
      </c>
      <c r="G57" s="62">
        <v>0</v>
      </c>
      <c r="H57" s="62">
        <v>0</v>
      </c>
      <c r="I57" s="62">
        <v>0</v>
      </c>
      <c r="J57" s="62">
        <v>0</v>
      </c>
      <c r="K57" s="62">
        <v>0</v>
      </c>
      <c r="L57" s="62">
        <v>0</v>
      </c>
      <c r="M57" s="62">
        <f t="shared" si="4"/>
        <v>0</v>
      </c>
      <c r="O57" s="194"/>
    </row>
    <row r="58" spans="2:15" x14ac:dyDescent="0.25">
      <c r="B58" s="193" t="s">
        <v>291</v>
      </c>
      <c r="C58" s="62">
        <v>0.15136052827999999</v>
      </c>
      <c r="D58" s="62">
        <v>0</v>
      </c>
      <c r="E58" s="62">
        <v>0</v>
      </c>
      <c r="F58" s="62">
        <v>2.989771556E-2</v>
      </c>
      <c r="G58" s="62">
        <v>9.3633222739999994E-2</v>
      </c>
      <c r="H58" s="62">
        <v>9.5257977999999997E-4</v>
      </c>
      <c r="I58" s="62">
        <v>0.11723298485</v>
      </c>
      <c r="J58" s="62">
        <v>0.47739700145000002</v>
      </c>
      <c r="K58" s="62">
        <v>1.81785673E-3</v>
      </c>
      <c r="L58" s="62">
        <v>0</v>
      </c>
      <c r="M58" s="62">
        <f t="shared" si="4"/>
        <v>0.87229188939000002</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69" t="s">
        <v>10</v>
      </c>
      <c r="C60" s="54">
        <f>SUM(C49:C51)+C56+C59</f>
        <v>0.11736002926</v>
      </c>
      <c r="D60" s="54">
        <f t="shared" ref="D60:M60" si="5">SUM(D49:D51)+D56+D59</f>
        <v>0</v>
      </c>
      <c r="E60" s="54">
        <f t="shared" si="5"/>
        <v>8.5844350000000003E-4</v>
      </c>
      <c r="F60" s="54">
        <f t="shared" si="5"/>
        <v>1.268435559E-2</v>
      </c>
      <c r="G60" s="54">
        <f t="shared" si="5"/>
        <v>6.0682397829999998E-2</v>
      </c>
      <c r="H60" s="54">
        <f t="shared" si="5"/>
        <v>4.1899752100000003E-3</v>
      </c>
      <c r="I60" s="54">
        <f t="shared" si="5"/>
        <v>0.13890822017000001</v>
      </c>
      <c r="J60" s="54">
        <f t="shared" si="5"/>
        <v>0.29122377885</v>
      </c>
      <c r="K60" s="54">
        <f t="shared" si="5"/>
        <v>0</v>
      </c>
      <c r="L60" s="54">
        <f t="shared" si="5"/>
        <v>3.8088900399999999E-3</v>
      </c>
      <c r="M60" s="54">
        <f t="shared" si="5"/>
        <v>0.62971609044999999</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0"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opLeftCell="A43" zoomScale="85" zoomScaleNormal="85" zoomScaleSheetLayoutView="100" workbookViewId="0">
      <selection activeCell="N85" sqref="N85"/>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6">
        <f>'Table 1-3 - Lending'!L4</f>
        <v>43738</v>
      </c>
      <c r="M4" s="43"/>
    </row>
    <row r="5" spans="2:13" ht="15.75" x14ac:dyDescent="0.25">
      <c r="B5" s="42" t="s">
        <v>357</v>
      </c>
      <c r="C5" s="43"/>
      <c r="D5" s="43"/>
      <c r="E5" s="43"/>
      <c r="F5" s="43"/>
      <c r="G5" s="43"/>
      <c r="H5" s="43"/>
      <c r="I5" s="43"/>
      <c r="J5" s="43"/>
      <c r="K5" s="43"/>
      <c r="L5" s="43"/>
      <c r="M5" s="43"/>
    </row>
    <row r="6" spans="2:13" x14ac:dyDescent="0.25">
      <c r="B6" s="67" t="s">
        <v>120</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0.26872055754000002</v>
      </c>
      <c r="D13" s="62">
        <v>0</v>
      </c>
      <c r="E13" s="62">
        <v>8.5844350000000003E-4</v>
      </c>
      <c r="F13" s="62">
        <v>4.2582071149999998E-2</v>
      </c>
      <c r="G13" s="62">
        <v>0.15431562057000001</v>
      </c>
      <c r="H13" s="62">
        <v>5.1425549900000001E-3</v>
      </c>
      <c r="I13" s="62">
        <v>0.25614120501999998</v>
      </c>
      <c r="J13" s="62">
        <v>0.76862078030000003</v>
      </c>
      <c r="K13" s="62">
        <v>1.81785673E-3</v>
      </c>
      <c r="L13" s="62">
        <v>3.8088900399999999E-3</v>
      </c>
      <c r="M13" s="62">
        <f t="shared" si="0"/>
        <v>1.5020079798400001</v>
      </c>
    </row>
    <row r="14" spans="2:13" x14ac:dyDescent="0.25">
      <c r="B14" s="69" t="s">
        <v>10</v>
      </c>
      <c r="C14" s="54">
        <f>SUM(C9:C13)</f>
        <v>0.26872055754000002</v>
      </c>
      <c r="D14" s="54">
        <f t="shared" ref="D14:M14" si="1">SUM(D9:D13)</f>
        <v>0</v>
      </c>
      <c r="E14" s="54">
        <f t="shared" si="1"/>
        <v>8.5844350000000003E-4</v>
      </c>
      <c r="F14" s="54">
        <f t="shared" si="1"/>
        <v>4.2582071149999998E-2</v>
      </c>
      <c r="G14" s="54">
        <f t="shared" si="1"/>
        <v>0.15431562057000001</v>
      </c>
      <c r="H14" s="54">
        <f t="shared" si="1"/>
        <v>5.1425549900000001E-3</v>
      </c>
      <c r="I14" s="54">
        <f t="shared" si="1"/>
        <v>0.25614120501999998</v>
      </c>
      <c r="J14" s="54">
        <f t="shared" si="1"/>
        <v>0.76862078030000003</v>
      </c>
      <c r="K14" s="54">
        <f t="shared" si="1"/>
        <v>1.81785673E-3</v>
      </c>
      <c r="L14" s="54">
        <f t="shared" si="1"/>
        <v>3.8088900399999999E-3</v>
      </c>
      <c r="M14" s="54">
        <f t="shared" si="1"/>
        <v>1.5020079798400001</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358</v>
      </c>
      <c r="C19" s="43"/>
      <c r="D19" s="43"/>
      <c r="E19" s="43"/>
      <c r="F19" s="43"/>
      <c r="G19" s="43"/>
      <c r="H19" s="43"/>
      <c r="I19" s="43"/>
      <c r="J19" s="43"/>
      <c r="K19" s="43"/>
      <c r="L19" s="43"/>
      <c r="M19" s="43"/>
    </row>
    <row r="20" spans="2:13" x14ac:dyDescent="0.25">
      <c r="B20" s="67" t="s">
        <v>121</v>
      </c>
      <c r="C20" s="67"/>
      <c r="D20" s="68"/>
      <c r="E20" s="68"/>
      <c r="F20" s="68"/>
      <c r="G20" s="68"/>
      <c r="H20" s="68"/>
      <c r="I20" s="68"/>
      <c r="J20" s="68"/>
      <c r="K20" s="68"/>
      <c r="L20" s="68"/>
      <c r="M20" s="68"/>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1.5223202E-4</v>
      </c>
      <c r="D23" s="62">
        <v>0</v>
      </c>
      <c r="E23" s="62">
        <v>0</v>
      </c>
      <c r="F23" s="62">
        <v>0</v>
      </c>
      <c r="G23" s="62">
        <v>0</v>
      </c>
      <c r="H23" s="62">
        <v>0</v>
      </c>
      <c r="I23" s="62">
        <v>3.0378997999999999E-4</v>
      </c>
      <c r="J23" s="62">
        <v>6.5157339399999998E-3</v>
      </c>
      <c r="K23" s="62">
        <v>0</v>
      </c>
      <c r="L23" s="62">
        <v>0</v>
      </c>
      <c r="M23" s="62">
        <f>SUM(C23:L23)</f>
        <v>6.9717559400000002E-3</v>
      </c>
    </row>
    <row r="24" spans="2:13" x14ac:dyDescent="0.25">
      <c r="B24" s="44" t="s">
        <v>138</v>
      </c>
      <c r="C24" s="62">
        <v>5.9861519000000004E-4</v>
      </c>
      <c r="D24" s="62">
        <v>0</v>
      </c>
      <c r="E24" s="62">
        <v>0</v>
      </c>
      <c r="F24" s="62">
        <v>0</v>
      </c>
      <c r="G24" s="62">
        <v>1.3416559999999999E-4</v>
      </c>
      <c r="H24" s="62">
        <v>0</v>
      </c>
      <c r="I24" s="62">
        <v>7.1609601000000001E-4</v>
      </c>
      <c r="J24" s="62">
        <v>1.172438998E-2</v>
      </c>
      <c r="K24" s="62">
        <v>0</v>
      </c>
      <c r="L24" s="62">
        <v>0</v>
      </c>
      <c r="M24" s="62">
        <f t="shared" ref="M24:M28" si="2">SUM(C24:L24)</f>
        <v>1.317326678E-2</v>
      </c>
    </row>
    <row r="25" spans="2:13" x14ac:dyDescent="0.25">
      <c r="B25" s="44" t="s">
        <v>47</v>
      </c>
      <c r="C25" s="62">
        <v>4.67896701E-3</v>
      </c>
      <c r="D25" s="62">
        <v>0</v>
      </c>
      <c r="E25" s="62">
        <v>0</v>
      </c>
      <c r="F25" s="62">
        <v>7.4864441999999997E-4</v>
      </c>
      <c r="G25" s="62">
        <v>3.53768284E-3</v>
      </c>
      <c r="H25" s="62">
        <v>0</v>
      </c>
      <c r="I25" s="62">
        <v>1.533310048E-2</v>
      </c>
      <c r="J25" s="62">
        <v>3.5886134290000003E-2</v>
      </c>
      <c r="K25" s="62">
        <v>0</v>
      </c>
      <c r="L25" s="62">
        <v>0</v>
      </c>
      <c r="M25" s="62">
        <f t="shared" si="2"/>
        <v>6.0184529040000004E-2</v>
      </c>
    </row>
    <row r="26" spans="2:13" x14ac:dyDescent="0.25">
      <c r="B26" s="44" t="s">
        <v>48</v>
      </c>
      <c r="C26" s="62">
        <v>1.562408423E-2</v>
      </c>
      <c r="D26" s="62">
        <v>0</v>
      </c>
      <c r="E26" s="62">
        <v>0</v>
      </c>
      <c r="F26" s="62">
        <v>2.0623571600000001E-3</v>
      </c>
      <c r="G26" s="62">
        <v>1.5759754760000001E-2</v>
      </c>
      <c r="H26" s="62">
        <v>4.7682785700000003E-3</v>
      </c>
      <c r="I26" s="62">
        <v>9.991694491E-2</v>
      </c>
      <c r="J26" s="62">
        <v>9.2459029890000002E-2</v>
      </c>
      <c r="K26" s="62">
        <v>0</v>
      </c>
      <c r="L26" s="62">
        <v>3.6995568600000001E-3</v>
      </c>
      <c r="M26" s="62">
        <f t="shared" si="2"/>
        <v>0.23429000638000003</v>
      </c>
    </row>
    <row r="27" spans="2:13" x14ac:dyDescent="0.25">
      <c r="B27" s="44" t="s">
        <v>50</v>
      </c>
      <c r="C27" s="62">
        <v>0.24766665908999999</v>
      </c>
      <c r="D27" s="62">
        <v>0</v>
      </c>
      <c r="E27" s="62">
        <v>8.5844350000000003E-4</v>
      </c>
      <c r="F27" s="62">
        <v>3.9771069569999998E-2</v>
      </c>
      <c r="G27" s="62">
        <v>0.13488401737</v>
      </c>
      <c r="H27" s="62">
        <v>3.7427641999999999E-4</v>
      </c>
      <c r="I27" s="62">
        <v>0.13987127363999999</v>
      </c>
      <c r="J27" s="62">
        <v>0.62203549219999998</v>
      </c>
      <c r="K27" s="62">
        <v>1.81785673E-3</v>
      </c>
      <c r="L27" s="62">
        <v>1.0933318E-4</v>
      </c>
      <c r="M27" s="62">
        <f t="shared" si="2"/>
        <v>1.1873884216999999</v>
      </c>
    </row>
    <row r="28" spans="2:13" x14ac:dyDescent="0.25">
      <c r="B28" s="44" t="s">
        <v>49</v>
      </c>
      <c r="C28" s="62">
        <v>0</v>
      </c>
      <c r="D28" s="62">
        <v>0</v>
      </c>
      <c r="E28" s="62">
        <v>0</v>
      </c>
      <c r="F28" s="62">
        <v>0</v>
      </c>
      <c r="G28" s="62">
        <v>0</v>
      </c>
      <c r="H28" s="62">
        <v>0</v>
      </c>
      <c r="I28" s="62">
        <v>0</v>
      </c>
      <c r="J28" s="62">
        <v>0</v>
      </c>
      <c r="K28" s="62">
        <v>0</v>
      </c>
      <c r="L28" s="62">
        <v>0</v>
      </c>
      <c r="M28" s="62">
        <f t="shared" si="2"/>
        <v>0</v>
      </c>
    </row>
    <row r="29" spans="2:13" x14ac:dyDescent="0.25">
      <c r="B29" s="69" t="s">
        <v>10</v>
      </c>
      <c r="C29" s="54">
        <f>SUM(C23:C28)</f>
        <v>0.26872055754000002</v>
      </c>
      <c r="D29" s="54">
        <f t="shared" ref="D29:M29" si="3">SUM(D23:D28)</f>
        <v>0</v>
      </c>
      <c r="E29" s="54">
        <f t="shared" si="3"/>
        <v>8.5844350000000003E-4</v>
      </c>
      <c r="F29" s="54">
        <f t="shared" si="3"/>
        <v>4.2582071149999998E-2</v>
      </c>
      <c r="G29" s="54">
        <f t="shared" si="3"/>
        <v>0.15431562057000001</v>
      </c>
      <c r="H29" s="54">
        <f t="shared" si="3"/>
        <v>5.1425549900000001E-3</v>
      </c>
      <c r="I29" s="54">
        <f t="shared" si="3"/>
        <v>0.25614120501999998</v>
      </c>
      <c r="J29" s="54">
        <f t="shared" si="3"/>
        <v>0.76862078030000003</v>
      </c>
      <c r="K29" s="54">
        <f t="shared" si="3"/>
        <v>1.81785673E-3</v>
      </c>
      <c r="L29" s="54">
        <f t="shared" si="3"/>
        <v>3.8088900399999999E-3</v>
      </c>
      <c r="M29" s="54">
        <f t="shared" si="3"/>
        <v>1.5020079798399999</v>
      </c>
    </row>
    <row r="34" spans="2:13" ht="15.75" x14ac:dyDescent="0.25">
      <c r="B34" s="42" t="s">
        <v>359</v>
      </c>
      <c r="C34" s="43"/>
      <c r="D34" s="43"/>
      <c r="E34" s="43"/>
      <c r="F34" s="43"/>
      <c r="G34" s="43"/>
      <c r="H34" s="43"/>
      <c r="I34" s="43"/>
      <c r="J34" s="43"/>
      <c r="K34" s="43"/>
      <c r="L34" s="43"/>
      <c r="M34" s="43"/>
    </row>
    <row r="35" spans="2:13" x14ac:dyDescent="0.25">
      <c r="B35" s="167" t="s">
        <v>262</v>
      </c>
      <c r="C35" s="68"/>
      <c r="D35" s="68"/>
      <c r="E35" s="68"/>
      <c r="F35" s="68"/>
      <c r="G35" s="68"/>
      <c r="H35" s="68"/>
      <c r="I35" s="68"/>
      <c r="J35" s="68"/>
      <c r="K35" s="68"/>
      <c r="L35" s="68"/>
      <c r="M35" s="68"/>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1">
        <v>2.7</v>
      </c>
      <c r="D38" s="71">
        <v>0</v>
      </c>
      <c r="E38" s="71">
        <v>0</v>
      </c>
      <c r="F38" s="71">
        <v>0</v>
      </c>
      <c r="G38" s="71">
        <v>1.4</v>
      </c>
      <c r="H38" s="71">
        <v>0</v>
      </c>
      <c r="I38" s="71">
        <v>0.6</v>
      </c>
      <c r="J38" s="71">
        <v>3.8</v>
      </c>
      <c r="K38" s="71">
        <v>0</v>
      </c>
      <c r="L38" s="71">
        <v>0</v>
      </c>
      <c r="M38" s="70">
        <v>2.63</v>
      </c>
    </row>
    <row r="39" spans="2:13" x14ac:dyDescent="0.25">
      <c r="B39" s="47" t="s">
        <v>325</v>
      </c>
    </row>
    <row r="40" spans="2:13" x14ac:dyDescent="0.25">
      <c r="J40" s="72"/>
    </row>
    <row r="44" spans="2:13" ht="15.75" x14ac:dyDescent="0.25">
      <c r="B44" s="42" t="s">
        <v>360</v>
      </c>
      <c r="C44" s="43"/>
      <c r="D44" s="43"/>
      <c r="E44" s="43"/>
      <c r="F44" s="43"/>
      <c r="G44" s="43"/>
      <c r="H44" s="43"/>
      <c r="I44" s="43"/>
      <c r="J44" s="43"/>
      <c r="K44" s="43"/>
      <c r="L44" s="43"/>
      <c r="M44" s="43"/>
    </row>
    <row r="45" spans="2:13" x14ac:dyDescent="0.25">
      <c r="B45" s="167" t="s">
        <v>190</v>
      </c>
      <c r="C45" s="167"/>
      <c r="D45" s="68"/>
      <c r="E45" s="68"/>
      <c r="F45" s="68"/>
      <c r="G45" s="68"/>
      <c r="H45" s="68"/>
      <c r="I45" s="68"/>
      <c r="J45" s="68"/>
      <c r="K45" s="68"/>
      <c r="L45" s="68"/>
      <c r="M45" s="68"/>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2">
        <v>2.4</v>
      </c>
      <c r="D48" s="202">
        <v>0</v>
      </c>
      <c r="E48" s="202">
        <v>0</v>
      </c>
      <c r="F48" s="202">
        <v>0</v>
      </c>
      <c r="G48" s="202">
        <v>1.8</v>
      </c>
      <c r="H48" s="202">
        <v>0</v>
      </c>
      <c r="I48" s="202">
        <v>0.8</v>
      </c>
      <c r="J48" s="202">
        <v>3.9</v>
      </c>
      <c r="K48" s="202">
        <v>0</v>
      </c>
      <c r="L48" s="202">
        <v>0</v>
      </c>
      <c r="M48" s="210">
        <v>2.73</v>
      </c>
    </row>
    <row r="49" spans="2:13" x14ac:dyDescent="0.25">
      <c r="B49" s="47" t="s">
        <v>326</v>
      </c>
    </row>
    <row r="50" spans="2:13" x14ac:dyDescent="0.25">
      <c r="M50" s="211"/>
    </row>
    <row r="54" spans="2:13" ht="15.75" x14ac:dyDescent="0.25">
      <c r="B54" s="42" t="s">
        <v>361</v>
      </c>
      <c r="C54" s="43"/>
      <c r="D54" s="43"/>
      <c r="E54" s="43"/>
      <c r="F54" s="43"/>
      <c r="G54" s="43"/>
      <c r="H54" s="43"/>
      <c r="I54" s="43"/>
      <c r="J54" s="43"/>
      <c r="K54" s="43"/>
      <c r="L54" s="43"/>
      <c r="M54" s="43"/>
    </row>
    <row r="55" spans="2:13" x14ac:dyDescent="0.25">
      <c r="B55" s="167" t="s">
        <v>173</v>
      </c>
      <c r="C55" s="68"/>
      <c r="D55" s="68"/>
      <c r="E55" s="68"/>
      <c r="F55" s="68"/>
      <c r="G55" s="68"/>
      <c r="H55" s="68"/>
      <c r="I55" s="68"/>
      <c r="J55" s="68"/>
      <c r="K55" s="68"/>
      <c r="L55" s="68"/>
      <c r="M55" s="68"/>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87">
        <v>2.16</v>
      </c>
      <c r="D58" s="62">
        <v>0</v>
      </c>
      <c r="E58" s="62">
        <v>0</v>
      </c>
      <c r="F58" s="62">
        <v>0</v>
      </c>
      <c r="G58" s="187">
        <v>1.53</v>
      </c>
      <c r="H58" s="187">
        <v>0</v>
      </c>
      <c r="I58" s="187">
        <v>0.52</v>
      </c>
      <c r="J58" s="187">
        <v>3.67</v>
      </c>
      <c r="K58" s="62">
        <v>0</v>
      </c>
      <c r="L58" s="62">
        <v>0</v>
      </c>
      <c r="M58" s="187">
        <v>2.57</v>
      </c>
    </row>
    <row r="59" spans="2:13" x14ac:dyDescent="0.25">
      <c r="B59" s="44" t="s">
        <v>244</v>
      </c>
      <c r="C59" s="187">
        <v>0</v>
      </c>
      <c r="D59" s="62">
        <v>0</v>
      </c>
      <c r="E59" s="62">
        <v>0</v>
      </c>
      <c r="F59" s="62">
        <v>0</v>
      </c>
      <c r="G59" s="187">
        <v>1.65</v>
      </c>
      <c r="H59" s="62">
        <v>0</v>
      </c>
      <c r="I59" s="187">
        <v>2.2799999999999998</v>
      </c>
      <c r="J59" s="187">
        <v>0</v>
      </c>
      <c r="K59" s="62">
        <v>0</v>
      </c>
      <c r="L59" s="62">
        <v>0</v>
      </c>
      <c r="M59" s="187">
        <v>0.87</v>
      </c>
    </row>
    <row r="60" spans="2:13" x14ac:dyDescent="0.25">
      <c r="B60" s="44" t="s">
        <v>245</v>
      </c>
      <c r="C60" s="187">
        <v>2.87</v>
      </c>
      <c r="D60" s="62">
        <v>0</v>
      </c>
      <c r="E60" s="62">
        <v>0</v>
      </c>
      <c r="F60" s="62">
        <v>0</v>
      </c>
      <c r="G60" s="187">
        <v>4.97</v>
      </c>
      <c r="H60" s="62">
        <v>0</v>
      </c>
      <c r="I60" s="187">
        <v>11.63</v>
      </c>
      <c r="J60" s="187">
        <v>1.83</v>
      </c>
      <c r="K60" s="62">
        <v>0</v>
      </c>
      <c r="L60" s="62">
        <v>0</v>
      </c>
      <c r="M60" s="187">
        <v>3.75</v>
      </c>
    </row>
    <row r="61" spans="2:13" x14ac:dyDescent="0.25">
      <c r="B61" s="3" t="s">
        <v>167</v>
      </c>
      <c r="C61" s="187">
        <v>0</v>
      </c>
      <c r="D61" s="62">
        <v>0</v>
      </c>
      <c r="E61" s="62">
        <v>0</v>
      </c>
      <c r="F61" s="62">
        <v>0</v>
      </c>
      <c r="G61" s="187">
        <v>0</v>
      </c>
      <c r="H61" s="62">
        <v>0</v>
      </c>
      <c r="I61" s="187">
        <v>0</v>
      </c>
      <c r="J61" s="187">
        <v>33.6</v>
      </c>
      <c r="K61" s="62">
        <v>0</v>
      </c>
      <c r="L61" s="62">
        <v>0</v>
      </c>
      <c r="M61" s="187">
        <v>15.44</v>
      </c>
    </row>
    <row r="62" spans="2:13" x14ac:dyDescent="0.25">
      <c r="B62" s="3" t="s">
        <v>168</v>
      </c>
      <c r="C62" s="187">
        <v>22.5</v>
      </c>
      <c r="D62" s="62">
        <v>0</v>
      </c>
      <c r="E62" s="62">
        <v>0</v>
      </c>
      <c r="F62" s="62">
        <v>0</v>
      </c>
      <c r="G62" s="187">
        <v>0</v>
      </c>
      <c r="H62" s="62">
        <v>0</v>
      </c>
      <c r="I62" s="187">
        <v>0</v>
      </c>
      <c r="J62" s="187">
        <v>0</v>
      </c>
      <c r="K62" s="62">
        <v>0</v>
      </c>
      <c r="L62" s="62">
        <v>0</v>
      </c>
      <c r="M62" s="187">
        <v>5.44</v>
      </c>
    </row>
    <row r="63" spans="2:13" x14ac:dyDescent="0.25">
      <c r="B63" s="28" t="s">
        <v>169</v>
      </c>
      <c r="C63" s="203">
        <v>6.81</v>
      </c>
      <c r="D63" s="204">
        <v>0</v>
      </c>
      <c r="E63" s="204">
        <v>0</v>
      </c>
      <c r="F63" s="204">
        <v>0</v>
      </c>
      <c r="G63" s="203">
        <v>0</v>
      </c>
      <c r="H63" s="204">
        <v>0</v>
      </c>
      <c r="I63" s="203">
        <v>0</v>
      </c>
      <c r="J63" s="203">
        <v>0</v>
      </c>
      <c r="K63" s="204">
        <v>0</v>
      </c>
      <c r="L63" s="204">
        <v>0</v>
      </c>
      <c r="M63" s="203">
        <v>2.06</v>
      </c>
    </row>
    <row r="64" spans="2:13" x14ac:dyDescent="0.25">
      <c r="B64" s="47" t="s">
        <v>327</v>
      </c>
    </row>
    <row r="68" spans="2:13" ht="15.75" x14ac:dyDescent="0.25">
      <c r="B68" s="42" t="s">
        <v>362</v>
      </c>
      <c r="C68" s="43"/>
      <c r="D68" s="43"/>
      <c r="E68" s="43"/>
      <c r="F68" s="43"/>
      <c r="G68" s="43"/>
      <c r="H68" s="43"/>
      <c r="I68" s="43"/>
      <c r="J68" s="43"/>
      <c r="K68" s="43"/>
      <c r="L68" s="43"/>
      <c r="M68" s="43"/>
    </row>
    <row r="69" spans="2:13" x14ac:dyDescent="0.25">
      <c r="B69" s="167" t="s">
        <v>328</v>
      </c>
      <c r="C69" s="68"/>
      <c r="D69" s="68"/>
      <c r="E69" s="68"/>
      <c r="F69" s="68"/>
      <c r="G69" s="68"/>
      <c r="H69" s="68"/>
      <c r="I69" s="68"/>
      <c r="J69" s="68"/>
      <c r="K69" s="68"/>
      <c r="L69" s="68"/>
      <c r="M69" s="68"/>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277</v>
      </c>
      <c r="C72" s="261">
        <v>-0.1</v>
      </c>
      <c r="D72" s="261">
        <v>0</v>
      </c>
      <c r="E72" s="261">
        <v>0</v>
      </c>
      <c r="F72" s="261"/>
      <c r="G72" s="261">
        <v>0.1</v>
      </c>
      <c r="H72" s="261">
        <v>0</v>
      </c>
      <c r="I72" s="261">
        <v>0.8</v>
      </c>
      <c r="J72" s="261">
        <v>8.3000000000000007</v>
      </c>
      <c r="K72" s="261">
        <v>0</v>
      </c>
      <c r="L72" s="261">
        <v>0</v>
      </c>
      <c r="M72" s="264">
        <f>SUM(C72:L72)</f>
        <v>9.1000000000000014</v>
      </c>
    </row>
    <row r="73" spans="2:13" x14ac:dyDescent="0.25">
      <c r="B73" s="195" t="s">
        <v>364</v>
      </c>
      <c r="C73" s="178"/>
      <c r="D73" s="178"/>
      <c r="E73" s="178"/>
      <c r="F73" s="178"/>
    </row>
    <row r="77" spans="2:13" ht="15.75" x14ac:dyDescent="0.25">
      <c r="B77" s="42" t="s">
        <v>363</v>
      </c>
      <c r="C77" s="43"/>
      <c r="D77" s="43"/>
      <c r="E77" s="43"/>
      <c r="F77" s="43"/>
      <c r="G77" s="43"/>
      <c r="H77" s="43"/>
      <c r="I77" s="43"/>
      <c r="J77" s="43"/>
      <c r="K77" s="43"/>
      <c r="L77" s="43"/>
      <c r="M77" s="43"/>
    </row>
    <row r="78" spans="2:13" x14ac:dyDescent="0.25">
      <c r="B78" s="167" t="s">
        <v>171</v>
      </c>
      <c r="C78" s="68"/>
      <c r="D78" s="68"/>
      <c r="E78" s="68"/>
      <c r="F78" s="68"/>
      <c r="G78" s="68"/>
      <c r="H78" s="68"/>
      <c r="I78" s="68"/>
      <c r="J78" s="68"/>
      <c r="K78" s="68"/>
      <c r="L78" s="68"/>
      <c r="M78" s="68"/>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292</v>
      </c>
      <c r="C81" s="261">
        <v>0.05</v>
      </c>
      <c r="D81" s="261">
        <v>0</v>
      </c>
      <c r="E81" s="261">
        <v>0</v>
      </c>
      <c r="F81" s="261">
        <v>0</v>
      </c>
      <c r="G81" s="261">
        <v>0.01</v>
      </c>
      <c r="H81" s="261">
        <v>0</v>
      </c>
      <c r="I81" s="261">
        <v>0.01</v>
      </c>
      <c r="J81" s="261">
        <v>0.05</v>
      </c>
      <c r="K81" s="261">
        <v>0</v>
      </c>
      <c r="L81" s="261">
        <v>0</v>
      </c>
      <c r="M81" s="261">
        <v>0.03</v>
      </c>
    </row>
    <row r="82" spans="2:14" x14ac:dyDescent="0.25">
      <c r="B82" s="47" t="s">
        <v>366</v>
      </c>
    </row>
    <row r="83" spans="2:14" x14ac:dyDescent="0.25">
      <c r="B83" s="178"/>
    </row>
    <row r="87" spans="2:14" x14ac:dyDescent="0.25">
      <c r="N87" s="120"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Jakob Kongsgaard Olsson</cp:lastModifiedBy>
  <cp:lastPrinted>2014-12-03T10:23:51Z</cp:lastPrinted>
  <dcterms:created xsi:type="dcterms:W3CDTF">2012-10-17T07:59:56Z</dcterms:created>
  <dcterms:modified xsi:type="dcterms:W3CDTF">2019-11-25T11:49:12Z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