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K:\PEL\ECBC Label\Cover pool rapportering 2017_q4\"/>
    </mc:Choice>
  </mc:AlternateContent>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62913"/>
</workbook>
</file>

<file path=xl/calcChain.xml><?xml version="1.0" encoding="utf-8"?>
<calcChain xmlns="http://schemas.openxmlformats.org/spreadsheetml/2006/main">
  <c r="F20" i="6" l="1"/>
  <c r="E20" i="6"/>
  <c r="D20" i="6"/>
  <c r="C20" i="6"/>
  <c r="H14" i="7" l="1"/>
  <c r="I14" i="7"/>
  <c r="J14" i="7"/>
  <c r="G14" i="7"/>
  <c r="H13" i="7"/>
  <c r="I13" i="7"/>
  <c r="J13" i="7"/>
  <c r="G13" i="7"/>
  <c r="C60" i="16" l="1"/>
  <c r="L60" i="16"/>
  <c r="K60" i="16"/>
  <c r="J60" i="16"/>
  <c r="I60" i="16"/>
  <c r="H60" i="16"/>
  <c r="G60" i="16"/>
  <c r="F60" i="16"/>
  <c r="E60" i="16"/>
  <c r="D60" i="16"/>
  <c r="C40" i="16"/>
  <c r="C20" i="16"/>
  <c r="D20" i="16"/>
  <c r="E20" i="16"/>
  <c r="F20" i="16"/>
  <c r="G20" i="16"/>
  <c r="H20" i="16"/>
  <c r="I20" i="16"/>
  <c r="J20" i="16"/>
  <c r="K20" i="16"/>
  <c r="L20" i="16"/>
  <c r="D40" i="6" l="1"/>
  <c r="E40" i="6"/>
  <c r="F40" i="6"/>
  <c r="C40" i="6"/>
  <c r="D24" i="6" l="1"/>
  <c r="E24" i="6"/>
  <c r="F24" i="6"/>
  <c r="C24" i="6"/>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<sst xmlns="http://schemas.openxmlformats.org/spreadsheetml/2006/main" count="845" uniqueCount="464">
  <si>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</si>
  <si>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</si>
  <si>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</si>
  <si>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</si>
  <si>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</si>
  <si>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</si>
  <si>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</si>
  <si>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</si>
  <si>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</si>
  <si>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</si>
  <si>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</si>
  <si>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</si>
  <si>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</si>
  <si>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</si>
  <si>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</si>
  <si>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</si>
  <si>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</si>
  <si>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</si>
  <si>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</si>
  <si>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</si>
  <si>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</si>
  <si>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</si>
  <si>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</si>
  <si>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</si>
  <si>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</si>
  <si>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</si>
  <si>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</si>
  <si>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</si>
  <si>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</si>
  <si>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</si>
  <si>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</si>
  <si>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</si>
  <si>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</si>
  <si>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</si>
  <si>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</si>
  <si>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</si>
  <si>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</si>
  <si>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</si>
  <si>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</si>
  <si>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</si>
  <si>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</si>
  <si>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</si>
  <si>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</si>
  <si>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</si>
  <si>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</si>
  <si>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</si>
  <si>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</si>
  <si>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</si>
  <si>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</si>
  <si>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</si>
  <si>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</si>
  <si>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</si>
  <si>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</si>
  <si>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</si>
  <si>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</si>
  <si>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</si>
  <si>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</si>
  <si>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</si>
  <si>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</si>
  <si>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</si>
  <si>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</si>
  <si>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</si>
  <si>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</si>
  <si>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</si>
  <si>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</si>
  <si>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</si>
  <si>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</si>
  <si>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</si>
  <si>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</si>
  <si>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</si>
  <si>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</si>
  <si>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</si>
  <si>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</si>
  <si>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</si>
  <si>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</si>
  <si>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</si>
  <si>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</si>
  <si>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</si>
  <si>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</si>
  <si>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</si>
  <si>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</si>
  <si>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</si>
  <si>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</si>
  <si>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</si>
  <si>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</si>
  <si>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</si>
  <si>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</si>
  <si>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</si>
  <si>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</si>
  <si>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</si>
  <si>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</si>
  <si>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</si>
  <si>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</si>
  <si>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</si>
  <si>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</si>
  <si>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</si>
  <si>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</si>
  <si>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</si>
  <si>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</si>
  <si>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</si>
  <si>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</si>
  <si>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</si>
  <si>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</si>
  <si>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</si>
  <si>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</si>
  <si>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</si>
  <si>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</si>
  <si>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</si>
  <si>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</si>
  <si>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</si>
  <si>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</si>
  <si>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</si>
  <si>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</si>
  <si>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</si>
  <si>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</si>
  <si>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</si>
  <si>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</si>
  <si>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</si>
  <si>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</si>
  <si>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</si>
  <si>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</si>
  <si>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</si>
  <si>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</si>
  <si>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</si>
  <si>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</si>
  <si>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</si>
  <si>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</si>
  <si>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</si>
  <si>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</si>
  <si>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</si>
  <si>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</si>
  <si>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</si>
  <si>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</si>
  <si>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</si>
  <si>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</si>
  <si>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</si>
  <si>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</si>
  <si>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</si>
  <si>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</si>
  <si>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</si>
  <si>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</si>
  <si>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</si>
  <si>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</si>
  <si>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</si>
  <si>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</si>
  <si>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</si>
  <si>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</si>
  <si>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</si>
  <si>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</si>
  <si>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</si>
  <si>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</si>
  <si>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</si>
  <si>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</si>
  <si>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</si>
  <si>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</si>
  <si>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</si>
  <si>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</si>
  <si>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</si>
  <si>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</si>
  <si>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</si>
  <si>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</si>
  <si>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</si>
  <si>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</si>
  <si>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</si>
  <si>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</si>
  <si>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</si>
  <si>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</si>
  <si>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</si>
  <si>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</si>
  <si>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</si>
  <si>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</si>
  <si>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</si>
  <si>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</si>
  <si>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</si>
  <si>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</si>
  <si>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</si>
  <si>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</si>
  <si>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</si>
  <si>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</si>
  <si>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</si>
  <si>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</si>
  <si>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</si>
  <si>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</si>
  <si>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</si>
  <si>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</si>
  <si>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</si>
  <si>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</si>
  <si>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</si>
  <si>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</si>
  <si>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</si>
  <si>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</si>
  <si>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</si>
  <si>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</si>
  <si>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</si>
  <si>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</si>
  <si>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</si>
  <si>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</si>
  <si>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</si>
  <si>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</si>
  <si>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</si>
  <si>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</si>
  <si>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</si>
  <si>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</si>
  <si>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</si>
  <si>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</si>
  <si>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</si>
  <si>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</si>
  <si>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</si>
  <si>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</si>
  <si>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</si>
  <si>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</si>
  <si>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</si>
  <si>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</si>
  <si>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</si>
  <si>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</si>
  <si>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</si>
  <si>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</si>
  <si>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</si>
  <si>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</si>
  <si>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</si>
  <si>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</si>
  <si>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</si>
  <si>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</si>
  <si>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</si>
  <si>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</si>
  <si>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</si>
  <si>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</si>
  <si>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</si>
  <si>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</si>
  <si>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</si>
  <si>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</si>
  <si>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</si>
  <si>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</si>
  <si>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</si>
  <si>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</si>
  <si>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</si>
  <si>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</si>
  <si>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</si>
  <si>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</si>
  <si>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</si>
  <si>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</si>
  <si>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</si>
  <si>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</si>
  <si>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</si>
  <si>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</si>
  <si>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</si>
  <si>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</si>
  <si>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</si>
  <si>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</si>
  <si>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</si>
  <si>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</si>
  <si>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</si>
  <si>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</si>
  <si>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</si>
  <si>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</si>
  <si>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</si>
  <si>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</si>
  <si>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</si>
  <si>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</si>
  <si>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</si>
  <si>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</si>
  <si>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</si>
  <si>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</si>
  <si>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</si>
  <si>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</si>
  <si>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</si>
  <si>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</si>
  <si>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</si>
  <si>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</si>
  <si>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</si>
  <si>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</si>
  <si>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</si>
  <si>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</si>
  <si>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</si>
  <si>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</si>
  <si>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</si>
  <si>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</si>
  <si>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</si>
  <si>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</si>
  <si>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</si>
  <si>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</si>
  <si>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</si>
  <si>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</si>
  <si>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</si>
  <si>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</si>
  <si>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</si>
  <si>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</si>
  <si>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</si>
  <si>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</si>
  <si>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</si>
  <si>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</si>
  <si>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</si>
  <si>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</si>
  <si>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</si>
  <si>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</si>
  <si>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</si>
  <si>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</si>
  <si>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</si>
  <si>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</si>
  <si>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</si>
  <si>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</si>
  <si>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</si>
  <si>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</si>
  <si>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</si>
  <si>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</si>
  <si>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</si>
  <si>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</si>
  <si>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</si>
  <si>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</si>
  <si>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</si>
  <si>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</si>
  <si>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</si>
  <si>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</si>
  <si>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</si>
  <si>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</si>
  <si>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</si>
  <si>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</si>
  <si>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</si>
  <si>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</si>
  <si>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</si>
  <si>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</si>
  <si>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</si>
  <si>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</si>
  <si>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</si>
  <si>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</si>
  <si>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</si>
  <si>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</si>
  <si>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</si>
  <si>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</si>
  <si>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</si>
  <si>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</si>
  <si>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</si>
  <si>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</si>
  <si>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</si>
  <si>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</si>
  <si>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</si>
  <si>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</si>
  <si>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</si>
  <si>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</si>
  <si>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</si>
  <si>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</si>
  <si>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</si>
  <si>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</si>
  <si>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</si>
  <si>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</si>
  <si>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</si>
  <si>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</si>
  <si>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</si>
  <si>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</si>
  <si>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</si>
  <si>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</si>
  <si>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</si>
  <si>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</si>
  <si>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</si>
  <si>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</si>
  <si>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</si>
  <si>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</si>
  <si>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</si>
  <si>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</si>
  <si>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</si>
  <si>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</si>
  <si>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</si>
  <si>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</si>
  <si>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</si>
  <si>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</si>
  <si>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</si>
  <si>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</si>
  <si>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</si>
  <si>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</si>
  <si>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</si>
  <si>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</si>
  <si>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</si>
  <si>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</si>
  <si>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</si>
  <si>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</si>
  <si>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</si>
  <si>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</si>
  <si>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</si>
  <si>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</si>
  <si>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</si>
  <si>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</si>
  <si>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</si>
  <si>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</si>
  <si>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</si>
  <si>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</si>
  <si>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</si>
  <si>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</si>
  <si>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</si>
  <si>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</si>
  <si>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</si>
  <si>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</si>
  <si>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</si>
  <si>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</si>
  <si>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</si>
  <si>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</si>
  <si>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</si>
  <si>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</si>
  <si>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</si>
  <si>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</si>
  <si>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</si>
  <si>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</si>
  <si>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</si>
  <si>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</si>
  <si>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</si>
  <si>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</si>
  <si>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</si>
  <si>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</si>
  <si>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</si>
  <si>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</si>
  <si>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</si>
  <si>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</si>
  <si>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</si>
  <si>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</si>
  <si>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</si>
  <si>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</si>
  <si>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</si>
  <si>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</si>
  <si>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</si>
  <si>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</si>
  <si>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</si>
  <si>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Q4 2017</t>
  </si>
  <si>
    <t>Q3 2017</t>
  </si>
  <si>
    <t>Q2 2017</t>
  </si>
  <si>
    <t>Q1 2017</t>
  </si>
  <si>
    <t>0.00%</t>
  </si>
  <si>
    <t>13.9%</t>
  </si>
  <si>
    <t>72.6%</t>
  </si>
  <si>
    <t>36.0%</t>
  </si>
  <si>
    <t>64.0%</t>
  </si>
  <si>
    <t>0.04%</t>
  </si>
  <si>
    <t>34.5%</t>
  </si>
  <si>
    <t>65.5%</t>
  </si>
  <si>
    <t>Negative value represents an income from loss reversals</t>
  </si>
  <si>
    <t>5.9%</t>
  </si>
  <si>
    <t>163.4</t>
  </si>
  <si>
    <t>158.8</t>
  </si>
  <si>
    <t>155.4</t>
  </si>
  <si>
    <t>154.9</t>
  </si>
  <si>
    <t>143.0</t>
  </si>
  <si>
    <t>141.8</t>
  </si>
  <si>
    <t>141.0</t>
  </si>
  <si>
    <t>140.0</t>
  </si>
  <si>
    <t>15.9%</t>
  </si>
  <si>
    <t>14.8%</t>
  </si>
  <si>
    <t>15.7%</t>
  </si>
  <si>
    <t>14.7%</t>
  </si>
  <si>
    <t>134.2</t>
  </si>
  <si>
    <t>131.9</t>
  </si>
  <si>
    <t>132.9</t>
  </si>
  <si>
    <t>3.0</t>
  </si>
  <si>
    <t>2.0</t>
  </si>
  <si>
    <t>1.0</t>
  </si>
  <si>
    <t>6.0</t>
  </si>
  <si>
    <t>7.0</t>
  </si>
  <si>
    <t>ND</t>
  </si>
  <si>
    <t>(DKKm)</t>
  </si>
  <si>
    <t>Value of acquired properties (temporary possessions, end-of-quarter)</t>
  </si>
  <si>
    <t>Guarantees (e.g. provided by governments, municipals, banks)</t>
  </si>
  <si>
    <t>0.52</t>
  </si>
  <si>
    <t>0.49</t>
  </si>
  <si>
    <t>0.54</t>
  </si>
  <si>
    <t>0.59</t>
  </si>
  <si>
    <t>Floating rate (Floating rate constant for less than 1 year)</t>
  </si>
  <si>
    <t>DKK 4.7bn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</si>
</sst>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 numFmtId="169" formatCode="0.000"/>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90">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0"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0" fillId="3" borderId="0" xfId="0" applyNumberFormat="1" applyFill="1" applyBorder="1" applyAlignment="1">
      <alignment vertical="top" wrapText="1"/>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0" fontId="0" fillId="3" borderId="1" xfId="0"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43" fontId="0" fillId="3" borderId="1" xfId="1" applyFont="1" applyFill="1" applyBorder="1"/>
    <xf numFmtId="0" fontId="46" fillId="3" borderId="1" xfId="0" applyFont="1" applyFill="1" applyBorder="1"/>
    <xf numFmtId="43" fontId="0" fillId="3" borderId="2" xfId="1"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164" fontId="0" fillId="3" borderId="2" xfId="1" applyNumberFormat="1" applyFont="1" applyFill="1" applyBorder="1" applyAlignment="1">
      <alignment vertical="center"/>
    </xf>
    <xf numFmtId="0" fontId="0" fillId="3" borderId="1" xfId="0" applyFill="1" applyBorder="1" applyAlignment="1">
      <alignment horizontal="right"/>
    </xf>
    <xf numFmtId="43" fontId="0" fillId="3" borderId="1" xfId="1" applyFont="1"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0" fontId="9" fillId="3" borderId="0" xfId="0" applyFont="1" applyFill="1" applyBorder="1" applyAlignment="1">
      <alignment vertical="center" wrapText="1"/>
    </xf>
    <xf numFmtId="10" fontId="1" fillId="3" borderId="2" xfId="2" applyNumberFormat="1" applyFont="1" applyFill="1" applyBorder="1" applyAlignment="1">
      <alignment horizontal="right"/>
    </xf>
    <xf numFmtId="10" fontId="2" fillId="3" borderId="2" xfId="2" applyNumberFormat="1" applyFont="1" applyFill="1" applyBorder="1" applyAlignment="1">
      <alignment horizontal="right"/>
    </xf>
    <xf numFmtId="10" fontId="0" fillId="3" borderId="0" xfId="2" applyNumberFormat="1" applyFont="1" applyFill="1" applyBorder="1" applyAlignment="1">
      <alignment horizontal="right" vertical="center"/>
    </xf>
    <xf numFmtId="167" fontId="0" fillId="3" borderId="0" xfId="1" applyNumberFormat="1" applyFont="1" applyFill="1" applyBorder="1" applyAlignment="1">
      <alignment horizontal="right" vertical="center"/>
    </xf>
    <xf numFmtId="43" fontId="0" fillId="3" borderId="0" xfId="1" applyNumberFormat="1" applyFont="1" applyFill="1" applyBorder="1" applyAlignment="1">
      <alignment horizontal="center" vertical="center"/>
    </xf>
    <xf numFmtId="43" fontId="46" fillId="3" borderId="1" xfId="1" applyNumberFormat="1" applyFont="1" applyFill="1" applyBorder="1" applyAlignment="1">
      <alignment horizontal="right"/>
    </xf>
    <xf numFmtId="166" fontId="9" fillId="3" borderId="0" xfId="0" applyNumberFormat="1" applyFont="1" applyFill="1" applyBorder="1" applyAlignment="1">
      <alignment horizontal="right" vertical="center" wrapText="1"/>
    </xf>
    <xf numFmtId="166" fontId="9" fillId="3" borderId="1" xfId="0" applyNumberFormat="1" applyFont="1" applyFill="1" applyBorder="1" applyAlignment="1">
      <alignment horizontal="right" vertical="center" wrapText="1"/>
    </xf>
    <xf numFmtId="167" fontId="9" fillId="3" borderId="3" xfId="2" applyNumberFormat="1" applyFont="1" applyFill="1" applyBorder="1" applyAlignment="1">
      <alignment horizontal="right" vertical="center" wrapText="1"/>
    </xf>
    <xf numFmtId="167" fontId="0" fillId="3" borderId="0" xfId="2" applyNumberFormat="1" applyFont="1" applyFill="1" applyBorder="1" applyAlignment="1">
      <alignment horizontal="right" vertical="top" wrapText="1"/>
    </xf>
    <xf numFmtId="169" fontId="9" fillId="3" borderId="0" xfId="0" applyNumberFormat="1" applyFont="1" applyFill="1" applyBorder="1" applyAlignment="1">
      <alignment horizontal="right" vertical="center" wrapText="1"/>
    </xf>
    <xf numFmtId="1" fontId="9" fillId="3" borderId="1" xfId="0" applyNumberFormat="1" applyFont="1" applyFill="1" applyBorder="1" applyAlignment="1">
      <alignment horizontal="right" vertical="center" wrapText="1"/>
    </xf>
    <xf numFmtId="1" fontId="9" fillId="3" borderId="1" xfId="0" applyNumberFormat="1" applyFont="1" applyFill="1" applyBorder="1" applyAlignment="1">
      <alignment vertical="center" wrapText="1"/>
    </xf>
    <xf numFmtId="0" fontId="10" fillId="0" borderId="0" xfId="0" applyFont="1" applyFill="1" applyBorder="1" applyAlignment="1">
      <alignment vertical="center" wrapText="1"/>
    </xf>
    <xf numFmtId="1" fontId="9" fillId="3" borderId="0" xfId="0" applyNumberFormat="1" applyFont="1" applyFill="1" applyBorder="1" applyAlignment="1">
      <alignment horizontal="right" vertical="center" wrapText="1"/>
    </xf>
    <xf numFmtId="1" fontId="9" fillId="3" borderId="0" xfId="0" applyNumberFormat="1" applyFont="1" applyFill="1" applyBorder="1" applyAlignment="1">
      <alignment vertical="center" wrapText="1"/>
    </xf>
    <xf numFmtId="43" fontId="9" fillId="3" borderId="1" xfId="0" applyNumberFormat="1" applyFont="1" applyFill="1" applyBorder="1" applyAlignment="1">
      <alignment horizontal="right" wrapText="1"/>
    </xf>
    <xf numFmtId="43" fontId="0" fillId="3" borderId="0" xfId="1" applyNumberFormat="1" applyFont="1" applyFill="1" applyBorder="1" applyAlignment="1">
      <alignment vertical="center"/>
    </xf>
    <xf numFmtId="43" fontId="0" fillId="3" borderId="2" xfId="1" applyNumberFormat="1" applyFont="1" applyFill="1" applyBorder="1" applyAlignment="1">
      <alignment vertical="center"/>
    </xf>
    <xf numFmtId="43" fontId="0" fillId="3" borderId="0" xfId="1" applyFont="1" applyFill="1" applyBorder="1" applyAlignment="1">
      <alignment vertical="center"/>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0"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0" fillId="3" borderId="1" xfId="0" applyFont="1" applyFill="1" applyBorder="1" applyAlignment="1">
      <alignment horizontal="center" vertical="center"/>
    </xf>
    <xf numFmtId="0" fontId="15" fillId="3" borderId="0" xfId="0" applyFont="1" applyFill="1" applyBorder="1" applyAlignment="1">
      <alignment horizontal="center" vertical="center" wrapText="1"/>
    </xf>
    <xf numFmtId="0" fontId="3" fillId="3" borderId="1" xfId="0" applyFont="1" applyFill="1" applyBorder="1" applyAlignment="1">
      <alignment horizontal="center"/>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vertical="center"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9" fillId="3" borderId="3" xfId="0" applyFont="1" applyFill="1" applyBorder="1" applyAlignment="1">
      <alignment horizontal="justify" vertical="top" wrapText="1"/>
    </xf>
    <xf numFmtId="0" fontId="9" fillId="3"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5" borderId="0" xfId="0" applyFont="1" applyFill="1" applyBorder="1" applyAlignment="1">
      <alignment horizontal="left" vertical="top"/>
    </xf>
    <xf numFmtId="0" fontId="43" fillId="5" borderId="0" xfId="0" applyFont="1" applyFill="1" applyBorder="1" applyAlignment="1">
      <alignment horizontal="left" vertical="top" wrapText="1"/>
    </xf>
    <xf numFmtId="0" fontId="42" fillId="6" borderId="0" xfId="0" applyFont="1" applyFill="1" applyBorder="1" applyAlignment="1">
      <alignment horizontal="left" vertical="center" wrapText="1"/>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wrapText="1"/>
    </xf>
    <xf numFmtId="0" fontId="43" fillId="5" borderId="0" xfId="0" applyFont="1" applyFill="1" applyBorder="1" applyAlignment="1">
      <alignment horizontal="left" vertical="center" wrapText="1"/>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13-02-2018 </a:t>
          </a:r>
          <a:r>
            <a:rPr lang="da-DK" sz="1100" b="1">
              <a:latin typeface="Arial"/>
              <a:cs typeface="Arial"/>
            </a:rPr>
            <a:t>●</a:t>
          </a:r>
          <a:r>
            <a:rPr lang="da-DK" sz="1600" b="1">
              <a:latin typeface="Arial"/>
              <a:cs typeface="Arial"/>
            </a:rPr>
            <a:t>  Data per 31-12-2017</a:t>
          </a:r>
          <a:endParaRPr lang="da-DK" sz="1600" b="1">
            <a:latin typeface="Arial" pitchFamily="34" charset="0"/>
            <a:cs typeface="Arial" pitchFamily="34" charset="0"/>
          </a:endParaRPr>
        </a:p>
      </xdr:txBody>
    </xdr:sp>
    <xdr:clientData/>
  </xdr:twoCellAnchor>
  <xdr:twoCellAnchor>
    <xdr:from>
      <xdr:col>1</xdr:col>
      <xdr:colOff>1019175</xdr:colOff>
      <xdr:row>4</xdr:row>
      <xdr:rowOff>1114425</xdr:rowOff>
    </xdr:from>
    <xdr:to>
      <xdr:col>2</xdr:col>
      <xdr:colOff>6305549</xdr:colOff>
      <xdr:row>5</xdr:row>
      <xdr:rowOff>971551</xdr:rowOff>
    </xdr:to>
    <xdr:sp macro="" textlink="">
      <xdr:nvSpPr>
        <xdr:cNvPr id="4" name="TextBox 33"/>
        <xdr:cNvSpPr txBox="1"/>
      </xdr:nvSpPr>
      <xdr:spPr>
        <a:xfrm>
          <a:off x="1247775" y="1771650"/>
          <a:ext cx="6534149" cy="2286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 Transparency Template for Danish Issuers</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G</a:t>
          </a:r>
          <a:r>
            <a:rPr lang="da-DK" sz="2400" b="1">
              <a:latin typeface="Arial" pitchFamily="34" charset="0"/>
              <a:cs typeface="Arial" pitchFamily="34" charset="0"/>
            </a:rPr>
            <a:t>, Q4 2017</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Centre,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xdr:rowOff>
    </xdr:from>
    <xdr:to>
      <xdr:col>5</xdr:col>
      <xdr:colOff>1344705</xdr:colOff>
      <xdr:row>47</xdr:row>
      <xdr:rowOff>1</xdr:rowOff>
    </xdr:to>
    <xdr:sp macro="" textlink="">
      <xdr:nvSpPr>
        <xdr:cNvPr id="8" name="Tekstboks 7"/>
        <xdr:cNvSpPr txBox="1"/>
      </xdr:nvSpPr>
      <xdr:spPr>
        <a:xfrm>
          <a:off x="224118" y="8863854"/>
          <a:ext cx="9995646" cy="40341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t>
          </a:r>
          <a:endParaRPr lang="da-DK" sz="11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5</xdr:col>
      <xdr:colOff>829235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10976</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10</xdr:col>
      <xdr:colOff>67235</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H6" sqref="H6"/>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97"/>
      <c r="C4" s="104"/>
    </row>
    <row r="5" spans="2:4" ht="191.25" customHeight="1" x14ac:dyDescent="0.25">
      <c r="B5" s="105"/>
      <c r="C5" s="255" t="s">
        <v>277</v>
      </c>
      <c r="D5" s="255"/>
    </row>
    <row r="6" spans="2:4" ht="191.25" customHeight="1" x14ac:dyDescent="0.25">
      <c r="B6" s="105"/>
      <c r="C6" s="106"/>
      <c r="D6" s="106"/>
    </row>
    <row r="7" spans="2:4" ht="124.5" customHeight="1" x14ac:dyDescent="0.25">
      <c r="C7" s="107"/>
    </row>
    <row r="8" spans="2:4" ht="27.75" customHeight="1" x14ac:dyDescent="0.25">
      <c r="B8" s="108"/>
      <c r="C8" s="109"/>
    </row>
    <row r="9" spans="2:4" ht="27.75" customHeight="1" x14ac:dyDescent="0.25">
      <c r="C9" s="109"/>
    </row>
    <row r="37" ht="2.25" customHeight="1" x14ac:dyDescent="0.25"/>
  </sheetData>
  <mergeCells count="1">
    <mergeCell ref="C5:D5"/>
  </mergeCells>
  <pageMargins left="0.19685039370078741" right="0" top="0.78740157480314965" bottom="0.19685039370078741" header="0" footer="0"/>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3" customWidth="1"/>
    <col min="2" max="2" width="71.140625" style="43" customWidth="1"/>
    <col min="3" max="3" width="1.7109375" style="43" customWidth="1"/>
    <col min="4" max="4" width="97.42578125" style="43" customWidth="1"/>
    <col min="5" max="5" width="49.5703125" style="43" customWidth="1"/>
    <col min="6" max="16384" width="9.140625" style="43"/>
  </cols>
  <sheetData>
    <row r="5" spans="2:5" ht="15.75" x14ac:dyDescent="0.25">
      <c r="B5" s="84" t="s">
        <v>138</v>
      </c>
      <c r="C5" s="84"/>
      <c r="D5" s="57"/>
      <c r="E5" s="57"/>
    </row>
    <row r="6" spans="2:5" ht="25.5" customHeight="1" x14ac:dyDescent="0.25">
      <c r="B6" s="85" t="s">
        <v>139</v>
      </c>
      <c r="C6" s="85"/>
      <c r="D6" s="86" t="s">
        <v>140</v>
      </c>
      <c r="E6" s="87" t="s">
        <v>141</v>
      </c>
    </row>
    <row r="7" spans="2:5" x14ac:dyDescent="0.25">
      <c r="B7" s="88"/>
      <c r="C7" s="88"/>
      <c r="D7" s="89"/>
      <c r="E7" s="90"/>
    </row>
    <row r="8" spans="2:5" x14ac:dyDescent="0.25">
      <c r="B8" s="70" t="s">
        <v>142</v>
      </c>
      <c r="C8" s="70"/>
      <c r="D8" s="91"/>
      <c r="E8" s="91"/>
    </row>
    <row r="9" spans="2:5" ht="30" x14ac:dyDescent="0.25">
      <c r="B9" s="10" t="s">
        <v>143</v>
      </c>
      <c r="C9" s="142"/>
      <c r="D9" s="10" t="s">
        <v>144</v>
      </c>
      <c r="E9" s="273"/>
    </row>
    <row r="10" spans="2:5" ht="6" customHeight="1" x14ac:dyDescent="0.25">
      <c r="B10" s="24"/>
      <c r="C10" s="24"/>
      <c r="D10" s="10"/>
      <c r="E10" s="273"/>
    </row>
    <row r="11" spans="2:5" ht="59.25" customHeight="1" x14ac:dyDescent="0.25">
      <c r="B11" s="24"/>
      <c r="C11" s="24"/>
      <c r="D11" s="10" t="s">
        <v>145</v>
      </c>
      <c r="E11" s="273"/>
    </row>
    <row r="12" spans="2:5" ht="30" x14ac:dyDescent="0.25">
      <c r="B12" s="167" t="s">
        <v>146</v>
      </c>
      <c r="C12" s="141"/>
      <c r="D12" s="168" t="s">
        <v>147</v>
      </c>
      <c r="E12" s="273"/>
    </row>
    <row r="13" spans="2:5" ht="15" customHeight="1" x14ac:dyDescent="0.25">
      <c r="B13" s="282" t="s">
        <v>148</v>
      </c>
      <c r="C13" s="141"/>
      <c r="D13" s="92" t="s">
        <v>264</v>
      </c>
      <c r="E13" s="273"/>
    </row>
    <row r="14" spans="2:5" x14ac:dyDescent="0.25">
      <c r="B14" s="282"/>
      <c r="C14" s="141"/>
      <c r="D14" s="92" t="s">
        <v>265</v>
      </c>
      <c r="E14" s="273"/>
    </row>
    <row r="15" spans="2:5" x14ac:dyDescent="0.25">
      <c r="B15" s="93"/>
      <c r="C15" s="93"/>
      <c r="D15" s="92" t="s">
        <v>266</v>
      </c>
      <c r="E15" s="273"/>
    </row>
    <row r="16" spans="2:5" x14ac:dyDescent="0.25">
      <c r="B16" s="93"/>
      <c r="C16" s="93"/>
      <c r="D16" s="92" t="s">
        <v>267</v>
      </c>
      <c r="E16" s="273"/>
    </row>
    <row r="17" spans="2:5" x14ac:dyDescent="0.25">
      <c r="B17" s="93"/>
      <c r="C17" s="93"/>
      <c r="D17" s="92" t="s">
        <v>268</v>
      </c>
      <c r="E17" s="273"/>
    </row>
    <row r="18" spans="2:5" x14ac:dyDescent="0.25">
      <c r="B18" s="93"/>
      <c r="C18" s="93"/>
      <c r="D18" s="92" t="s">
        <v>269</v>
      </c>
      <c r="E18" s="273"/>
    </row>
    <row r="19" spans="2:5" x14ac:dyDescent="0.25">
      <c r="B19" s="93"/>
      <c r="C19" s="93"/>
      <c r="D19" s="92" t="s">
        <v>270</v>
      </c>
      <c r="E19" s="273"/>
    </row>
    <row r="20" spans="2:5" x14ac:dyDescent="0.25">
      <c r="B20" s="93"/>
      <c r="C20" s="93"/>
      <c r="D20" s="92" t="s">
        <v>271</v>
      </c>
      <c r="E20" s="273"/>
    </row>
    <row r="21" spans="2:5" x14ac:dyDescent="0.25">
      <c r="B21" s="93"/>
      <c r="C21" s="93"/>
      <c r="D21" s="92" t="s">
        <v>272</v>
      </c>
      <c r="E21" s="273"/>
    </row>
    <row r="22" spans="2:5" x14ac:dyDescent="0.25">
      <c r="B22" s="93"/>
      <c r="C22" s="93"/>
      <c r="D22" s="92"/>
      <c r="E22" s="10"/>
    </row>
    <row r="23" spans="2:5" x14ac:dyDescent="0.25">
      <c r="B23" s="70" t="s">
        <v>149</v>
      </c>
      <c r="C23" s="70"/>
      <c r="D23" s="51"/>
      <c r="E23" s="51"/>
    </row>
    <row r="24" spans="2:5" ht="30" x14ac:dyDescent="0.25">
      <c r="B24" s="281" t="s">
        <v>150</v>
      </c>
      <c r="C24" s="167"/>
      <c r="D24" s="10" t="s">
        <v>151</v>
      </c>
      <c r="E24" s="273"/>
    </row>
    <row r="25" spans="2:5" x14ac:dyDescent="0.25">
      <c r="B25" s="272"/>
      <c r="C25" s="167"/>
      <c r="D25" s="10"/>
      <c r="E25" s="273"/>
    </row>
    <row r="26" spans="2:5" ht="30" x14ac:dyDescent="0.25">
      <c r="B26" s="272"/>
      <c r="C26" s="167"/>
      <c r="D26" s="10" t="s">
        <v>152</v>
      </c>
      <c r="E26" s="273"/>
    </row>
    <row r="27" spans="2:5" x14ac:dyDescent="0.25">
      <c r="B27" s="272"/>
      <c r="C27" s="167"/>
      <c r="D27" s="11"/>
      <c r="E27" s="273"/>
    </row>
    <row r="28" spans="2:5" x14ac:dyDescent="0.25">
      <c r="B28" s="272" t="s">
        <v>153</v>
      </c>
      <c r="C28" s="167"/>
      <c r="D28" s="10" t="s">
        <v>263</v>
      </c>
      <c r="E28" s="273"/>
    </row>
    <row r="29" spans="2:5" x14ac:dyDescent="0.25">
      <c r="B29" s="272"/>
      <c r="C29" s="167"/>
      <c r="D29" s="10"/>
      <c r="E29" s="273"/>
    </row>
    <row r="30" spans="2:5" x14ac:dyDescent="0.25">
      <c r="B30" s="272" t="s">
        <v>154</v>
      </c>
      <c r="C30" s="167"/>
      <c r="D30" s="10" t="s">
        <v>299</v>
      </c>
      <c r="E30" s="273"/>
    </row>
    <row r="31" spans="2:5" x14ac:dyDescent="0.25">
      <c r="B31" s="272"/>
      <c r="C31" s="167"/>
      <c r="D31" s="10"/>
      <c r="E31" s="273"/>
    </row>
    <row r="32" spans="2:5" ht="30" x14ac:dyDescent="0.25">
      <c r="B32" s="272" t="s">
        <v>155</v>
      </c>
      <c r="C32" s="167"/>
      <c r="D32" s="10" t="s">
        <v>300</v>
      </c>
      <c r="E32" s="273"/>
    </row>
    <row r="33" spans="2:5" x14ac:dyDescent="0.25">
      <c r="B33" s="272"/>
      <c r="C33" s="167"/>
      <c r="D33" s="10"/>
      <c r="E33" s="273"/>
    </row>
    <row r="34" spans="2:5" ht="45" x14ac:dyDescent="0.25">
      <c r="B34" s="15" t="s">
        <v>156</v>
      </c>
      <c r="C34" s="141"/>
      <c r="D34" s="168" t="s">
        <v>301</v>
      </c>
      <c r="E34" s="10"/>
    </row>
    <row r="35" spans="2:5" x14ac:dyDescent="0.25">
      <c r="B35" s="6"/>
      <c r="C35" s="6"/>
      <c r="D35" s="6"/>
      <c r="E35" s="6"/>
    </row>
    <row r="37" spans="2:5" ht="15.75" x14ac:dyDescent="0.25">
      <c r="B37" s="84" t="s">
        <v>207</v>
      </c>
      <c r="C37" s="84"/>
      <c r="D37" s="57"/>
      <c r="E37" s="57"/>
    </row>
    <row r="38" spans="2:5" x14ac:dyDescent="0.25">
      <c r="B38" s="275" t="s">
        <v>208</v>
      </c>
      <c r="C38" s="143"/>
      <c r="D38" s="276" t="s">
        <v>209</v>
      </c>
      <c r="E38" s="276"/>
    </row>
    <row r="39" spans="2:5" x14ac:dyDescent="0.25">
      <c r="B39" s="275"/>
      <c r="C39" s="143"/>
      <c r="D39" s="277" t="s">
        <v>210</v>
      </c>
      <c r="E39" s="277"/>
    </row>
    <row r="40" spans="2:5" x14ac:dyDescent="0.25">
      <c r="B40" s="121"/>
      <c r="C40" s="143"/>
      <c r="D40" s="122"/>
      <c r="E40" s="122"/>
    </row>
    <row r="41" spans="2:5" x14ac:dyDescent="0.25">
      <c r="B41" s="94" t="s">
        <v>211</v>
      </c>
      <c r="C41" s="94"/>
      <c r="D41" s="278"/>
      <c r="E41" s="278"/>
    </row>
    <row r="42" spans="2:5" ht="64.5" customHeight="1" x14ac:dyDescent="0.25">
      <c r="B42" s="98" t="s">
        <v>212</v>
      </c>
      <c r="C42" s="142"/>
      <c r="D42" s="279" t="s">
        <v>374</v>
      </c>
      <c r="E42" s="279"/>
    </row>
    <row r="43" spans="2:5" ht="85.5" customHeight="1" x14ac:dyDescent="0.25">
      <c r="B43" s="99" t="s">
        <v>213</v>
      </c>
      <c r="C43" s="141"/>
      <c r="D43" s="271" t="s">
        <v>375</v>
      </c>
      <c r="E43" s="271"/>
    </row>
    <row r="44" spans="2:5" x14ac:dyDescent="0.25">
      <c r="B44" s="99"/>
      <c r="C44" s="141"/>
      <c r="D44" s="280" t="s">
        <v>349</v>
      </c>
      <c r="E44" s="280"/>
    </row>
    <row r="45" spans="2:5" ht="15" customHeight="1" x14ac:dyDescent="0.25">
      <c r="B45" s="94" t="s">
        <v>157</v>
      </c>
      <c r="C45" s="94"/>
      <c r="D45" s="274" t="s">
        <v>158</v>
      </c>
      <c r="E45" s="274"/>
    </row>
    <row r="46" spans="2:5" ht="36" customHeight="1" x14ac:dyDescent="0.25">
      <c r="B46" s="167" t="s">
        <v>159</v>
      </c>
      <c r="C46" s="141"/>
      <c r="D46" s="271" t="s">
        <v>295</v>
      </c>
      <c r="E46" s="271"/>
    </row>
    <row r="47" spans="2:5" ht="179.25" customHeight="1" x14ac:dyDescent="0.25">
      <c r="C47" s="141"/>
      <c r="D47" s="271" t="s">
        <v>297</v>
      </c>
      <c r="E47" s="271"/>
    </row>
    <row r="48" spans="2:5" ht="15.75" x14ac:dyDescent="0.25">
      <c r="B48" s="95"/>
      <c r="C48" s="95"/>
      <c r="D48" s="194" t="s">
        <v>296</v>
      </c>
      <c r="E48" s="96"/>
    </row>
    <row r="49" spans="2:5" x14ac:dyDescent="0.25">
      <c r="D49" s="43" t="s">
        <v>298</v>
      </c>
    </row>
    <row r="50" spans="2:5" ht="13.5" customHeight="1" x14ac:dyDescent="0.25">
      <c r="E50" s="119" t="s">
        <v>246</v>
      </c>
    </row>
    <row r="51" spans="2:5" ht="69" customHeight="1" x14ac:dyDescent="0.25">
      <c r="B51" s="167" t="s">
        <v>160</v>
      </c>
      <c r="D51" s="269" t="s">
        <v>302</v>
      </c>
      <c r="E51" s="269"/>
    </row>
    <row r="52" spans="2:5" ht="33.75" customHeight="1" x14ac:dyDescent="0.25">
      <c r="D52" s="270" t="s">
        <v>303</v>
      </c>
      <c r="E52" s="270"/>
    </row>
  </sheetData>
  <mergeCells count="23">
    <mergeCell ref="E9:E11"/>
    <mergeCell ref="E12:E21"/>
    <mergeCell ref="B24:B27"/>
    <mergeCell ref="E24:E27"/>
    <mergeCell ref="B28:B29"/>
    <mergeCell ref="E28:E29"/>
    <mergeCell ref="B13:B14"/>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4" customWidth="1"/>
    <col min="2" max="2" width="71.140625" style="44" customWidth="1"/>
    <col min="3" max="3" width="68.140625" style="44" customWidth="1"/>
    <col min="4" max="4" width="80.28515625" style="44" customWidth="1"/>
    <col min="5" max="16384" width="9.140625" style="44"/>
  </cols>
  <sheetData>
    <row r="1" spans="2:4" s="123" customFormat="1" x14ac:dyDescent="0.25"/>
    <row r="2" spans="2:4" s="123" customFormat="1" x14ac:dyDescent="0.25"/>
    <row r="3" spans="2:4" s="123" customFormat="1" x14ac:dyDescent="0.25"/>
    <row r="4" spans="2:4" s="123" customFormat="1" x14ac:dyDescent="0.25"/>
    <row r="5" spans="2:4" s="123" customFormat="1" ht="15.75" x14ac:dyDescent="0.25">
      <c r="B5" s="124" t="s">
        <v>192</v>
      </c>
    </row>
    <row r="6" spans="2:4" s="123" customFormat="1" x14ac:dyDescent="0.25">
      <c r="B6" s="195" t="s">
        <v>193</v>
      </c>
      <c r="C6" s="286" t="s">
        <v>140</v>
      </c>
      <c r="D6" s="286"/>
    </row>
    <row r="7" spans="2:4" s="123" customFormat="1" x14ac:dyDescent="0.25">
      <c r="B7" s="195" t="s">
        <v>194</v>
      </c>
      <c r="C7" s="286"/>
      <c r="D7" s="286"/>
    </row>
    <row r="8" spans="2:4" s="123" customFormat="1" x14ac:dyDescent="0.25">
      <c r="B8" s="130" t="s">
        <v>54</v>
      </c>
      <c r="C8" s="284" t="s">
        <v>220</v>
      </c>
      <c r="D8" s="284"/>
    </row>
    <row r="9" spans="2:4" s="123" customFormat="1" x14ac:dyDescent="0.25">
      <c r="B9" s="130" t="s">
        <v>122</v>
      </c>
      <c r="C9" s="283" t="s">
        <v>304</v>
      </c>
      <c r="D9" s="283"/>
    </row>
    <row r="10" spans="2:4" s="123" customFormat="1" x14ac:dyDescent="0.25">
      <c r="B10" s="130" t="s">
        <v>56</v>
      </c>
      <c r="C10" s="284" t="s">
        <v>221</v>
      </c>
      <c r="D10" s="284"/>
    </row>
    <row r="11" spans="2:4" s="123" customFormat="1" x14ac:dyDescent="0.25">
      <c r="B11" s="130" t="s">
        <v>57</v>
      </c>
      <c r="C11" s="284" t="s">
        <v>222</v>
      </c>
      <c r="D11" s="284"/>
    </row>
    <row r="12" spans="2:4" s="123" customFormat="1" x14ac:dyDescent="0.25">
      <c r="B12" s="130" t="s">
        <v>123</v>
      </c>
      <c r="C12" s="284" t="s">
        <v>223</v>
      </c>
      <c r="D12" s="284"/>
    </row>
    <row r="13" spans="2:4" s="123" customFormat="1" x14ac:dyDescent="0.25">
      <c r="B13" s="130" t="s">
        <v>58</v>
      </c>
      <c r="C13" s="284" t="s">
        <v>224</v>
      </c>
      <c r="D13" s="284"/>
    </row>
    <row r="14" spans="2:4" s="123" customFormat="1" x14ac:dyDescent="0.25">
      <c r="B14" s="130" t="s">
        <v>195</v>
      </c>
      <c r="C14" s="284" t="s">
        <v>305</v>
      </c>
      <c r="D14" s="284"/>
    </row>
    <row r="15" spans="2:4" s="123" customFormat="1" x14ac:dyDescent="0.25">
      <c r="B15" s="130" t="s">
        <v>124</v>
      </c>
      <c r="C15" s="284" t="s">
        <v>225</v>
      </c>
      <c r="D15" s="284"/>
    </row>
    <row r="16" spans="2:4" s="123" customFormat="1" x14ac:dyDescent="0.25">
      <c r="B16" s="129" t="s">
        <v>125</v>
      </c>
      <c r="C16" s="284" t="s">
        <v>226</v>
      </c>
      <c r="D16" s="284"/>
    </row>
    <row r="17" spans="2:4" s="123" customFormat="1" ht="30" customHeight="1" x14ac:dyDescent="0.25">
      <c r="B17" s="196" t="s">
        <v>126</v>
      </c>
      <c r="C17" s="285" t="s">
        <v>227</v>
      </c>
      <c r="D17" s="285"/>
    </row>
    <row r="18" spans="2:4" s="123" customFormat="1" x14ac:dyDescent="0.25">
      <c r="B18" s="128" t="s">
        <v>127</v>
      </c>
      <c r="C18" s="283" t="s">
        <v>306</v>
      </c>
      <c r="D18" s="283"/>
    </row>
    <row r="19" spans="2:4" s="123" customFormat="1" x14ac:dyDescent="0.25">
      <c r="B19" s="130" t="s">
        <v>61</v>
      </c>
      <c r="C19" s="284" t="s">
        <v>228</v>
      </c>
      <c r="D19" s="284"/>
    </row>
    <row r="20" spans="2:4" s="123" customFormat="1" x14ac:dyDescent="0.25">
      <c r="B20" s="130" t="s">
        <v>129</v>
      </c>
      <c r="C20" s="284" t="s">
        <v>229</v>
      </c>
      <c r="D20" s="284"/>
    </row>
    <row r="21" spans="2:4" s="123" customFormat="1" ht="30" x14ac:dyDescent="0.25">
      <c r="B21" s="130" t="s">
        <v>130</v>
      </c>
      <c r="C21" s="284" t="s">
        <v>307</v>
      </c>
      <c r="D21" s="284"/>
    </row>
    <row r="22" spans="2:4" s="123" customFormat="1" x14ac:dyDescent="0.25">
      <c r="B22" s="125"/>
      <c r="C22" s="126"/>
      <c r="D22" s="127"/>
    </row>
    <row r="23" spans="2:4" s="123" customFormat="1" x14ac:dyDescent="0.25">
      <c r="B23" s="195" t="s">
        <v>193</v>
      </c>
      <c r="C23" s="287" t="s">
        <v>140</v>
      </c>
      <c r="D23" s="287"/>
    </row>
    <row r="24" spans="2:4" s="123" customFormat="1" x14ac:dyDescent="0.25">
      <c r="B24" s="195" t="s">
        <v>196</v>
      </c>
      <c r="C24" s="287"/>
      <c r="D24" s="287"/>
    </row>
    <row r="25" spans="2:4" s="123" customFormat="1" x14ac:dyDescent="0.25">
      <c r="B25" s="131" t="s">
        <v>131</v>
      </c>
      <c r="C25" s="285" t="s">
        <v>230</v>
      </c>
      <c r="D25" s="285"/>
    </row>
    <row r="26" spans="2:4" s="123" customFormat="1" ht="36" customHeight="1" x14ac:dyDescent="0.25">
      <c r="B26" s="130" t="s">
        <v>132</v>
      </c>
      <c r="C26" s="288" t="s">
        <v>250</v>
      </c>
      <c r="D26" s="288"/>
    </row>
    <row r="27" spans="2:4" s="123" customFormat="1" x14ac:dyDescent="0.25">
      <c r="B27" s="131" t="s">
        <v>65</v>
      </c>
      <c r="C27" s="285" t="s">
        <v>308</v>
      </c>
      <c r="D27" s="285"/>
    </row>
    <row r="28" spans="2:4" s="123" customFormat="1" x14ac:dyDescent="0.25">
      <c r="B28" s="131" t="s">
        <v>197</v>
      </c>
      <c r="C28" s="285" t="s">
        <v>236</v>
      </c>
      <c r="D28" s="285"/>
    </row>
    <row r="29" spans="2:4" s="123" customFormat="1" x14ac:dyDescent="0.25">
      <c r="B29" s="131" t="s">
        <v>198</v>
      </c>
      <c r="C29" s="283" t="s">
        <v>309</v>
      </c>
      <c r="D29" s="283"/>
    </row>
    <row r="30" spans="2:4" s="123" customFormat="1" x14ac:dyDescent="0.25">
      <c r="B30" s="131" t="s">
        <v>68</v>
      </c>
      <c r="C30" s="288" t="s">
        <v>237</v>
      </c>
      <c r="D30" s="288"/>
    </row>
    <row r="31" spans="2:4" s="123" customFormat="1" x14ac:dyDescent="0.25">
      <c r="B31" s="131" t="s">
        <v>133</v>
      </c>
      <c r="C31" s="285" t="s">
        <v>231</v>
      </c>
      <c r="D31" s="285"/>
    </row>
    <row r="32" spans="2:4" s="123" customFormat="1" x14ac:dyDescent="0.25">
      <c r="B32" s="131" t="s">
        <v>69</v>
      </c>
      <c r="C32" s="285" t="s">
        <v>232</v>
      </c>
      <c r="D32" s="285"/>
    </row>
    <row r="33" spans="2:4" s="123" customFormat="1" x14ac:dyDescent="0.25">
      <c r="B33" s="128"/>
      <c r="C33" s="129"/>
      <c r="D33" s="130"/>
    </row>
    <row r="34" spans="2:4" s="123" customFormat="1" x14ac:dyDescent="0.25">
      <c r="B34" s="195" t="s">
        <v>193</v>
      </c>
      <c r="C34" s="286" t="s">
        <v>140</v>
      </c>
      <c r="D34" s="286"/>
    </row>
    <row r="35" spans="2:4" s="123" customFormat="1" x14ac:dyDescent="0.25">
      <c r="B35" s="195" t="s">
        <v>199</v>
      </c>
      <c r="C35" s="286"/>
      <c r="D35" s="286"/>
    </row>
    <row r="36" spans="2:4" s="123" customFormat="1" ht="52.5" customHeight="1" x14ac:dyDescent="0.25">
      <c r="B36" s="197" t="s">
        <v>93</v>
      </c>
      <c r="C36" s="285" t="s">
        <v>233</v>
      </c>
      <c r="D36" s="285"/>
    </row>
    <row r="37" spans="2:4" s="123" customFormat="1" ht="169.5" customHeight="1" x14ac:dyDescent="0.25">
      <c r="B37" s="197" t="s">
        <v>95</v>
      </c>
      <c r="C37" s="285" t="s">
        <v>234</v>
      </c>
      <c r="D37" s="285"/>
    </row>
    <row r="38" spans="2:4" s="123" customFormat="1" x14ac:dyDescent="0.25">
      <c r="B38" s="131"/>
      <c r="C38" s="130"/>
      <c r="D38" s="130"/>
    </row>
    <row r="39" spans="2:4" s="123" customFormat="1" x14ac:dyDescent="0.25">
      <c r="B39" s="195" t="s">
        <v>193</v>
      </c>
      <c r="C39" s="286" t="s">
        <v>140</v>
      </c>
      <c r="D39" s="286"/>
    </row>
    <row r="40" spans="2:4" s="123" customFormat="1" x14ac:dyDescent="0.25">
      <c r="B40" s="195" t="s">
        <v>200</v>
      </c>
      <c r="C40" s="286"/>
      <c r="D40" s="286"/>
    </row>
    <row r="41" spans="2:4" s="123" customFormat="1" ht="75" customHeight="1" x14ac:dyDescent="0.25">
      <c r="B41" s="125" t="s">
        <v>98</v>
      </c>
      <c r="C41" s="285" t="s">
        <v>310</v>
      </c>
      <c r="D41" s="285"/>
    </row>
    <row r="42" spans="2:4" s="123" customFormat="1" ht="32.25" customHeight="1" x14ac:dyDescent="0.25">
      <c r="B42" s="197" t="s">
        <v>99</v>
      </c>
      <c r="C42" s="285" t="s">
        <v>216</v>
      </c>
      <c r="D42" s="285"/>
    </row>
    <row r="43" spans="2:4" s="123" customFormat="1" x14ac:dyDescent="0.25">
      <c r="B43" s="197" t="s">
        <v>100</v>
      </c>
      <c r="C43" s="285" t="s">
        <v>215</v>
      </c>
      <c r="D43" s="285"/>
    </row>
    <row r="44" spans="2:4" s="123" customFormat="1" x14ac:dyDescent="0.25">
      <c r="B44" s="132"/>
      <c r="C44" s="133"/>
      <c r="D44" s="130"/>
    </row>
    <row r="45" spans="2:4" s="123" customFormat="1" x14ac:dyDescent="0.25">
      <c r="B45" s="195" t="s">
        <v>193</v>
      </c>
      <c r="C45" s="286" t="s">
        <v>140</v>
      </c>
      <c r="D45" s="286"/>
    </row>
    <row r="46" spans="2:4" s="123" customFormat="1" x14ac:dyDescent="0.25">
      <c r="B46" s="195" t="s">
        <v>201</v>
      </c>
      <c r="C46" s="286"/>
      <c r="D46" s="286"/>
    </row>
    <row r="47" spans="2:4" s="123" customFormat="1" x14ac:dyDescent="0.25">
      <c r="B47" s="129" t="s">
        <v>1</v>
      </c>
      <c r="C47" s="289" t="s">
        <v>313</v>
      </c>
      <c r="D47" s="289"/>
    </row>
    <row r="48" spans="2:4" s="123" customFormat="1" x14ac:dyDescent="0.25">
      <c r="B48" s="132" t="s">
        <v>2</v>
      </c>
      <c r="C48" s="289" t="s">
        <v>312</v>
      </c>
      <c r="D48" s="289"/>
    </row>
    <row r="49" spans="2:4" s="123" customFormat="1" ht="15.75" customHeight="1" x14ac:dyDescent="0.25">
      <c r="B49" s="132" t="s">
        <v>3</v>
      </c>
      <c r="C49" s="289" t="s">
        <v>314</v>
      </c>
      <c r="D49" s="289"/>
    </row>
    <row r="50" spans="2:4" s="123" customFormat="1" ht="14.25" customHeight="1" x14ac:dyDescent="0.25">
      <c r="B50" s="132" t="s">
        <v>4</v>
      </c>
      <c r="C50" s="289" t="s">
        <v>311</v>
      </c>
      <c r="D50" s="289"/>
    </row>
    <row r="51" spans="2:4" s="123" customFormat="1" x14ac:dyDescent="0.25">
      <c r="B51" s="132" t="s">
        <v>5</v>
      </c>
      <c r="C51" s="289" t="s">
        <v>315</v>
      </c>
      <c r="D51" s="289"/>
    </row>
    <row r="52" spans="2:4" s="123" customFormat="1" x14ac:dyDescent="0.25">
      <c r="B52" s="132" t="s">
        <v>6</v>
      </c>
      <c r="C52" s="289" t="s">
        <v>316</v>
      </c>
      <c r="D52" s="289"/>
    </row>
    <row r="53" spans="2:4" s="123" customFormat="1" x14ac:dyDescent="0.25">
      <c r="B53" s="132" t="s">
        <v>7</v>
      </c>
      <c r="C53" s="289" t="s">
        <v>317</v>
      </c>
      <c r="D53" s="289"/>
    </row>
    <row r="54" spans="2:4" s="123" customFormat="1" x14ac:dyDescent="0.25">
      <c r="B54" s="132" t="s">
        <v>52</v>
      </c>
      <c r="C54" s="289" t="s">
        <v>318</v>
      </c>
      <c r="D54" s="289"/>
    </row>
    <row r="55" spans="2:4" s="123" customFormat="1" x14ac:dyDescent="0.25">
      <c r="B55" s="132" t="s">
        <v>8</v>
      </c>
      <c r="C55" s="289" t="s">
        <v>319</v>
      </c>
      <c r="D55" s="289"/>
    </row>
    <row r="56" spans="2:4" s="123" customFormat="1" x14ac:dyDescent="0.25">
      <c r="B56" s="123" t="s">
        <v>9</v>
      </c>
      <c r="C56" s="289" t="s">
        <v>320</v>
      </c>
      <c r="D56" s="289"/>
    </row>
    <row r="57" spans="2:4" s="123" customFormat="1" x14ac:dyDescent="0.25"/>
    <row r="58" spans="2:4" s="123" customFormat="1" x14ac:dyDescent="0.25">
      <c r="B58" s="195" t="s">
        <v>193</v>
      </c>
      <c r="C58" s="134" t="s">
        <v>140</v>
      </c>
      <c r="D58" s="198"/>
    </row>
    <row r="59" spans="2:4" s="123" customFormat="1" x14ac:dyDescent="0.25">
      <c r="B59" s="195" t="s">
        <v>202</v>
      </c>
      <c r="C59" s="134"/>
      <c r="D59" s="198"/>
    </row>
    <row r="60" spans="2:4" s="123" customFormat="1" ht="53.25" customHeight="1" x14ac:dyDescent="0.25">
      <c r="B60" s="197" t="s">
        <v>36</v>
      </c>
      <c r="C60" s="289" t="s">
        <v>322</v>
      </c>
      <c r="D60" s="289"/>
    </row>
    <row r="61" spans="2:4" s="123" customFormat="1" ht="64.5" customHeight="1" x14ac:dyDescent="0.25">
      <c r="B61" s="197" t="s">
        <v>37</v>
      </c>
      <c r="C61" s="289" t="s">
        <v>323</v>
      </c>
      <c r="D61" s="289"/>
    </row>
    <row r="62" spans="2:4" s="123" customFormat="1" ht="101.25" customHeight="1" x14ac:dyDescent="0.25">
      <c r="B62" s="197" t="s">
        <v>235</v>
      </c>
      <c r="C62" s="289" t="s">
        <v>324</v>
      </c>
      <c r="D62" s="289"/>
    </row>
    <row r="63" spans="2:4" s="123" customFormat="1" ht="49.5" customHeight="1" x14ac:dyDescent="0.25">
      <c r="B63" s="197" t="s">
        <v>38</v>
      </c>
      <c r="C63" s="289" t="s">
        <v>325</v>
      </c>
      <c r="D63" s="289"/>
    </row>
    <row r="64" spans="2:4" s="123" customFormat="1" ht="15" customHeight="1" x14ac:dyDescent="0.25">
      <c r="B64" s="197" t="s">
        <v>39</v>
      </c>
      <c r="C64" s="289" t="s">
        <v>217</v>
      </c>
      <c r="D64" s="289"/>
    </row>
    <row r="65" spans="1:4" s="123" customFormat="1" x14ac:dyDescent="0.25">
      <c r="B65" s="197" t="s">
        <v>40</v>
      </c>
      <c r="C65" s="289" t="s">
        <v>218</v>
      </c>
      <c r="D65" s="289"/>
    </row>
    <row r="66" spans="1:4" s="123" customFormat="1" x14ac:dyDescent="0.25">
      <c r="B66" s="197" t="s">
        <v>9</v>
      </c>
      <c r="C66" s="289" t="s">
        <v>214</v>
      </c>
      <c r="D66" s="289"/>
    </row>
    <row r="67" spans="1:4" s="123" customFormat="1" x14ac:dyDescent="0.25"/>
    <row r="68" spans="1:4" s="123" customFormat="1" x14ac:dyDescent="0.25">
      <c r="B68" s="195" t="s">
        <v>193</v>
      </c>
      <c r="C68" s="286" t="s">
        <v>140</v>
      </c>
      <c r="D68" s="286"/>
    </row>
    <row r="69" spans="1:4" s="123" customFormat="1" x14ac:dyDescent="0.25">
      <c r="B69" s="195" t="s">
        <v>203</v>
      </c>
      <c r="C69" s="286"/>
      <c r="D69" s="286"/>
    </row>
    <row r="70" spans="1:4" s="123" customFormat="1" x14ac:dyDescent="0.25">
      <c r="B70" s="132" t="s">
        <v>204</v>
      </c>
      <c r="C70" s="289" t="s">
        <v>241</v>
      </c>
      <c r="D70" s="289"/>
    </row>
    <row r="71" spans="1:4" s="123" customFormat="1" x14ac:dyDescent="0.25">
      <c r="B71" s="132"/>
      <c r="C71" s="130"/>
      <c r="D71" s="130"/>
    </row>
    <row r="72" spans="1:4" s="123" customFormat="1" x14ac:dyDescent="0.25">
      <c r="B72" s="135"/>
      <c r="C72" s="136"/>
      <c r="D72" s="136"/>
    </row>
    <row r="73" spans="1:4" s="123" customFormat="1" x14ac:dyDescent="0.25">
      <c r="B73" s="135"/>
      <c r="C73" s="136"/>
      <c r="D73" s="137" t="s">
        <v>161</v>
      </c>
    </row>
    <row r="74" spans="1:4" s="123" customFormat="1" x14ac:dyDescent="0.25">
      <c r="B74" s="132"/>
      <c r="C74" s="136"/>
      <c r="D74" s="136"/>
    </row>
    <row r="75" spans="1:4" x14ac:dyDescent="0.25">
      <c r="A75" s="43"/>
      <c r="B75" s="6"/>
      <c r="C75" s="6"/>
      <c r="D75" s="6"/>
    </row>
    <row r="76" spans="1:4" x14ac:dyDescent="0.25">
      <c r="A76" s="43"/>
      <c r="B76" s="43"/>
      <c r="C76" s="43"/>
      <c r="D76" s="43"/>
    </row>
  </sheetData>
  <mergeCells count="51">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1:D51"/>
    <mergeCell ref="C52:D52"/>
    <mergeCell ref="C53:D53"/>
    <mergeCell ref="C54:D54"/>
    <mergeCell ref="C55:D55"/>
    <mergeCell ref="C56:D56"/>
    <mergeCell ref="C47:D47"/>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opLeftCell="A27" zoomScale="85" zoomScaleNormal="85" workbookViewId="0">
      <selection activeCell="E75" sqref="E75"/>
    </sheetView>
  </sheetViews>
  <sheetFormatPr defaultColWidth="15.85546875" defaultRowHeight="15.75" x14ac:dyDescent="0.25"/>
  <cols>
    <col min="1" max="1" width="3.42578125" style="3" customWidth="1"/>
    <col min="2" max="2" width="33.7109375" style="113" bestFit="1" customWidth="1"/>
    <col min="3" max="3" width="1.5703125" style="114" customWidth="1"/>
    <col min="4" max="4" width="71" style="113" customWidth="1"/>
    <col min="5" max="6" width="23.5703125" style="113" customWidth="1"/>
    <col min="7" max="7" width="1.85546875" style="113" customWidth="1"/>
    <col min="8" max="8" width="15.85546875" style="113"/>
    <col min="9" max="9" width="6.140625" style="113" customWidth="1"/>
    <col min="10" max="16384" width="15.85546875" style="113"/>
  </cols>
  <sheetData>
    <row r="1" spans="2:6" s="3" customFormat="1" ht="12" customHeight="1" x14ac:dyDescent="0.25">
      <c r="C1" s="110"/>
    </row>
    <row r="2" spans="2:6" s="3" customFormat="1" ht="12" customHeight="1" x14ac:dyDescent="0.25">
      <c r="C2" s="110"/>
    </row>
    <row r="3" spans="2:6" s="3" customFormat="1" ht="12" customHeight="1" x14ac:dyDescent="0.25">
      <c r="C3" s="110"/>
    </row>
    <row r="4" spans="2:6" s="3" customFormat="1" ht="15.75" customHeight="1" x14ac:dyDescent="0.25">
      <c r="C4" s="110"/>
    </row>
    <row r="5" spans="2:6" s="3" customFormat="1" ht="24" customHeight="1" x14ac:dyDescent="0.4">
      <c r="B5" s="256" t="s">
        <v>175</v>
      </c>
      <c r="C5" s="256"/>
      <c r="D5" s="256"/>
    </row>
    <row r="6" spans="2:6" s="3" customFormat="1" ht="6" customHeight="1" x14ac:dyDescent="0.25">
      <c r="C6" s="110"/>
    </row>
    <row r="7" spans="2:6" s="3" customFormat="1" ht="15.75" customHeight="1" x14ac:dyDescent="0.25">
      <c r="B7" s="111" t="s">
        <v>173</v>
      </c>
      <c r="C7" s="112"/>
      <c r="D7" s="233">
        <v>43100</v>
      </c>
    </row>
    <row r="8" spans="2:6" ht="11.25" customHeight="1" x14ac:dyDescent="0.25"/>
    <row r="10" spans="2:6" x14ac:dyDescent="0.25">
      <c r="B10" s="138" t="s">
        <v>373</v>
      </c>
      <c r="C10" s="115"/>
      <c r="D10" s="116"/>
      <c r="E10" s="116"/>
      <c r="F10" s="116"/>
    </row>
    <row r="11" spans="2:6" x14ac:dyDescent="0.25">
      <c r="B11" s="118" t="s">
        <v>176</v>
      </c>
      <c r="C11" s="118"/>
      <c r="D11" s="118"/>
      <c r="E11" s="116"/>
      <c r="F11" s="116"/>
    </row>
    <row r="12" spans="2:6" x14ac:dyDescent="0.25">
      <c r="B12" s="117" t="s">
        <v>174</v>
      </c>
      <c r="C12" s="115"/>
      <c r="D12" s="120" t="s">
        <v>176</v>
      </c>
      <c r="E12" s="116"/>
      <c r="F12" s="116"/>
    </row>
    <row r="13" spans="2:6" x14ac:dyDescent="0.25">
      <c r="B13" s="117"/>
      <c r="C13" s="115"/>
      <c r="D13" s="116"/>
      <c r="E13" s="116"/>
      <c r="F13" s="116"/>
    </row>
    <row r="14" spans="2:6" x14ac:dyDescent="0.25">
      <c r="B14" s="118" t="s">
        <v>178</v>
      </c>
      <c r="C14" s="118"/>
      <c r="D14" s="116"/>
      <c r="E14" s="116"/>
      <c r="F14" s="116"/>
    </row>
    <row r="15" spans="2:6" x14ac:dyDescent="0.25">
      <c r="B15" s="117" t="s">
        <v>177</v>
      </c>
      <c r="C15" s="115"/>
      <c r="D15" s="120" t="s">
        <v>181</v>
      </c>
      <c r="E15" s="116"/>
      <c r="F15" s="116"/>
    </row>
    <row r="16" spans="2:6" x14ac:dyDescent="0.25">
      <c r="B16" s="117" t="s">
        <v>179</v>
      </c>
      <c r="C16" s="115"/>
      <c r="D16" s="120" t="s">
        <v>180</v>
      </c>
      <c r="E16" s="116"/>
      <c r="F16" s="116"/>
    </row>
    <row r="17" spans="2:6" x14ac:dyDescent="0.25">
      <c r="B17" s="117" t="s">
        <v>370</v>
      </c>
      <c r="C17" s="115"/>
      <c r="D17" s="120" t="s">
        <v>371</v>
      </c>
      <c r="E17" s="116"/>
      <c r="F17" s="116"/>
    </row>
    <row r="18" spans="2:6" x14ac:dyDescent="0.25">
      <c r="B18" s="117" t="s">
        <v>369</v>
      </c>
      <c r="C18" s="115"/>
      <c r="D18" s="120" t="s">
        <v>372</v>
      </c>
      <c r="E18" s="116"/>
      <c r="F18" s="116"/>
    </row>
    <row r="19" spans="2:6" x14ac:dyDescent="0.25">
      <c r="B19" s="117" t="s">
        <v>182</v>
      </c>
      <c r="C19" s="115"/>
      <c r="D19" s="120" t="s">
        <v>184</v>
      </c>
      <c r="E19" s="116"/>
      <c r="F19" s="116"/>
    </row>
    <row r="20" spans="2:6" x14ac:dyDescent="0.25">
      <c r="B20" s="117" t="s">
        <v>183</v>
      </c>
      <c r="C20" s="115"/>
      <c r="D20" s="120" t="s">
        <v>185</v>
      </c>
      <c r="E20" s="116"/>
      <c r="F20" s="116"/>
    </row>
    <row r="21" spans="2:6" x14ac:dyDescent="0.25">
      <c r="B21" s="117"/>
      <c r="C21" s="115"/>
      <c r="D21" s="116"/>
      <c r="E21" s="116"/>
      <c r="F21" s="116"/>
    </row>
    <row r="22" spans="2:6" x14ac:dyDescent="0.25">
      <c r="B22" s="117" t="s">
        <v>331</v>
      </c>
      <c r="C22" s="115"/>
      <c r="D22" s="120" t="s">
        <v>0</v>
      </c>
      <c r="E22" s="116"/>
      <c r="F22" s="116"/>
    </row>
    <row r="23" spans="2:6" x14ac:dyDescent="0.25">
      <c r="B23" s="117" t="s">
        <v>332</v>
      </c>
      <c r="C23" s="115"/>
      <c r="D23" s="120" t="s">
        <v>113</v>
      </c>
      <c r="E23" s="116"/>
      <c r="F23" s="116"/>
    </row>
    <row r="24" spans="2:6" x14ac:dyDescent="0.25">
      <c r="B24" s="117" t="s">
        <v>333</v>
      </c>
      <c r="C24" s="115"/>
      <c r="D24" s="120" t="s">
        <v>114</v>
      </c>
      <c r="E24" s="116"/>
      <c r="F24" s="116"/>
    </row>
    <row r="25" spans="2:6" x14ac:dyDescent="0.25">
      <c r="B25" s="117" t="s">
        <v>334</v>
      </c>
      <c r="C25" s="115"/>
      <c r="D25" s="120" t="s">
        <v>115</v>
      </c>
      <c r="E25" s="116"/>
      <c r="F25" s="116"/>
    </row>
    <row r="26" spans="2:6" x14ac:dyDescent="0.25">
      <c r="B26" s="117" t="s">
        <v>335</v>
      </c>
      <c r="C26" s="115"/>
      <c r="D26" s="120" t="s">
        <v>186</v>
      </c>
      <c r="E26" s="116"/>
      <c r="F26" s="116"/>
    </row>
    <row r="27" spans="2:6" x14ac:dyDescent="0.25">
      <c r="B27" s="117" t="s">
        <v>336</v>
      </c>
      <c r="C27" s="115"/>
      <c r="D27" s="120" t="s">
        <v>171</v>
      </c>
      <c r="E27" s="116"/>
      <c r="F27" s="116"/>
    </row>
    <row r="28" spans="2:6" x14ac:dyDescent="0.25">
      <c r="B28" s="117" t="s">
        <v>337</v>
      </c>
      <c r="C28" s="115"/>
      <c r="D28" s="120" t="s">
        <v>187</v>
      </c>
      <c r="E28" s="116"/>
      <c r="F28" s="116"/>
    </row>
    <row r="29" spans="2:6" x14ac:dyDescent="0.25">
      <c r="B29" s="117" t="s">
        <v>338</v>
      </c>
      <c r="C29" s="115"/>
      <c r="D29" s="120" t="s">
        <v>116</v>
      </c>
      <c r="E29" s="116"/>
      <c r="F29" s="116"/>
    </row>
    <row r="30" spans="2:6" x14ac:dyDescent="0.25">
      <c r="B30" s="117" t="s">
        <v>339</v>
      </c>
      <c r="C30" s="115"/>
      <c r="D30" s="120" t="s">
        <v>117</v>
      </c>
      <c r="E30" s="116"/>
      <c r="F30" s="116"/>
    </row>
    <row r="31" spans="2:6" x14ac:dyDescent="0.25">
      <c r="B31" s="117" t="s">
        <v>340</v>
      </c>
      <c r="C31" s="115"/>
      <c r="D31" s="120" t="s">
        <v>118</v>
      </c>
      <c r="E31" s="116"/>
      <c r="F31" s="116"/>
    </row>
    <row r="32" spans="2:6" x14ac:dyDescent="0.25">
      <c r="B32" s="117" t="s">
        <v>341</v>
      </c>
      <c r="C32" s="115"/>
      <c r="D32" s="120" t="s">
        <v>119</v>
      </c>
      <c r="E32" s="116"/>
      <c r="F32" s="116"/>
    </row>
    <row r="33" spans="2:6" x14ac:dyDescent="0.25">
      <c r="B33" s="117" t="s">
        <v>342</v>
      </c>
      <c r="C33" s="115"/>
      <c r="D33" s="120" t="s">
        <v>188</v>
      </c>
      <c r="E33" s="116"/>
      <c r="F33" s="116"/>
    </row>
    <row r="34" spans="2:6" x14ac:dyDescent="0.25">
      <c r="B34" s="117" t="s">
        <v>343</v>
      </c>
      <c r="C34" s="115"/>
      <c r="D34" s="120" t="s">
        <v>121</v>
      </c>
      <c r="E34" s="116"/>
      <c r="F34" s="116"/>
    </row>
    <row r="35" spans="2:6" x14ac:dyDescent="0.25">
      <c r="B35" s="117" t="s">
        <v>344</v>
      </c>
      <c r="C35" s="115"/>
      <c r="D35" s="120" t="s">
        <v>189</v>
      </c>
      <c r="E35" s="116"/>
      <c r="F35" s="116"/>
    </row>
    <row r="36" spans="2:6" x14ac:dyDescent="0.25">
      <c r="B36" s="117" t="s">
        <v>345</v>
      </c>
      <c r="C36" s="115"/>
      <c r="D36" s="120" t="s">
        <v>190</v>
      </c>
      <c r="E36" s="116"/>
      <c r="F36" s="116"/>
    </row>
    <row r="37" spans="2:6" x14ac:dyDescent="0.25">
      <c r="B37" s="117" t="s">
        <v>346</v>
      </c>
      <c r="C37" s="115"/>
      <c r="D37" s="120" t="s">
        <v>172</v>
      </c>
      <c r="E37" s="116"/>
      <c r="F37" s="116"/>
    </row>
    <row r="38" spans="2:6" x14ac:dyDescent="0.25">
      <c r="B38" s="117" t="s">
        <v>347</v>
      </c>
      <c r="C38" s="115"/>
      <c r="D38" s="120" t="s">
        <v>169</v>
      </c>
      <c r="E38" s="116"/>
      <c r="F38" s="116"/>
    </row>
    <row r="39" spans="2:6" x14ac:dyDescent="0.25">
      <c r="B39" s="117" t="s">
        <v>348</v>
      </c>
      <c r="C39" s="115"/>
      <c r="D39" s="120" t="s">
        <v>170</v>
      </c>
      <c r="E39" s="116"/>
      <c r="F39" s="116"/>
    </row>
    <row r="40" spans="2:6" x14ac:dyDescent="0.25">
      <c r="E40" s="114"/>
    </row>
    <row r="41" spans="2:6" x14ac:dyDescent="0.25">
      <c r="E41" s="114"/>
    </row>
    <row r="42" spans="2:6" x14ac:dyDescent="0.25">
      <c r="B42" s="138" t="s">
        <v>191</v>
      </c>
      <c r="C42" s="115"/>
      <c r="D42" s="116"/>
      <c r="E42" s="114"/>
    </row>
    <row r="43" spans="2:6" x14ac:dyDescent="0.25">
      <c r="B43" s="117" t="s">
        <v>206</v>
      </c>
      <c r="C43" s="115"/>
      <c r="D43" s="120" t="s">
        <v>139</v>
      </c>
      <c r="E43" s="114"/>
    </row>
    <row r="44" spans="2:6" x14ac:dyDescent="0.25">
      <c r="B44" s="117" t="s">
        <v>205</v>
      </c>
      <c r="C44" s="115"/>
      <c r="D44" s="120" t="s">
        <v>193</v>
      </c>
    </row>
    <row r="45" spans="2:6" x14ac:dyDescent="0.25">
      <c r="B45" s="116"/>
      <c r="C45" s="115"/>
      <c r="D45" s="116"/>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view="pageLayout" zoomScaleNormal="85" workbookViewId="0">
      <selection activeCell="H42" sqref="H42"/>
    </sheetView>
  </sheetViews>
  <sheetFormatPr defaultColWidth="15.85546875" defaultRowHeight="15" x14ac:dyDescent="0.25"/>
  <cols>
    <col min="1" max="1" width="3.42578125" style="3" customWidth="1"/>
    <col min="2" max="2" width="72" style="3"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57"/>
      <c r="D4" s="257"/>
    </row>
    <row r="5" spans="2:6" ht="15.75" x14ac:dyDescent="0.25">
      <c r="B5" s="41"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279</v>
      </c>
      <c r="C9" s="60" t="s">
        <v>420</v>
      </c>
      <c r="D9" s="60" t="s">
        <v>421</v>
      </c>
      <c r="E9" s="60" t="s">
        <v>422</v>
      </c>
      <c r="F9" s="60" t="s">
        <v>423</v>
      </c>
    </row>
    <row r="10" spans="2:6" x14ac:dyDescent="0.25">
      <c r="B10" s="234" t="s">
        <v>54</v>
      </c>
      <c r="C10" s="241" t="s">
        <v>434</v>
      </c>
      <c r="D10" s="241" t="s">
        <v>435</v>
      </c>
      <c r="E10" s="241" t="s">
        <v>436</v>
      </c>
      <c r="F10" s="241" t="s">
        <v>437</v>
      </c>
    </row>
    <row r="11" spans="2:6" x14ac:dyDescent="0.25">
      <c r="B11" s="234" t="s">
        <v>280</v>
      </c>
      <c r="C11" s="241" t="s">
        <v>438</v>
      </c>
      <c r="D11" s="241" t="s">
        <v>439</v>
      </c>
      <c r="E11" s="241" t="s">
        <v>440</v>
      </c>
      <c r="F11" s="241" t="s">
        <v>441</v>
      </c>
    </row>
    <row r="12" spans="2:6" x14ac:dyDescent="0.25">
      <c r="B12" s="13" t="s">
        <v>55</v>
      </c>
      <c r="C12" s="242" t="s">
        <v>438</v>
      </c>
      <c r="D12" s="242" t="s">
        <v>439</v>
      </c>
      <c r="E12" s="242" t="s">
        <v>440</v>
      </c>
      <c r="F12" s="242" t="s">
        <v>441</v>
      </c>
    </row>
    <row r="13" spans="2:6" x14ac:dyDescent="0.25">
      <c r="B13" s="14" t="s">
        <v>56</v>
      </c>
      <c r="C13" s="243" t="s">
        <v>442</v>
      </c>
      <c r="D13" s="243" t="s">
        <v>443</v>
      </c>
      <c r="E13" s="243" t="s">
        <v>444</v>
      </c>
      <c r="F13" s="243" t="s">
        <v>445</v>
      </c>
    </row>
    <row r="14" spans="2:6" x14ac:dyDescent="0.25">
      <c r="B14" s="234" t="s">
        <v>57</v>
      </c>
      <c r="C14" s="244" t="s">
        <v>442</v>
      </c>
      <c r="D14" s="244" t="s">
        <v>443</v>
      </c>
      <c r="E14" s="244" t="s">
        <v>444</v>
      </c>
      <c r="F14" s="244" t="s">
        <v>445</v>
      </c>
    </row>
    <row r="15" spans="2:6" x14ac:dyDescent="0.25">
      <c r="B15" s="234" t="s">
        <v>123</v>
      </c>
      <c r="C15" s="241" t="s">
        <v>441</v>
      </c>
      <c r="D15" s="241" t="s">
        <v>446</v>
      </c>
      <c r="E15" s="241" t="s">
        <v>447</v>
      </c>
      <c r="F15" s="241" t="s">
        <v>448</v>
      </c>
    </row>
    <row r="16" spans="2:6" x14ac:dyDescent="0.25">
      <c r="B16" s="234" t="s">
        <v>58</v>
      </c>
      <c r="C16" s="241" t="s">
        <v>449</v>
      </c>
      <c r="D16" s="241" t="s">
        <v>449</v>
      </c>
      <c r="E16" s="241" t="s">
        <v>450</v>
      </c>
      <c r="F16" s="241" t="s">
        <v>451</v>
      </c>
    </row>
    <row r="17" spans="2:6" x14ac:dyDescent="0.25">
      <c r="B17" s="145" t="s">
        <v>281</v>
      </c>
      <c r="C17" s="242" t="s">
        <v>452</v>
      </c>
      <c r="D17" s="242" t="s">
        <v>453</v>
      </c>
      <c r="E17" s="242" t="s">
        <v>453</v>
      </c>
      <c r="F17" s="242" t="s">
        <v>453</v>
      </c>
    </row>
    <row r="18" spans="2:6" x14ac:dyDescent="0.25">
      <c r="B18" s="248" t="s">
        <v>455</v>
      </c>
      <c r="C18" s="241"/>
      <c r="D18" s="241"/>
      <c r="E18" s="241"/>
      <c r="F18" s="75"/>
    </row>
    <row r="19" spans="2:6" x14ac:dyDescent="0.25">
      <c r="B19" s="234" t="s">
        <v>457</v>
      </c>
      <c r="C19" s="245">
        <v>14.757</v>
      </c>
      <c r="D19" s="241" t="s">
        <v>454</v>
      </c>
      <c r="E19" s="241" t="s">
        <v>454</v>
      </c>
      <c r="F19" s="241" t="s">
        <v>454</v>
      </c>
    </row>
    <row r="20" spans="2:6" x14ac:dyDescent="0.25">
      <c r="B20" s="11" t="s">
        <v>125</v>
      </c>
      <c r="C20" s="249">
        <f>-21</f>
        <v>-21</v>
      </c>
      <c r="D20" s="249">
        <f>50</f>
        <v>50</v>
      </c>
      <c r="E20" s="249">
        <f>49</f>
        <v>49</v>
      </c>
      <c r="F20" s="250">
        <f>17</f>
        <v>17</v>
      </c>
    </row>
    <row r="21" spans="2:6" s="6" customFormat="1" x14ac:dyDescent="0.25">
      <c r="B21" s="12" t="s">
        <v>456</v>
      </c>
      <c r="C21" s="246">
        <v>35</v>
      </c>
      <c r="D21" s="246">
        <v>56</v>
      </c>
      <c r="E21" s="246">
        <v>62</v>
      </c>
      <c r="F21" s="247">
        <v>112</v>
      </c>
    </row>
    <row r="22" spans="2:6" s="6" customFormat="1" ht="15.75" x14ac:dyDescent="0.25">
      <c r="B22" s="74"/>
      <c r="C22" s="5"/>
      <c r="D22" s="5"/>
      <c r="E22" s="5"/>
      <c r="F22" s="5"/>
    </row>
    <row r="23" spans="2:6" x14ac:dyDescent="0.25">
      <c r="B23" s="18" t="s">
        <v>59</v>
      </c>
      <c r="C23" s="2"/>
      <c r="D23" s="2"/>
      <c r="E23" s="2"/>
      <c r="F23" s="2"/>
    </row>
    <row r="24" spans="2:6" x14ac:dyDescent="0.25">
      <c r="B24" s="15" t="s">
        <v>127</v>
      </c>
      <c r="C24" s="81">
        <f>SUM(C28:C30)</f>
        <v>140.70073044328001</v>
      </c>
      <c r="D24" s="81">
        <f t="shared" ref="D24:F24" si="0">SUM(D28:D30)</f>
        <v>139.68814297488001</v>
      </c>
      <c r="E24" s="81">
        <f t="shared" si="0"/>
        <v>139.27487595266999</v>
      </c>
      <c r="F24" s="81">
        <f t="shared" si="0"/>
        <v>138.27844796916</v>
      </c>
    </row>
    <row r="25" spans="2:6" x14ac:dyDescent="0.25">
      <c r="B25" s="18" t="s">
        <v>60</v>
      </c>
      <c r="C25" s="2"/>
      <c r="D25" s="2"/>
      <c r="E25" s="2"/>
      <c r="F25" s="2"/>
    </row>
    <row r="26" spans="2:6" ht="3" customHeight="1" x14ac:dyDescent="0.25">
      <c r="B26" s="17"/>
      <c r="C26" s="2"/>
      <c r="D26" s="2"/>
      <c r="E26" s="2"/>
      <c r="F26" s="2"/>
    </row>
    <row r="27" spans="2:6" x14ac:dyDescent="0.25">
      <c r="B27" s="13" t="s">
        <v>61</v>
      </c>
      <c r="C27" s="12"/>
      <c r="D27" s="12"/>
      <c r="E27" s="12"/>
      <c r="F27" s="12"/>
    </row>
    <row r="28" spans="2:6" x14ac:dyDescent="0.25">
      <c r="B28" s="16" t="s">
        <v>103</v>
      </c>
      <c r="C28" s="19">
        <v>1.473573255E-2</v>
      </c>
      <c r="D28" s="19">
        <v>1.2554848009999999E-2</v>
      </c>
      <c r="E28" s="19">
        <v>1.2318802849999999E-2</v>
      </c>
      <c r="F28" s="19">
        <v>1.3831084889999999E-2</v>
      </c>
    </row>
    <row r="29" spans="2:6" x14ac:dyDescent="0.25">
      <c r="B29" s="16" t="s">
        <v>104</v>
      </c>
      <c r="C29" s="19">
        <v>0.35032554402999999</v>
      </c>
      <c r="D29" s="19">
        <v>0.30374008385000001</v>
      </c>
      <c r="E29" s="19">
        <v>0.27695792239</v>
      </c>
      <c r="F29" s="19">
        <v>0.29689039883000001</v>
      </c>
    </row>
    <row r="30" spans="2:6" x14ac:dyDescent="0.25">
      <c r="B30" s="16" t="s">
        <v>105</v>
      </c>
      <c r="C30" s="19">
        <v>140.3356691667</v>
      </c>
      <c r="D30" s="19">
        <v>139.37184804302001</v>
      </c>
      <c r="E30" s="19">
        <v>138.98559922742999</v>
      </c>
      <c r="F30" s="19">
        <v>137.96772648544001</v>
      </c>
    </row>
    <row r="31" spans="2:6" x14ac:dyDescent="0.25">
      <c r="B31" s="13" t="s">
        <v>62</v>
      </c>
      <c r="C31" s="20"/>
      <c r="D31" s="20"/>
      <c r="E31" s="20"/>
      <c r="F31" s="20"/>
    </row>
    <row r="32" spans="2:6" x14ac:dyDescent="0.25">
      <c r="B32" s="16" t="s">
        <v>106</v>
      </c>
      <c r="C32" s="19">
        <v>135.44025404803</v>
      </c>
      <c r="D32" s="19">
        <v>129.20762197091</v>
      </c>
      <c r="E32" s="19">
        <v>126.80570768694</v>
      </c>
      <c r="F32" s="19">
        <v>125.13660109513999</v>
      </c>
    </row>
    <row r="33" spans="2:9" x14ac:dyDescent="0.25">
      <c r="B33" s="16" t="s">
        <v>107</v>
      </c>
      <c r="C33" s="19">
        <v>5.2604763952600004</v>
      </c>
      <c r="D33" s="19">
        <v>10.480521003970001</v>
      </c>
      <c r="E33" s="19">
        <v>12.46916826572</v>
      </c>
      <c r="F33" s="19">
        <v>13.14184687403</v>
      </c>
    </row>
    <row r="34" spans="2:9" x14ac:dyDescent="0.25">
      <c r="B34" s="16" t="s">
        <v>108</v>
      </c>
      <c r="C34" s="21">
        <v>0</v>
      </c>
      <c r="D34" s="21">
        <v>0</v>
      </c>
      <c r="E34" s="21">
        <v>0</v>
      </c>
      <c r="F34" s="21">
        <v>0</v>
      </c>
    </row>
    <row r="35" spans="2:9" x14ac:dyDescent="0.25">
      <c r="B35" s="16" t="s">
        <v>109</v>
      </c>
      <c r="C35" s="21">
        <v>0</v>
      </c>
      <c r="D35" s="21">
        <v>0</v>
      </c>
      <c r="E35" s="21">
        <v>0</v>
      </c>
      <c r="F35" s="21">
        <v>0</v>
      </c>
    </row>
    <row r="36" spans="2:9" x14ac:dyDescent="0.25">
      <c r="B36" s="13" t="s">
        <v>353</v>
      </c>
      <c r="C36" s="20"/>
      <c r="D36" s="20"/>
      <c r="E36" s="20"/>
      <c r="F36" s="20"/>
    </row>
    <row r="37" spans="2:9" ht="30" x14ac:dyDescent="0.25">
      <c r="B37" s="16" t="s">
        <v>128</v>
      </c>
      <c r="C37" s="19">
        <v>27.131925888640001</v>
      </c>
      <c r="D37" s="19">
        <v>26.474902445929999</v>
      </c>
      <c r="E37" s="19">
        <v>26.30287798598</v>
      </c>
      <c r="F37" s="19">
        <v>25.741423214360001</v>
      </c>
    </row>
    <row r="38" spans="2:9" ht="30" x14ac:dyDescent="0.25">
      <c r="B38" s="16" t="s">
        <v>110</v>
      </c>
      <c r="C38" s="19">
        <v>113.01109155043</v>
      </c>
      <c r="D38" s="19">
        <v>112.63909705552</v>
      </c>
      <c r="E38" s="19">
        <v>112.39700684733999</v>
      </c>
      <c r="F38" s="19">
        <v>111.9545232018</v>
      </c>
      <c r="I38" s="212"/>
    </row>
    <row r="39" spans="2:9" x14ac:dyDescent="0.25">
      <c r="B39" s="16" t="s">
        <v>111</v>
      </c>
      <c r="C39" s="19">
        <v>0.55771300422000003</v>
      </c>
      <c r="D39" s="19">
        <v>0.57291662257999998</v>
      </c>
      <c r="E39" s="19">
        <v>0.57499111934000002</v>
      </c>
      <c r="F39" s="19">
        <v>0.58250155300999995</v>
      </c>
    </row>
    <row r="40" spans="2:9" x14ac:dyDescent="0.25">
      <c r="B40" s="13" t="s">
        <v>354</v>
      </c>
      <c r="C40" s="146">
        <f>SUM(C37:C39)</f>
        <v>140.70073044329001</v>
      </c>
      <c r="D40" s="146">
        <f t="shared" ref="D40:F40" si="1">SUM(D37:D39)</f>
        <v>139.68691612403001</v>
      </c>
      <c r="E40" s="146">
        <f t="shared" si="1"/>
        <v>139.27487595266001</v>
      </c>
      <c r="F40" s="146">
        <f t="shared" si="1"/>
        <v>138.27844796917</v>
      </c>
    </row>
    <row r="41" spans="2:9" x14ac:dyDescent="0.25">
      <c r="B41" s="10" t="s">
        <v>129</v>
      </c>
      <c r="C41" s="147">
        <v>1.00458882825</v>
      </c>
      <c r="D41" s="147">
        <v>1.0910969237599999</v>
      </c>
      <c r="E41" s="147">
        <v>1.31173730675</v>
      </c>
      <c r="F41" s="147">
        <v>1.5946930231700001</v>
      </c>
    </row>
    <row r="42" spans="2:9" ht="30" x14ac:dyDescent="0.25">
      <c r="B42" s="12" t="s">
        <v>282</v>
      </c>
      <c r="C42" s="251" t="s">
        <v>458</v>
      </c>
      <c r="D42" s="251" t="s">
        <v>459</v>
      </c>
      <c r="E42" s="251" t="s">
        <v>460</v>
      </c>
      <c r="F42" s="251" t="s">
        <v>461</v>
      </c>
    </row>
    <row r="46" spans="2:9" x14ac:dyDescent="0.25">
      <c r="F46" s="119"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view="pageLayout" zoomScaleNormal="85" workbookViewId="0">
      <selection activeCell="I99" sqref="I99"/>
    </sheetView>
  </sheetViews>
  <sheetFormatPr defaultRowHeight="15" x14ac:dyDescent="0.25"/>
  <cols>
    <col min="1" max="1" width="3.28515625" style="3" customWidth="1"/>
    <col min="2" max="2" width="57.140625" style="3" customWidth="1"/>
    <col min="3" max="3" width="15.42578125" style="3" customWidth="1"/>
    <col min="4" max="4" width="13.5703125" style="3" customWidth="1"/>
    <col min="5" max="5" width="13.42578125" style="3" customWidth="1"/>
    <col min="6" max="6" width="15" style="3" customWidth="1"/>
    <col min="7" max="7" width="11.28515625" style="3" customWidth="1"/>
    <col min="8"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0" ht="12" customHeight="1" x14ac:dyDescent="0.25"/>
    <row r="4" spans="2:10" ht="18" x14ac:dyDescent="0.25">
      <c r="B4" s="258" t="s">
        <v>417</v>
      </c>
      <c r="C4" s="259"/>
      <c r="D4" s="259"/>
      <c r="E4" s="259"/>
      <c r="F4" s="7"/>
      <c r="G4" s="7"/>
      <c r="H4" s="7"/>
      <c r="I4" s="7"/>
    </row>
    <row r="5" spans="2:10" ht="4.5" customHeight="1" x14ac:dyDescent="0.25">
      <c r="B5" s="262"/>
      <c r="C5" s="262"/>
      <c r="D5" s="262"/>
      <c r="E5" s="262"/>
      <c r="F5" s="262"/>
      <c r="G5" s="262"/>
      <c r="H5" s="262"/>
      <c r="I5" s="262"/>
    </row>
    <row r="6" spans="2:10" ht="5.25" customHeight="1" x14ac:dyDescent="0.25">
      <c r="B6" s="22"/>
      <c r="C6" s="22"/>
      <c r="D6" s="22"/>
      <c r="E6" s="22"/>
      <c r="F6" s="22"/>
      <c r="G6" s="22"/>
      <c r="H6" s="22"/>
      <c r="I6" s="22"/>
    </row>
    <row r="7" spans="2:10" x14ac:dyDescent="0.25">
      <c r="B7" s="27" t="s">
        <v>64</v>
      </c>
      <c r="C7" s="26"/>
      <c r="D7" s="26"/>
      <c r="E7" s="26"/>
      <c r="F7" s="26"/>
      <c r="G7" s="60" t="s">
        <v>420</v>
      </c>
      <c r="H7" s="60" t="s">
        <v>421</v>
      </c>
      <c r="I7" s="60" t="s">
        <v>422</v>
      </c>
      <c r="J7" s="60" t="s">
        <v>423</v>
      </c>
    </row>
    <row r="8" spans="2:10" x14ac:dyDescent="0.25">
      <c r="B8" s="24" t="s">
        <v>131</v>
      </c>
      <c r="C8" s="6"/>
      <c r="D8" s="6"/>
      <c r="E8" s="6"/>
      <c r="F8" s="6"/>
      <c r="G8" s="75">
        <v>9.8000000000000007</v>
      </c>
      <c r="H8" s="75">
        <v>12.8</v>
      </c>
      <c r="I8" s="75">
        <v>13.7</v>
      </c>
      <c r="J8" s="75">
        <v>13.9</v>
      </c>
    </row>
    <row r="9" spans="2:10" x14ac:dyDescent="0.25">
      <c r="B9" s="24" t="s">
        <v>284</v>
      </c>
      <c r="C9" s="6"/>
      <c r="D9" s="6"/>
      <c r="E9" s="6"/>
      <c r="F9" s="6"/>
      <c r="G9" s="77">
        <v>0.06</v>
      </c>
      <c r="H9" s="77">
        <v>0.1</v>
      </c>
      <c r="I9" s="77">
        <v>0.69899999999999995</v>
      </c>
      <c r="J9" s="77">
        <v>7.5999999999999998E-2</v>
      </c>
    </row>
    <row r="10" spans="2:10" x14ac:dyDescent="0.25">
      <c r="B10" s="24" t="s">
        <v>326</v>
      </c>
      <c r="C10" s="6"/>
      <c r="D10" s="6"/>
      <c r="E10" s="6"/>
      <c r="F10" s="6"/>
      <c r="G10" s="77">
        <v>0.6</v>
      </c>
      <c r="H10" s="77">
        <v>1.25</v>
      </c>
      <c r="I10" s="3">
        <v>1.4</v>
      </c>
      <c r="J10" s="77">
        <v>1.55</v>
      </c>
    </row>
    <row r="11" spans="2:10" x14ac:dyDescent="0.25">
      <c r="B11" s="24" t="s">
        <v>285</v>
      </c>
      <c r="C11" s="24" t="s">
        <v>416</v>
      </c>
      <c r="D11" s="24"/>
      <c r="E11" s="24"/>
      <c r="F11" s="24"/>
      <c r="G11" s="79">
        <v>0.13</v>
      </c>
      <c r="H11" s="79">
        <v>0.14249999999999999</v>
      </c>
      <c r="I11" s="79">
        <v>0.13</v>
      </c>
      <c r="J11" s="79">
        <v>0.13</v>
      </c>
    </row>
    <row r="12" spans="2:10" x14ac:dyDescent="0.25">
      <c r="B12" s="28"/>
      <c r="C12" s="29" t="s">
        <v>415</v>
      </c>
      <c r="D12" s="29"/>
      <c r="E12" s="29"/>
      <c r="F12" s="29"/>
      <c r="G12" s="78">
        <v>0.08</v>
      </c>
      <c r="H12" s="78">
        <v>0.08</v>
      </c>
      <c r="I12" s="78">
        <v>0.08</v>
      </c>
      <c r="J12" s="78">
        <v>0.08</v>
      </c>
    </row>
    <row r="13" spans="2:10" x14ac:dyDescent="0.25">
      <c r="B13" s="24" t="s">
        <v>66</v>
      </c>
      <c r="C13" s="6"/>
      <c r="D13" s="6"/>
      <c r="E13" s="6"/>
      <c r="F13" s="6"/>
      <c r="G13" s="76">
        <f>+G28</f>
        <v>9.0152108423000001</v>
      </c>
      <c r="H13" s="76">
        <f t="shared" ref="H13:J13" si="0">+H28</f>
        <v>11.3</v>
      </c>
      <c r="I13" s="76">
        <f t="shared" si="0"/>
        <v>12</v>
      </c>
      <c r="J13" s="76">
        <f t="shared" si="0"/>
        <v>12.588938211289999</v>
      </c>
    </row>
    <row r="14" spans="2:10" x14ac:dyDescent="0.25">
      <c r="B14" s="6"/>
      <c r="C14" s="24" t="s">
        <v>67</v>
      </c>
      <c r="D14" s="24"/>
      <c r="E14" s="24"/>
      <c r="F14" s="24"/>
      <c r="G14" s="76">
        <f>+G30</f>
        <v>6.5470294860994303</v>
      </c>
      <c r="H14" s="76">
        <f t="shared" ref="H14:J14" si="1">+H30</f>
        <v>7.6423600000143102E-6</v>
      </c>
      <c r="I14" s="76">
        <f t="shared" si="1"/>
        <v>8.6962460000000004E-5</v>
      </c>
      <c r="J14" s="76">
        <f t="shared" si="1"/>
        <v>0</v>
      </c>
    </row>
    <row r="15" spans="2:10" x14ac:dyDescent="0.25">
      <c r="B15" s="24" t="s">
        <v>165</v>
      </c>
      <c r="C15" s="6"/>
      <c r="D15" s="6"/>
      <c r="E15" s="6"/>
      <c r="F15" s="6"/>
      <c r="G15" s="76"/>
      <c r="H15" s="150">
        <v>0</v>
      </c>
      <c r="I15" s="150">
        <v>0</v>
      </c>
      <c r="J15" s="150">
        <v>0</v>
      </c>
    </row>
    <row r="16" spans="2:10" x14ac:dyDescent="0.25">
      <c r="B16" s="24" t="s">
        <v>350</v>
      </c>
      <c r="C16" s="6"/>
      <c r="D16" s="6"/>
      <c r="E16" s="6"/>
      <c r="F16" s="6"/>
      <c r="G16" s="150"/>
      <c r="H16" s="150">
        <v>0</v>
      </c>
      <c r="I16" s="150">
        <v>0</v>
      </c>
      <c r="J16" s="150">
        <v>0</v>
      </c>
    </row>
    <row r="17" spans="1:10" x14ac:dyDescent="0.25">
      <c r="B17" s="24" t="s">
        <v>68</v>
      </c>
      <c r="C17" s="6"/>
      <c r="D17" s="6"/>
      <c r="E17" s="6"/>
      <c r="F17" s="6"/>
      <c r="G17" s="239">
        <v>3.3000000000000002E-2</v>
      </c>
      <c r="H17" s="239">
        <v>4.3999999999999997E-2</v>
      </c>
      <c r="I17" s="150">
        <v>0</v>
      </c>
      <c r="J17" s="150">
        <v>0</v>
      </c>
    </row>
    <row r="18" spans="1:10" x14ac:dyDescent="0.25">
      <c r="A18" s="152"/>
      <c r="B18" s="149" t="s">
        <v>133</v>
      </c>
      <c r="C18" s="100"/>
      <c r="D18" s="100"/>
      <c r="E18" s="100"/>
      <c r="F18" s="100"/>
      <c r="G18" s="150">
        <v>0</v>
      </c>
      <c r="H18" s="150">
        <v>0</v>
      </c>
      <c r="I18" s="150">
        <v>0</v>
      </c>
      <c r="J18" s="150">
        <v>0</v>
      </c>
    </row>
    <row r="19" spans="1:10" x14ac:dyDescent="0.25">
      <c r="B19" s="149" t="s">
        <v>351</v>
      </c>
      <c r="C19" s="100"/>
      <c r="D19" s="100"/>
      <c r="E19" s="100"/>
      <c r="F19" s="100"/>
      <c r="G19" s="151">
        <v>1.1000000000000001</v>
      </c>
      <c r="H19" s="151">
        <v>1.5</v>
      </c>
      <c r="I19" s="151">
        <v>1.6</v>
      </c>
      <c r="J19" s="151">
        <v>1.2</v>
      </c>
    </row>
    <row r="20" spans="1:10" x14ac:dyDescent="0.25">
      <c r="A20" s="152"/>
      <c r="B20" s="149" t="s">
        <v>352</v>
      </c>
      <c r="C20" s="100"/>
      <c r="D20" s="100"/>
      <c r="E20" s="100"/>
      <c r="F20" s="100"/>
      <c r="G20" s="151">
        <v>1.1000000000000001</v>
      </c>
      <c r="H20" s="151">
        <v>1.5</v>
      </c>
      <c r="I20" s="77">
        <v>1.6</v>
      </c>
      <c r="J20" s="151">
        <v>1.2</v>
      </c>
    </row>
    <row r="21" spans="1:10" x14ac:dyDescent="0.25">
      <c r="B21" s="188"/>
      <c r="C21" s="100"/>
      <c r="D21" s="100"/>
      <c r="E21" s="100"/>
      <c r="F21" s="100"/>
      <c r="G21" s="190"/>
      <c r="H21" s="190"/>
      <c r="I21" s="190"/>
      <c r="J21" s="190"/>
    </row>
    <row r="22" spans="1:10" x14ac:dyDescent="0.25">
      <c r="B22" s="189" t="s">
        <v>283</v>
      </c>
      <c r="C22" s="148"/>
      <c r="D22" s="101"/>
      <c r="E22" s="101"/>
      <c r="F22" s="101"/>
      <c r="G22" s="240">
        <v>3.6999999999999998E-2</v>
      </c>
      <c r="H22" s="240">
        <v>4.9000000000000002E-2</v>
      </c>
      <c r="I22" s="240">
        <v>5.5E-2</v>
      </c>
      <c r="J22" s="240">
        <v>6.9000000000000006E-2</v>
      </c>
    </row>
    <row r="23" spans="1:10" x14ac:dyDescent="0.25">
      <c r="B23" s="182"/>
      <c r="C23" s="179"/>
      <c r="D23" s="100"/>
      <c r="E23" s="100"/>
      <c r="F23" s="100"/>
      <c r="G23" s="180"/>
      <c r="H23" s="181"/>
      <c r="I23" s="181"/>
      <c r="J23" s="181"/>
    </row>
    <row r="24" spans="1:10" ht="21" customHeight="1" x14ac:dyDescent="0.25"/>
    <row r="25" spans="1:10" ht="18" x14ac:dyDescent="0.25">
      <c r="B25" s="258" t="s">
        <v>418</v>
      </c>
      <c r="C25" s="259"/>
      <c r="D25" s="259"/>
      <c r="E25" s="259"/>
      <c r="F25" s="210"/>
      <c r="G25" s="7"/>
      <c r="H25" s="7"/>
      <c r="I25" s="7"/>
      <c r="J25" s="7"/>
    </row>
    <row r="26" spans="1:10" ht="5.25" customHeight="1" x14ac:dyDescent="0.25">
      <c r="B26" s="22"/>
      <c r="C26" s="22"/>
      <c r="D26" s="22"/>
      <c r="E26" s="22"/>
      <c r="F26" s="211"/>
      <c r="G26" s="144"/>
      <c r="H26" s="144"/>
      <c r="I26" s="22"/>
      <c r="J26" s="22"/>
    </row>
    <row r="27" spans="1:10" x14ac:dyDescent="0.25">
      <c r="B27" s="27" t="s">
        <v>64</v>
      </c>
      <c r="C27" s="26"/>
      <c r="D27" s="26"/>
      <c r="E27" s="26"/>
      <c r="F27" s="26"/>
      <c r="G27" s="60" t="s">
        <v>420</v>
      </c>
      <c r="H27" s="60" t="s">
        <v>421</v>
      </c>
      <c r="I27" s="60" t="s">
        <v>422</v>
      </c>
      <c r="J27" s="60" t="s">
        <v>423</v>
      </c>
    </row>
    <row r="28" spans="1:10" x14ac:dyDescent="0.25">
      <c r="B28" s="24" t="s">
        <v>66</v>
      </c>
      <c r="C28" s="6"/>
      <c r="D28" s="6"/>
      <c r="E28" s="6"/>
      <c r="F28" s="6"/>
      <c r="G28" s="80">
        <v>9.0152108423000001</v>
      </c>
      <c r="H28" s="80">
        <v>11.3</v>
      </c>
      <c r="I28" s="80">
        <v>12</v>
      </c>
      <c r="J28" s="80">
        <v>12.588938211289999</v>
      </c>
    </row>
    <row r="29" spans="1:10" x14ac:dyDescent="0.25">
      <c r="B29" s="24" t="s">
        <v>134</v>
      </c>
      <c r="C29" s="6"/>
      <c r="D29" s="6"/>
      <c r="E29" s="6"/>
      <c r="F29" s="6"/>
      <c r="G29" s="206"/>
      <c r="H29" s="80"/>
      <c r="I29" s="80"/>
      <c r="J29" s="80"/>
    </row>
    <row r="30" spans="1:10" x14ac:dyDescent="0.25">
      <c r="B30" s="24" t="s">
        <v>376</v>
      </c>
      <c r="C30" s="24" t="s">
        <v>70</v>
      </c>
      <c r="D30" s="24"/>
      <c r="E30" s="24"/>
      <c r="F30" s="24"/>
      <c r="G30" s="80">
        <v>6.5470294860994303</v>
      </c>
      <c r="H30" s="80">
        <v>7.6423600000143102E-6</v>
      </c>
      <c r="I30" s="80">
        <v>8.6962460000000004E-5</v>
      </c>
      <c r="J30" s="80">
        <v>0</v>
      </c>
    </row>
    <row r="31" spans="1:10" x14ac:dyDescent="0.25">
      <c r="B31" s="6"/>
      <c r="C31" s="24" t="s">
        <v>164</v>
      </c>
      <c r="D31" s="24"/>
      <c r="E31" s="24"/>
      <c r="F31" s="24"/>
      <c r="G31" s="172">
        <v>5.5344485199998236E-3</v>
      </c>
      <c r="H31" s="80">
        <v>8.6526412761723002</v>
      </c>
      <c r="I31" s="80">
        <v>9.174137283383871</v>
      </c>
      <c r="J31" s="80">
        <v>9.5312642761636912</v>
      </c>
    </row>
    <row r="32" spans="1:10" x14ac:dyDescent="0.25">
      <c r="B32" s="6"/>
      <c r="C32" s="25" t="s">
        <v>163</v>
      </c>
      <c r="D32" s="25"/>
      <c r="E32" s="25"/>
      <c r="F32" s="25"/>
      <c r="G32" s="172">
        <v>0</v>
      </c>
      <c r="H32" s="172">
        <v>0</v>
      </c>
      <c r="I32" s="172">
        <v>0</v>
      </c>
      <c r="J32" s="172">
        <v>7.8898251999993008E-4</v>
      </c>
    </row>
    <row r="33" spans="2:10" x14ac:dyDescent="0.25">
      <c r="B33" s="6"/>
      <c r="C33" s="25" t="s">
        <v>273</v>
      </c>
      <c r="D33" s="25"/>
      <c r="E33" s="25"/>
      <c r="F33" s="25"/>
      <c r="G33" s="80">
        <v>1.4648863530000743E-2</v>
      </c>
      <c r="H33" s="172">
        <v>1.1984505409999567E-2</v>
      </c>
      <c r="I33" s="172">
        <v>9.2978113100000721E-3</v>
      </c>
      <c r="J33" s="172">
        <v>1.4391038519999805E-2</v>
      </c>
    </row>
    <row r="34" spans="2:10" x14ac:dyDescent="0.25">
      <c r="B34" s="6"/>
      <c r="C34" s="25" t="s">
        <v>274</v>
      </c>
      <c r="D34" s="25"/>
      <c r="E34" s="25"/>
      <c r="F34" s="25"/>
      <c r="G34" s="206">
        <v>3.9101698999994286E-4</v>
      </c>
      <c r="H34" s="172">
        <v>1.4634359970000184E-2</v>
      </c>
      <c r="I34" s="172">
        <v>2.0463185999999557E-2</v>
      </c>
      <c r="J34" s="172">
        <v>2.3903574689999815E-2</v>
      </c>
    </row>
    <row r="35" spans="2:10" x14ac:dyDescent="0.25">
      <c r="B35" s="6"/>
      <c r="C35" s="25" t="s">
        <v>275</v>
      </c>
      <c r="D35" s="25"/>
      <c r="E35" s="25"/>
      <c r="F35" s="25"/>
      <c r="G35" s="80">
        <v>3.3832249600001052E-3</v>
      </c>
      <c r="H35" s="172">
        <v>3.5824564599999512E-3</v>
      </c>
      <c r="I35" s="172">
        <v>3.8826674899999944E-3</v>
      </c>
      <c r="J35" s="172">
        <v>3.0875691699997383E-3</v>
      </c>
    </row>
    <row r="36" spans="2:10" x14ac:dyDescent="0.25">
      <c r="B36" s="6"/>
      <c r="C36" s="25" t="s">
        <v>276</v>
      </c>
      <c r="D36" s="25"/>
      <c r="E36" s="25"/>
      <c r="F36" s="25"/>
      <c r="G36" s="80">
        <v>1.9578365990000242E-2</v>
      </c>
      <c r="H36" s="172">
        <v>3.2682549000004275E-4</v>
      </c>
      <c r="I36" s="172">
        <v>3.5024227999987611E-4</v>
      </c>
      <c r="J36" s="172">
        <v>1.5390893999998141E-3</v>
      </c>
    </row>
    <row r="37" spans="2:10" x14ac:dyDescent="0.25">
      <c r="B37" s="6"/>
      <c r="C37" s="24" t="s">
        <v>71</v>
      </c>
      <c r="D37" s="24"/>
      <c r="E37" s="24"/>
      <c r="F37" s="24"/>
      <c r="G37" s="80">
        <v>0.29245656234999923</v>
      </c>
      <c r="H37" s="31">
        <v>0.33630365712000065</v>
      </c>
      <c r="I37" s="31">
        <v>0.36275537332999919</v>
      </c>
      <c r="J37" s="31">
        <v>0.40069617984000633</v>
      </c>
    </row>
    <row r="38" spans="2:10" x14ac:dyDescent="0.25">
      <c r="B38" s="6"/>
      <c r="C38" s="24" t="s">
        <v>72</v>
      </c>
      <c r="D38" s="24"/>
      <c r="E38" s="24"/>
      <c r="F38" s="24"/>
      <c r="G38" s="80">
        <v>0.76723167756000188</v>
      </c>
      <c r="H38" s="31">
        <v>0.64314320151999904</v>
      </c>
      <c r="I38" s="31">
        <v>0.83465794972999985</v>
      </c>
      <c r="J38" s="31">
        <v>0.9220515230000017</v>
      </c>
    </row>
    <row r="39" spans="2:10" x14ac:dyDescent="0.25">
      <c r="B39" s="6"/>
      <c r="C39" s="24" t="s">
        <v>73</v>
      </c>
      <c r="D39" s="24"/>
      <c r="E39" s="24"/>
      <c r="F39" s="24"/>
      <c r="G39" s="80">
        <v>1.3644360397099995</v>
      </c>
      <c r="H39" s="31">
        <v>1.6451262322499978</v>
      </c>
      <c r="I39" s="31">
        <v>1.6102515396299995</v>
      </c>
      <c r="J39" s="31">
        <v>1.6912159779900058</v>
      </c>
    </row>
    <row r="40" spans="2:10" x14ac:dyDescent="0.25">
      <c r="B40" s="24" t="s">
        <v>74</v>
      </c>
      <c r="C40" s="24" t="s">
        <v>248</v>
      </c>
      <c r="D40" s="24"/>
      <c r="E40" s="24"/>
      <c r="F40" s="24"/>
      <c r="G40" s="175" t="s">
        <v>424</v>
      </c>
      <c r="H40" s="175" t="s">
        <v>424</v>
      </c>
      <c r="I40" s="175" t="s">
        <v>424</v>
      </c>
      <c r="J40" s="175" t="s">
        <v>424</v>
      </c>
    </row>
    <row r="41" spans="2:10" x14ac:dyDescent="0.25">
      <c r="B41" s="6"/>
      <c r="C41" s="153" t="s">
        <v>249</v>
      </c>
      <c r="D41" s="24"/>
      <c r="E41" s="24"/>
      <c r="F41" s="24"/>
      <c r="G41" s="173">
        <v>0.99950000000000006</v>
      </c>
      <c r="H41" s="173">
        <v>0.99960000000000004</v>
      </c>
      <c r="I41" s="173">
        <v>0.99960000000000004</v>
      </c>
      <c r="J41" s="173">
        <v>0.99960000000000004</v>
      </c>
    </row>
    <row r="42" spans="2:10" x14ac:dyDescent="0.25">
      <c r="B42" s="6"/>
      <c r="C42" s="24" t="s">
        <v>75</v>
      </c>
      <c r="D42" s="24"/>
      <c r="E42" s="24"/>
      <c r="F42" s="24"/>
      <c r="G42" s="237">
        <v>5.0000000000000001E-4</v>
      </c>
      <c r="H42" s="237">
        <v>4.0000000000000002E-4</v>
      </c>
      <c r="I42" s="174" t="s">
        <v>429</v>
      </c>
      <c r="J42" s="174" t="s">
        <v>429</v>
      </c>
    </row>
    <row r="43" spans="2:10" x14ac:dyDescent="0.25">
      <c r="B43" s="24" t="s">
        <v>76</v>
      </c>
      <c r="C43" s="24" t="s">
        <v>135</v>
      </c>
      <c r="D43" s="24"/>
      <c r="E43" s="24"/>
      <c r="F43" s="24"/>
      <c r="G43" s="175" t="s">
        <v>425</v>
      </c>
      <c r="H43" s="173">
        <v>0.121</v>
      </c>
      <c r="I43" s="173">
        <v>0.124</v>
      </c>
      <c r="J43" s="173">
        <v>0.13028514658119547</v>
      </c>
    </row>
    <row r="44" spans="2:10" x14ac:dyDescent="0.25">
      <c r="B44" s="6"/>
      <c r="C44" s="24" t="s">
        <v>462</v>
      </c>
      <c r="D44" s="24"/>
      <c r="E44" s="24"/>
      <c r="F44" s="24"/>
      <c r="G44" s="175" t="s">
        <v>426</v>
      </c>
      <c r="H44" s="173">
        <v>0.76500000000000001</v>
      </c>
      <c r="I44" s="173">
        <v>0.76347748936916759</v>
      </c>
      <c r="J44" s="173">
        <v>0.75710225431190081</v>
      </c>
    </row>
    <row r="45" spans="2:10" x14ac:dyDescent="0.25">
      <c r="B45" s="6"/>
      <c r="C45" s="24" t="s">
        <v>77</v>
      </c>
      <c r="D45" s="24"/>
      <c r="E45" s="24"/>
      <c r="F45" s="24"/>
      <c r="G45" s="174" t="s">
        <v>433</v>
      </c>
      <c r="H45" s="173">
        <v>0.114</v>
      </c>
      <c r="I45" s="238">
        <v>0.11246477567212872</v>
      </c>
      <c r="J45" s="238">
        <v>0.11218867646542061</v>
      </c>
    </row>
    <row r="46" spans="2:10" x14ac:dyDescent="0.25">
      <c r="B46" s="24" t="s">
        <v>78</v>
      </c>
      <c r="C46" s="24" t="s">
        <v>79</v>
      </c>
      <c r="D46" s="24"/>
      <c r="E46" s="24"/>
      <c r="F46" s="24"/>
      <c r="G46" s="173" t="s">
        <v>427</v>
      </c>
      <c r="H46" s="173">
        <v>0.33800000000000002</v>
      </c>
      <c r="I46" s="173" t="s">
        <v>430</v>
      </c>
      <c r="J46" s="173">
        <v>0.34471215054554294</v>
      </c>
    </row>
    <row r="47" spans="2:10" x14ac:dyDescent="0.25">
      <c r="B47" s="6"/>
      <c r="C47" s="24" t="s">
        <v>80</v>
      </c>
      <c r="D47" s="24"/>
      <c r="E47" s="24"/>
      <c r="F47" s="24"/>
      <c r="G47" s="173" t="s">
        <v>428</v>
      </c>
      <c r="H47" s="173">
        <v>0.66200000000000003</v>
      </c>
      <c r="I47" s="173" t="s">
        <v>431</v>
      </c>
      <c r="J47" s="173">
        <v>0.65528784945445706</v>
      </c>
    </row>
    <row r="48" spans="2:10" x14ac:dyDescent="0.25">
      <c r="B48" s="6"/>
      <c r="C48" s="24" t="s">
        <v>81</v>
      </c>
      <c r="D48" s="24"/>
      <c r="E48" s="24"/>
      <c r="F48" s="24"/>
      <c r="G48" s="32">
        <v>0</v>
      </c>
      <c r="H48" s="32">
        <v>0</v>
      </c>
      <c r="I48" s="32">
        <v>0</v>
      </c>
      <c r="J48" s="32">
        <v>0</v>
      </c>
    </row>
    <row r="49" spans="2:11" x14ac:dyDescent="0.25">
      <c r="B49" s="6"/>
      <c r="C49" s="24" t="s">
        <v>82</v>
      </c>
      <c r="D49" s="24"/>
      <c r="E49" s="24"/>
      <c r="F49" s="24"/>
      <c r="G49" s="32">
        <v>0</v>
      </c>
      <c r="H49" s="32">
        <v>0</v>
      </c>
      <c r="I49" s="32">
        <v>0</v>
      </c>
      <c r="J49" s="32">
        <v>0</v>
      </c>
    </row>
    <row r="50" spans="2:11" x14ac:dyDescent="0.25">
      <c r="B50" s="6"/>
      <c r="C50" s="24" t="s">
        <v>83</v>
      </c>
      <c r="D50" s="24"/>
      <c r="E50" s="24"/>
      <c r="F50" s="24"/>
      <c r="G50" s="32">
        <v>0</v>
      </c>
      <c r="H50" s="32">
        <v>0</v>
      </c>
      <c r="I50" s="32">
        <v>0</v>
      </c>
      <c r="J50" s="32">
        <v>0</v>
      </c>
    </row>
    <row r="51" spans="2:11" x14ac:dyDescent="0.25">
      <c r="B51" s="6"/>
      <c r="C51" s="24" t="s">
        <v>219</v>
      </c>
      <c r="D51" s="24"/>
      <c r="E51" s="24"/>
      <c r="F51" s="24"/>
      <c r="G51" s="32">
        <v>0</v>
      </c>
      <c r="H51" s="32">
        <v>0</v>
      </c>
      <c r="I51" s="32">
        <v>0</v>
      </c>
      <c r="J51" s="32">
        <v>0</v>
      </c>
    </row>
    <row r="52" spans="2:11" x14ac:dyDescent="0.25">
      <c r="B52" s="6"/>
      <c r="C52" s="24" t="s">
        <v>9</v>
      </c>
      <c r="D52" s="24"/>
      <c r="E52" s="24"/>
      <c r="F52" s="24"/>
      <c r="G52" s="32">
        <v>0</v>
      </c>
      <c r="H52" s="32">
        <v>0</v>
      </c>
      <c r="I52" s="32">
        <v>0</v>
      </c>
      <c r="J52" s="32">
        <v>0</v>
      </c>
    </row>
    <row r="53" spans="2:11" x14ac:dyDescent="0.25">
      <c r="B53" s="24" t="s">
        <v>84</v>
      </c>
      <c r="C53" s="6"/>
      <c r="D53" s="6"/>
      <c r="E53" s="6"/>
      <c r="F53" s="6"/>
      <c r="G53" s="82">
        <v>1</v>
      </c>
      <c r="H53" s="82">
        <v>1</v>
      </c>
      <c r="I53" s="82">
        <v>1</v>
      </c>
      <c r="J53" s="82">
        <v>1</v>
      </c>
    </row>
    <row r="54" spans="2:11" x14ac:dyDescent="0.25">
      <c r="B54" s="24" t="s">
        <v>85</v>
      </c>
      <c r="C54" s="6"/>
      <c r="D54" s="6"/>
      <c r="E54" s="6"/>
      <c r="F54" s="6"/>
      <c r="G54" s="82">
        <v>1</v>
      </c>
      <c r="H54" s="82">
        <v>1</v>
      </c>
      <c r="I54" s="82">
        <v>1</v>
      </c>
      <c r="J54" s="82">
        <v>1</v>
      </c>
    </row>
    <row r="55" spans="2:11" x14ac:dyDescent="0.25">
      <c r="B55" s="24" t="s">
        <v>86</v>
      </c>
      <c r="C55" s="6"/>
      <c r="D55" s="6"/>
      <c r="E55" s="6"/>
      <c r="F55" s="6"/>
      <c r="G55" s="82">
        <v>1</v>
      </c>
      <c r="H55" s="82">
        <v>1</v>
      </c>
      <c r="I55" s="82">
        <v>1</v>
      </c>
      <c r="J55" s="82">
        <v>1</v>
      </c>
    </row>
    <row r="56" spans="2:11" x14ac:dyDescent="0.25">
      <c r="B56" s="24" t="s">
        <v>87</v>
      </c>
      <c r="C56" s="24" t="s">
        <v>88</v>
      </c>
      <c r="D56" s="24"/>
      <c r="E56" s="24"/>
      <c r="F56" s="24"/>
      <c r="G56" s="35" t="s">
        <v>63</v>
      </c>
      <c r="H56" s="36" t="s">
        <v>63</v>
      </c>
      <c r="I56" s="36" t="s">
        <v>63</v>
      </c>
      <c r="J56" s="35" t="s">
        <v>63</v>
      </c>
    </row>
    <row r="57" spans="2:11" x14ac:dyDescent="0.25">
      <c r="B57" s="6"/>
      <c r="C57" s="24" t="s">
        <v>89</v>
      </c>
      <c r="D57" s="24"/>
      <c r="E57" s="24"/>
      <c r="F57" s="24"/>
      <c r="G57" s="35" t="s">
        <v>90</v>
      </c>
      <c r="H57" s="36" t="s">
        <v>90</v>
      </c>
      <c r="I57" s="36" t="s">
        <v>90</v>
      </c>
      <c r="J57" s="35" t="s">
        <v>90</v>
      </c>
    </row>
    <row r="58" spans="2:11" x14ac:dyDescent="0.25">
      <c r="B58" s="28"/>
      <c r="C58" s="29" t="s">
        <v>91</v>
      </c>
      <c r="D58" s="29"/>
      <c r="E58" s="29"/>
      <c r="F58" s="29"/>
      <c r="G58" s="176" t="s">
        <v>63</v>
      </c>
      <c r="H58" s="177" t="s">
        <v>63</v>
      </c>
      <c r="I58" s="177" t="s">
        <v>63</v>
      </c>
      <c r="J58" s="176" t="s">
        <v>63</v>
      </c>
    </row>
    <row r="59" spans="2:11" ht="18" customHeight="1" x14ac:dyDescent="0.25">
      <c r="B59" s="6"/>
      <c r="C59" s="24"/>
      <c r="D59" s="24"/>
      <c r="E59" s="24"/>
      <c r="F59" s="35"/>
      <c r="G59" s="36"/>
      <c r="H59" s="36"/>
      <c r="I59" s="35"/>
    </row>
    <row r="60" spans="2:11" ht="18" x14ac:dyDescent="0.25">
      <c r="B60" s="264" t="s">
        <v>377</v>
      </c>
      <c r="C60" s="264"/>
      <c r="D60" s="264"/>
      <c r="E60" s="24"/>
      <c r="F60" s="35"/>
      <c r="G60" s="36"/>
      <c r="H60" s="36"/>
      <c r="I60" s="35"/>
      <c r="J60" s="152"/>
    </row>
    <row r="61" spans="2:11" ht="18" x14ac:dyDescent="0.25">
      <c r="B61" s="38"/>
      <c r="C61" s="38"/>
      <c r="D61" s="38"/>
      <c r="E61" s="38"/>
      <c r="F61" s="38"/>
      <c r="G61" s="38"/>
      <c r="H61" s="38"/>
      <c r="I61" s="38"/>
      <c r="J61" s="38"/>
      <c r="K61" s="38"/>
    </row>
    <row r="62" spans="2:11" x14ac:dyDescent="0.25">
      <c r="B62" s="110" t="s">
        <v>378</v>
      </c>
      <c r="C62" s="44"/>
      <c r="D62" s="44"/>
      <c r="E62" s="44"/>
      <c r="F62" s="44"/>
      <c r="G62" s="44"/>
      <c r="H62" s="44"/>
      <c r="I62" s="44"/>
      <c r="J62" s="44"/>
      <c r="K62"/>
    </row>
    <row r="63" spans="2:11" x14ac:dyDescent="0.25">
      <c r="B63" s="221" t="s">
        <v>379</v>
      </c>
      <c r="C63" s="229" t="s">
        <v>90</v>
      </c>
      <c r="D63" s="229" t="s">
        <v>380</v>
      </c>
      <c r="E63" s="229" t="s">
        <v>381</v>
      </c>
      <c r="F63" s="229" t="s">
        <v>382</v>
      </c>
      <c r="G63" s="229" t="s">
        <v>383</v>
      </c>
      <c r="H63" s="229" t="s">
        <v>384</v>
      </c>
      <c r="I63" s="229" t="s">
        <v>385</v>
      </c>
      <c r="J63" s="229" t="s">
        <v>386</v>
      </c>
      <c r="K63" s="229" t="s">
        <v>387</v>
      </c>
    </row>
    <row r="64" spans="2:11" x14ac:dyDescent="0.25">
      <c r="B64" s="43" t="s">
        <v>388</v>
      </c>
      <c r="C64" s="43"/>
      <c r="D64" s="32"/>
      <c r="E64" s="32"/>
      <c r="F64" s="32"/>
      <c r="G64" s="32"/>
      <c r="H64" s="32"/>
      <c r="I64" s="32"/>
      <c r="J64" s="32"/>
      <c r="K64" s="32"/>
    </row>
    <row r="65" spans="2:11" x14ac:dyDescent="0.25">
      <c r="B65" s="43" t="s">
        <v>389</v>
      </c>
      <c r="C65" s="213">
        <v>0.32913386858253124</v>
      </c>
      <c r="D65" s="32">
        <v>0</v>
      </c>
      <c r="E65" s="32">
        <v>0</v>
      </c>
      <c r="F65" s="252">
        <v>5.9722892350884344E-3</v>
      </c>
      <c r="G65" s="32">
        <v>0</v>
      </c>
      <c r="H65" s="252">
        <v>9.2780388304914821E-2</v>
      </c>
      <c r="I65" s="252">
        <v>2.2030058769792497E-5</v>
      </c>
      <c r="J65" s="32">
        <v>0</v>
      </c>
      <c r="K65" s="32">
        <v>0</v>
      </c>
    </row>
    <row r="66" spans="2:11" x14ac:dyDescent="0.25">
      <c r="B66" s="43" t="s">
        <v>390</v>
      </c>
      <c r="C66" s="213">
        <v>0.12023072377287561</v>
      </c>
      <c r="D66" s="32">
        <v>0</v>
      </c>
      <c r="E66" s="32">
        <v>0</v>
      </c>
      <c r="F66" s="32">
        <v>0</v>
      </c>
      <c r="G66" s="32">
        <v>0</v>
      </c>
      <c r="H66" s="32">
        <v>0</v>
      </c>
      <c r="I66" s="32">
        <v>0</v>
      </c>
      <c r="J66" s="32">
        <v>0</v>
      </c>
      <c r="K66" s="32">
        <v>0</v>
      </c>
    </row>
    <row r="67" spans="2:11" x14ac:dyDescent="0.25">
      <c r="B67" s="48" t="s">
        <v>391</v>
      </c>
      <c r="C67" s="222">
        <v>5.7914427949999993E-2</v>
      </c>
      <c r="D67" s="32">
        <v>0</v>
      </c>
      <c r="E67" s="32">
        <v>0</v>
      </c>
      <c r="F67" s="32">
        <v>0</v>
      </c>
      <c r="G67" s="32">
        <v>0</v>
      </c>
      <c r="H67" s="32">
        <v>0</v>
      </c>
      <c r="I67" s="32">
        <v>0</v>
      </c>
      <c r="J67" s="32">
        <v>0</v>
      </c>
      <c r="K67" s="32">
        <v>0</v>
      </c>
    </row>
    <row r="68" spans="2:11" x14ac:dyDescent="0.25">
      <c r="B68" s="48" t="s">
        <v>10</v>
      </c>
      <c r="C68" s="222">
        <v>0.50727902030540684</v>
      </c>
      <c r="D68" s="228">
        <v>0</v>
      </c>
      <c r="E68" s="228">
        <v>0</v>
      </c>
      <c r="F68" s="253">
        <v>5.9722892350884344E-3</v>
      </c>
      <c r="G68" s="228">
        <v>0</v>
      </c>
      <c r="H68" s="253">
        <v>9.2780388304914821E-2</v>
      </c>
      <c r="I68" s="253">
        <v>2.2030058769792497E-5</v>
      </c>
      <c r="J68" s="228">
        <v>0</v>
      </c>
      <c r="K68" s="228">
        <v>0</v>
      </c>
    </row>
    <row r="69" spans="2:11" x14ac:dyDescent="0.25">
      <c r="B69" s="44"/>
      <c r="C69" s="59"/>
      <c r="D69" s="44"/>
      <c r="E69" s="44"/>
      <c r="F69" s="44"/>
      <c r="G69" s="44"/>
      <c r="H69" s="44"/>
      <c r="I69" s="44"/>
      <c r="J69" s="44"/>
      <c r="K69" s="44"/>
    </row>
    <row r="70" spans="2:11" x14ac:dyDescent="0.25">
      <c r="B70" s="110" t="s">
        <v>392</v>
      </c>
      <c r="C70" s="44"/>
      <c r="D70" s="44"/>
      <c r="E70" s="44"/>
      <c r="F70" s="44"/>
      <c r="G70" s="44"/>
      <c r="H70" s="44"/>
      <c r="I70" s="44"/>
      <c r="J70" s="44"/>
      <c r="K70" s="44"/>
    </row>
    <row r="71" spans="2:11" x14ac:dyDescent="0.25">
      <c r="B71" s="221" t="s">
        <v>393</v>
      </c>
      <c r="C71" s="229" t="s">
        <v>90</v>
      </c>
      <c r="D71" s="229" t="s">
        <v>380</v>
      </c>
      <c r="E71" s="229" t="s">
        <v>381</v>
      </c>
      <c r="F71" s="229" t="s">
        <v>382</v>
      </c>
      <c r="G71" s="229" t="s">
        <v>383</v>
      </c>
      <c r="H71" s="229" t="s">
        <v>384</v>
      </c>
      <c r="I71" s="229" t="s">
        <v>385</v>
      </c>
      <c r="J71" s="229" t="s">
        <v>386</v>
      </c>
      <c r="K71" s="229" t="s">
        <v>387</v>
      </c>
    </row>
    <row r="72" spans="2:11" x14ac:dyDescent="0.25">
      <c r="B72" s="43" t="s">
        <v>394</v>
      </c>
      <c r="C72" s="213">
        <v>6.494968514695583E-2</v>
      </c>
      <c r="D72" s="32">
        <v>0</v>
      </c>
      <c r="E72" s="32">
        <v>0</v>
      </c>
      <c r="F72" s="32">
        <v>0</v>
      </c>
      <c r="G72" s="32">
        <v>0</v>
      </c>
      <c r="H72" s="32">
        <v>0</v>
      </c>
      <c r="I72" s="32">
        <v>0</v>
      </c>
      <c r="J72" s="32">
        <v>0</v>
      </c>
      <c r="K72" s="32">
        <v>0</v>
      </c>
    </row>
    <row r="73" spans="2:11" x14ac:dyDescent="0.25">
      <c r="B73" s="43" t="s">
        <v>395</v>
      </c>
      <c r="C73" s="32">
        <v>0</v>
      </c>
      <c r="D73" s="32">
        <v>0</v>
      </c>
      <c r="E73" s="32">
        <v>0</v>
      </c>
      <c r="F73" s="32">
        <v>0</v>
      </c>
      <c r="G73" s="32">
        <v>0</v>
      </c>
      <c r="H73" s="32">
        <v>0</v>
      </c>
      <c r="I73" s="32">
        <v>0</v>
      </c>
      <c r="J73" s="32">
        <v>0</v>
      </c>
      <c r="K73" s="32">
        <v>0</v>
      </c>
    </row>
    <row r="74" spans="2:11" x14ac:dyDescent="0.25">
      <c r="B74" s="43" t="s">
        <v>396</v>
      </c>
      <c r="C74" s="213">
        <v>0.44232933510845091</v>
      </c>
      <c r="D74" s="32">
        <v>0</v>
      </c>
      <c r="E74" s="32">
        <v>0</v>
      </c>
      <c r="F74" s="252">
        <v>5.9722892350884344E-3</v>
      </c>
      <c r="G74" s="174"/>
      <c r="H74" s="174"/>
      <c r="I74" s="174"/>
      <c r="J74" s="174"/>
      <c r="K74" s="174"/>
    </row>
    <row r="75" spans="2:11" x14ac:dyDescent="0.25">
      <c r="B75" s="223" t="s">
        <v>397</v>
      </c>
      <c r="C75" s="230" t="s">
        <v>289</v>
      </c>
      <c r="D75" s="32">
        <v>0</v>
      </c>
      <c r="E75" s="32">
        <v>0</v>
      </c>
      <c r="F75" s="229">
        <v>0</v>
      </c>
      <c r="G75" s="32">
        <v>0</v>
      </c>
      <c r="H75" s="252">
        <v>9.2780388304914821E-2</v>
      </c>
      <c r="I75" s="252">
        <v>2.2030058769792497E-5</v>
      </c>
      <c r="J75" s="32">
        <v>0</v>
      </c>
      <c r="K75" s="32">
        <v>0</v>
      </c>
    </row>
    <row r="76" spans="2:11" x14ac:dyDescent="0.25">
      <c r="B76" s="48" t="s">
        <v>10</v>
      </c>
      <c r="C76" s="222">
        <v>0.50727902025540672</v>
      </c>
      <c r="D76" s="228">
        <v>0</v>
      </c>
      <c r="E76" s="228">
        <v>0</v>
      </c>
      <c r="F76" s="253">
        <v>5.9722892350884344E-3</v>
      </c>
      <c r="G76" s="228">
        <v>0</v>
      </c>
      <c r="H76" s="253">
        <v>9.2780388304914821E-2</v>
      </c>
      <c r="I76" s="253">
        <v>2.2030058769792497E-5</v>
      </c>
      <c r="J76" s="228">
        <v>0</v>
      </c>
      <c r="K76" s="228">
        <v>0</v>
      </c>
    </row>
    <row r="77" spans="2:11" x14ac:dyDescent="0.25">
      <c r="B77" s="43"/>
      <c r="C77" s="213"/>
      <c r="D77" s="43"/>
      <c r="E77" s="43"/>
      <c r="F77" s="43"/>
      <c r="G77" s="43"/>
      <c r="H77" s="43"/>
      <c r="I77" s="43"/>
      <c r="J77" s="43"/>
      <c r="K77" s="43"/>
    </row>
    <row r="78" spans="2:11" x14ac:dyDescent="0.25">
      <c r="B78" s="110" t="s">
        <v>398</v>
      </c>
      <c r="C78" s="44"/>
      <c r="D78" s="44"/>
      <c r="E78" s="44"/>
      <c r="F78" s="44"/>
      <c r="G78" s="44"/>
      <c r="H78" s="44"/>
      <c r="I78" s="44"/>
      <c r="J78" s="44"/>
      <c r="K78" s="44"/>
    </row>
    <row r="79" spans="2:11" x14ac:dyDescent="0.25">
      <c r="B79" s="221" t="s">
        <v>399</v>
      </c>
      <c r="C79" s="229" t="s">
        <v>389</v>
      </c>
      <c r="D79" s="229" t="s">
        <v>390</v>
      </c>
      <c r="E79" s="229" t="s">
        <v>391</v>
      </c>
      <c r="F79" s="229" t="s">
        <v>10</v>
      </c>
      <c r="H79" s="44"/>
      <c r="I79" s="44"/>
      <c r="J79" s="44"/>
      <c r="K79" s="44"/>
    </row>
    <row r="80" spans="2:11" x14ac:dyDescent="0.25">
      <c r="B80" s="43" t="s">
        <v>394</v>
      </c>
      <c r="C80" s="213">
        <v>5.8705969796421821E-2</v>
      </c>
      <c r="D80" s="254">
        <v>6.2437153505340119E-3</v>
      </c>
      <c r="E80" s="254">
        <v>0</v>
      </c>
      <c r="F80" s="254">
        <v>6.494968514695583E-2</v>
      </c>
      <c r="H80" s="44"/>
      <c r="I80" s="44"/>
      <c r="J80" s="44"/>
      <c r="K80" s="44"/>
    </row>
    <row r="81" spans="2:12" x14ac:dyDescent="0.25">
      <c r="B81" s="43" t="s">
        <v>395</v>
      </c>
      <c r="C81" s="254">
        <v>0</v>
      </c>
      <c r="D81" s="254">
        <v>0</v>
      </c>
      <c r="E81" s="254">
        <v>0</v>
      </c>
      <c r="F81" s="254">
        <v>0</v>
      </c>
      <c r="H81" s="44"/>
      <c r="I81" s="44"/>
      <c r="J81" s="44"/>
      <c r="K81" s="44"/>
    </row>
    <row r="82" spans="2:12" x14ac:dyDescent="0.25">
      <c r="B82" s="43" t="s">
        <v>396</v>
      </c>
      <c r="C82" s="213">
        <v>8.3505946399613881E-2</v>
      </c>
      <c r="D82" s="213">
        <v>2.5792077099999998E-3</v>
      </c>
      <c r="E82" s="213">
        <v>5.7914427949999993E-2</v>
      </c>
      <c r="F82" s="213"/>
      <c r="H82" s="44"/>
      <c r="I82" s="44"/>
      <c r="J82" s="44"/>
      <c r="K82" s="44"/>
    </row>
    <row r="83" spans="2:12" x14ac:dyDescent="0.25">
      <c r="B83" s="223" t="s">
        <v>397</v>
      </c>
      <c r="C83" s="222">
        <v>0.28569665998526861</v>
      </c>
      <c r="D83" s="222">
        <v>0.11140780071234159</v>
      </c>
      <c r="E83" s="222">
        <v>0</v>
      </c>
      <c r="F83" s="222">
        <v>0.39710446069761018</v>
      </c>
      <c r="H83" s="44"/>
      <c r="I83" s="44"/>
      <c r="J83" s="44"/>
      <c r="K83" s="44"/>
    </row>
    <row r="84" spans="2:12" x14ac:dyDescent="0.25">
      <c r="B84" s="48" t="s">
        <v>10</v>
      </c>
      <c r="C84" s="222">
        <v>0.42790857618130429</v>
      </c>
      <c r="D84" s="222">
        <v>0.12023072377287561</v>
      </c>
      <c r="E84" s="222">
        <v>5.7914427949999993E-2</v>
      </c>
      <c r="F84" s="222">
        <v>0.60605372790417988</v>
      </c>
      <c r="G84" s="44"/>
      <c r="H84" s="44"/>
      <c r="I84" s="44"/>
      <c r="J84" s="44"/>
      <c r="K84" s="44"/>
    </row>
    <row r="85" spans="2:12" x14ac:dyDescent="0.25">
      <c r="B85" s="43"/>
      <c r="C85" s="213"/>
      <c r="D85" s="43"/>
      <c r="E85" s="43"/>
      <c r="F85" s="43"/>
      <c r="G85" s="44"/>
      <c r="H85" s="44"/>
      <c r="I85" s="44"/>
      <c r="J85" s="44"/>
      <c r="K85" s="44"/>
    </row>
    <row r="86" spans="2:12" x14ac:dyDescent="0.25">
      <c r="B86" s="110" t="s">
        <v>400</v>
      </c>
      <c r="C86" s="44"/>
      <c r="D86" s="44"/>
      <c r="E86" s="44"/>
      <c r="F86" s="44"/>
      <c r="G86" s="44"/>
      <c r="H86" s="44"/>
      <c r="I86" s="44"/>
      <c r="J86" s="44"/>
      <c r="K86" s="44"/>
      <c r="L86" s="37"/>
    </row>
    <row r="87" spans="2:12" x14ac:dyDescent="0.25">
      <c r="B87" s="265" t="s">
        <v>401</v>
      </c>
      <c r="C87" s="265"/>
      <c r="D87" s="265"/>
      <c r="E87" s="265"/>
      <c r="F87" s="224">
        <v>0.61</v>
      </c>
      <c r="G87" s="44"/>
      <c r="H87" s="44"/>
      <c r="I87" s="44"/>
      <c r="J87" s="44"/>
      <c r="K87" s="44"/>
    </row>
    <row r="88" spans="2:12" x14ac:dyDescent="0.25">
      <c r="B88" s="214"/>
      <c r="C88" s="214"/>
      <c r="D88" s="214"/>
      <c r="E88" s="214"/>
      <c r="F88" s="213"/>
      <c r="G88" s="44"/>
      <c r="H88" s="44"/>
      <c r="I88" s="44"/>
      <c r="J88" s="44"/>
      <c r="K88" s="44"/>
    </row>
    <row r="89" spans="2:12" x14ac:dyDescent="0.25">
      <c r="B89" s="161"/>
      <c r="C89" s="161"/>
      <c r="D89" s="161"/>
      <c r="E89" s="44"/>
      <c r="F89" s="44"/>
      <c r="G89" s="44"/>
      <c r="H89" s="44"/>
      <c r="I89" s="44"/>
      <c r="J89" s="44"/>
      <c r="K89" s="44"/>
    </row>
    <row r="90" spans="2:12" x14ac:dyDescent="0.25">
      <c r="B90" s="215" t="s">
        <v>402</v>
      </c>
      <c r="C90" s="226"/>
      <c r="D90" s="161"/>
      <c r="E90" s="44"/>
      <c r="F90" s="44"/>
      <c r="G90" s="44"/>
      <c r="H90" s="44"/>
      <c r="I90" s="44"/>
      <c r="J90" s="44"/>
      <c r="K90" s="44"/>
    </row>
    <row r="91" spans="2:12" x14ac:dyDescent="0.25">
      <c r="B91" s="225" t="s">
        <v>403</v>
      </c>
      <c r="C91" s="32">
        <v>0</v>
      </c>
      <c r="D91" s="161"/>
      <c r="E91" s="44"/>
      <c r="F91" s="44"/>
      <c r="G91" s="44"/>
      <c r="H91" s="44"/>
      <c r="I91" s="44"/>
      <c r="J91" s="44"/>
      <c r="K91" s="44"/>
    </row>
    <row r="92" spans="2:12" x14ac:dyDescent="0.25">
      <c r="B92" s="216" t="s">
        <v>404</v>
      </c>
      <c r="C92" s="32">
        <v>0</v>
      </c>
      <c r="D92" s="161"/>
      <c r="E92" s="44"/>
      <c r="F92" s="44"/>
      <c r="G92" s="44"/>
      <c r="H92" s="44"/>
      <c r="I92" s="44"/>
      <c r="J92" s="44"/>
      <c r="K92" s="44"/>
    </row>
    <row r="93" spans="2:12" x14ac:dyDescent="0.25">
      <c r="B93" s="223" t="s">
        <v>391</v>
      </c>
      <c r="C93" s="32">
        <v>0</v>
      </c>
      <c r="D93" s="161"/>
      <c r="E93" s="44"/>
      <c r="F93" s="44"/>
      <c r="G93" s="44"/>
      <c r="H93" s="44"/>
      <c r="I93" s="44"/>
      <c r="J93" s="44"/>
      <c r="K93" s="44"/>
    </row>
    <row r="94" spans="2:12" x14ac:dyDescent="0.25">
      <c r="B94" s="227" t="s">
        <v>10</v>
      </c>
      <c r="C94" s="228">
        <v>0</v>
      </c>
      <c r="D94" s="161"/>
      <c r="E94" s="44"/>
      <c r="F94" s="44"/>
      <c r="G94" s="44"/>
      <c r="H94" s="44"/>
      <c r="I94" s="44"/>
      <c r="J94" s="44"/>
      <c r="K94" s="44"/>
    </row>
    <row r="95" spans="2:12" x14ac:dyDescent="0.25">
      <c r="B95" s="161"/>
      <c r="C95" s="161"/>
      <c r="D95" s="161"/>
      <c r="E95" s="44"/>
      <c r="F95" s="44"/>
      <c r="G95" s="44"/>
      <c r="H95" s="44"/>
      <c r="I95" s="44"/>
      <c r="J95" s="44"/>
      <c r="K95" s="44"/>
    </row>
    <row r="96" spans="2:12" x14ac:dyDescent="0.25">
      <c r="B96" s="215" t="s">
        <v>405</v>
      </c>
      <c r="C96" s="226"/>
      <c r="D96" s="161"/>
      <c r="E96" s="44"/>
      <c r="F96" s="44"/>
      <c r="G96" s="44"/>
      <c r="H96" s="44"/>
      <c r="I96" s="44"/>
      <c r="J96" s="44"/>
      <c r="K96" s="44"/>
    </row>
    <row r="97" spans="2:11" x14ac:dyDescent="0.25">
      <c r="B97" s="225" t="s">
        <v>403</v>
      </c>
      <c r="C97" s="32">
        <v>0</v>
      </c>
      <c r="D97" s="161"/>
      <c r="E97" s="44"/>
      <c r="F97" s="44"/>
      <c r="G97" s="44"/>
      <c r="H97" s="44"/>
      <c r="I97" s="44"/>
      <c r="J97" s="44"/>
      <c r="K97" s="44"/>
    </row>
    <row r="98" spans="2:11" x14ac:dyDescent="0.25">
      <c r="B98" s="216" t="s">
        <v>404</v>
      </c>
      <c r="C98" s="32">
        <v>0</v>
      </c>
      <c r="D98" s="161"/>
      <c r="E98" s="44"/>
      <c r="F98" s="44"/>
      <c r="G98" s="44"/>
      <c r="H98" s="44"/>
      <c r="I98" s="44"/>
      <c r="J98" s="44"/>
      <c r="K98" s="44"/>
    </row>
    <row r="99" spans="2:11" x14ac:dyDescent="0.25">
      <c r="B99" s="223" t="s">
        <v>391</v>
      </c>
      <c r="C99" s="32">
        <v>0</v>
      </c>
      <c r="D99" s="161"/>
      <c r="E99" s="44"/>
      <c r="F99" s="44"/>
      <c r="G99" s="44"/>
      <c r="H99" s="44"/>
      <c r="I99" s="44"/>
      <c r="J99" s="44"/>
      <c r="K99" s="44"/>
    </row>
    <row r="100" spans="2:11" x14ac:dyDescent="0.25">
      <c r="B100" s="227" t="s">
        <v>10</v>
      </c>
      <c r="C100" s="228">
        <v>0</v>
      </c>
      <c r="D100" s="161"/>
      <c r="E100" s="44"/>
      <c r="F100" s="44"/>
      <c r="G100" s="44"/>
      <c r="H100" s="44"/>
      <c r="I100" s="44"/>
      <c r="J100" s="44"/>
      <c r="K100" s="44"/>
    </row>
    <row r="101" spans="2:11" x14ac:dyDescent="0.25">
      <c r="B101" s="216"/>
      <c r="C101" s="217"/>
      <c r="D101" s="161"/>
      <c r="E101" s="44"/>
      <c r="F101" s="44"/>
      <c r="G101" s="44"/>
      <c r="H101" s="44"/>
      <c r="I101" s="44"/>
      <c r="J101" s="44"/>
      <c r="K101" s="44"/>
    </row>
    <row r="102" spans="2:11" ht="18" x14ac:dyDescent="0.25">
      <c r="B102" s="261" t="s">
        <v>406</v>
      </c>
      <c r="C102" s="261"/>
      <c r="D102" s="261"/>
      <c r="E102" s="261"/>
      <c r="F102" s="261"/>
    </row>
    <row r="103" spans="2:11" ht="18" x14ac:dyDescent="0.25">
      <c r="B103" s="38"/>
      <c r="C103" s="218"/>
      <c r="D103" s="219"/>
      <c r="E103" s="219"/>
      <c r="F103" s="219"/>
    </row>
    <row r="104" spans="2:11" x14ac:dyDescent="0.25">
      <c r="B104" s="28" t="s">
        <v>407</v>
      </c>
      <c r="C104" s="201" t="s">
        <v>463</v>
      </c>
      <c r="D104" s="6"/>
      <c r="E104" s="6"/>
    </row>
    <row r="105" spans="2:11" x14ac:dyDescent="0.25">
      <c r="B105" s="216" t="s">
        <v>408</v>
      </c>
      <c r="C105" s="231">
        <v>1</v>
      </c>
      <c r="D105" s="220"/>
      <c r="E105" s="6"/>
    </row>
    <row r="106" spans="2:11" x14ac:dyDescent="0.25">
      <c r="B106" s="216" t="s">
        <v>409</v>
      </c>
      <c r="C106" s="150">
        <v>0</v>
      </c>
      <c r="D106" s="6"/>
      <c r="E106" s="6"/>
    </row>
    <row r="107" spans="2:11" x14ac:dyDescent="0.25">
      <c r="B107" s="216" t="s">
        <v>410</v>
      </c>
      <c r="C107" s="150">
        <v>0</v>
      </c>
      <c r="D107" s="6"/>
      <c r="E107" s="6"/>
    </row>
    <row r="108" spans="2:11" x14ac:dyDescent="0.25">
      <c r="B108" s="216" t="s">
        <v>411</v>
      </c>
      <c r="C108" s="150">
        <v>0</v>
      </c>
      <c r="D108" s="6"/>
      <c r="E108" s="6"/>
    </row>
    <row r="109" spans="2:11" x14ac:dyDescent="0.25">
      <c r="B109" s="216" t="s">
        <v>412</v>
      </c>
      <c r="C109" s="150">
        <v>0</v>
      </c>
      <c r="D109" s="6"/>
      <c r="E109" s="6"/>
    </row>
    <row r="110" spans="2:11" x14ac:dyDescent="0.25">
      <c r="B110" s="216" t="s">
        <v>413</v>
      </c>
      <c r="C110" s="150">
        <v>0</v>
      </c>
      <c r="D110" s="6"/>
      <c r="E110" s="6"/>
    </row>
    <row r="111" spans="2:11" x14ac:dyDescent="0.25">
      <c r="B111" s="223" t="s">
        <v>414</v>
      </c>
      <c r="C111" s="232">
        <v>0</v>
      </c>
      <c r="D111" s="6"/>
      <c r="E111" s="6"/>
    </row>
    <row r="112" spans="2:11" x14ac:dyDescent="0.25">
      <c r="B112" s="6"/>
      <c r="C112" s="24"/>
      <c r="D112" s="24"/>
      <c r="E112" s="24"/>
      <c r="F112" s="35"/>
      <c r="G112" s="36"/>
      <c r="H112" s="36"/>
      <c r="I112" s="35"/>
    </row>
    <row r="113" spans="2:9" x14ac:dyDescent="0.25">
      <c r="B113" s="182"/>
      <c r="C113" s="24"/>
      <c r="D113" s="24"/>
      <c r="E113" s="24"/>
      <c r="F113" s="35"/>
      <c r="G113" s="36"/>
      <c r="H113" s="36"/>
      <c r="I113" s="35"/>
    </row>
    <row r="114" spans="2:9" x14ac:dyDescent="0.25">
      <c r="B114" s="6"/>
      <c r="C114" s="6"/>
      <c r="D114" s="6"/>
      <c r="E114" s="6"/>
      <c r="F114" s="6"/>
      <c r="G114" s="6"/>
      <c r="H114" s="6"/>
      <c r="I114" s="6"/>
    </row>
    <row r="115" spans="2:9" ht="18" x14ac:dyDescent="0.25">
      <c r="B115" s="261" t="s">
        <v>102</v>
      </c>
      <c r="C115" s="261"/>
      <c r="D115" s="261"/>
      <c r="E115" s="261"/>
      <c r="F115" s="261"/>
      <c r="G115" s="6"/>
      <c r="H115" s="6"/>
      <c r="I115" s="6"/>
    </row>
    <row r="116" spans="2:9" ht="18" x14ac:dyDescent="0.25">
      <c r="B116" s="38"/>
      <c r="C116" s="263" t="s">
        <v>92</v>
      </c>
      <c r="D116" s="263"/>
      <c r="E116" s="263"/>
      <c r="F116" s="263"/>
      <c r="G116" s="6"/>
      <c r="H116" s="6"/>
      <c r="I116" s="6"/>
    </row>
    <row r="117" spans="2:9" x14ac:dyDescent="0.25">
      <c r="B117" s="25" t="s">
        <v>93</v>
      </c>
      <c r="C117" s="260"/>
      <c r="D117" s="260"/>
      <c r="E117" s="260"/>
      <c r="F117" s="260"/>
      <c r="G117" s="6"/>
      <c r="H117" s="6"/>
      <c r="I117" s="6"/>
    </row>
    <row r="118" spans="2:9" ht="9.75" customHeight="1" x14ac:dyDescent="0.25">
      <c r="B118" s="25"/>
      <c r="C118" s="34"/>
      <c r="D118" s="34"/>
      <c r="E118" s="34"/>
      <c r="F118" s="34"/>
      <c r="G118" s="6"/>
      <c r="H118" s="6"/>
      <c r="I118" s="6"/>
    </row>
    <row r="119" spans="2:9" x14ac:dyDescent="0.25">
      <c r="B119" s="30" t="s">
        <v>95</v>
      </c>
      <c r="C119" s="266" t="s">
        <v>94</v>
      </c>
      <c r="D119" s="266"/>
      <c r="E119" s="266"/>
      <c r="F119" s="266"/>
      <c r="G119" s="6"/>
      <c r="H119" s="6"/>
      <c r="I119" s="6"/>
    </row>
    <row r="120" spans="2:9" s="37" customFormat="1" x14ac:dyDescent="0.2">
      <c r="B120" s="183" t="s">
        <v>321</v>
      </c>
    </row>
    <row r="121" spans="2:9" x14ac:dyDescent="0.25">
      <c r="B121" s="25"/>
      <c r="C121" s="6"/>
      <c r="D121" s="6"/>
      <c r="E121" s="6"/>
      <c r="F121" s="6"/>
      <c r="G121" s="6"/>
      <c r="H121" s="6"/>
      <c r="I121" s="6"/>
    </row>
    <row r="122" spans="2:9" x14ac:dyDescent="0.25">
      <c r="B122" s="25"/>
      <c r="C122" s="6"/>
      <c r="D122" s="6"/>
      <c r="E122" s="6"/>
      <c r="F122" s="6"/>
      <c r="G122" s="6"/>
      <c r="H122" s="6"/>
      <c r="I122" s="6"/>
    </row>
    <row r="123" spans="2:9" ht="15.75" x14ac:dyDescent="0.25">
      <c r="B123" s="33"/>
      <c r="G123" s="6"/>
      <c r="H123" s="6"/>
      <c r="I123" s="6"/>
    </row>
    <row r="124" spans="2:9" ht="18" x14ac:dyDescent="0.25">
      <c r="B124" s="261" t="s">
        <v>101</v>
      </c>
      <c r="C124" s="261"/>
      <c r="D124" s="261"/>
      <c r="E124" s="261"/>
      <c r="F124" s="261"/>
      <c r="G124" s="6"/>
      <c r="H124" s="6"/>
      <c r="I124" s="6"/>
    </row>
    <row r="125" spans="2:9" ht="18" x14ac:dyDescent="0.25">
      <c r="B125" s="38"/>
      <c r="C125" s="263" t="s">
        <v>92</v>
      </c>
      <c r="D125" s="263"/>
      <c r="E125" s="263"/>
      <c r="F125" s="263"/>
      <c r="G125" s="6"/>
      <c r="H125" s="6"/>
      <c r="I125" s="6"/>
    </row>
    <row r="126" spans="2:9" x14ac:dyDescent="0.25">
      <c r="B126" s="40"/>
      <c r="C126" s="267" t="s">
        <v>96</v>
      </c>
      <c r="D126" s="267"/>
      <c r="E126" s="267" t="s">
        <v>97</v>
      </c>
      <c r="F126" s="267"/>
      <c r="G126" s="6"/>
      <c r="H126" s="6"/>
      <c r="I126" s="6"/>
    </row>
    <row r="127" spans="2:9" ht="30" x14ac:dyDescent="0.25">
      <c r="B127" s="11" t="s">
        <v>98</v>
      </c>
      <c r="C127" s="260" t="s">
        <v>94</v>
      </c>
      <c r="D127" s="260"/>
      <c r="E127" s="260"/>
      <c r="F127" s="260"/>
      <c r="G127" s="6"/>
      <c r="H127" s="6"/>
      <c r="I127" s="6"/>
    </row>
    <row r="128" spans="2:9" x14ac:dyDescent="0.25">
      <c r="B128" s="25" t="s">
        <v>99</v>
      </c>
      <c r="C128" s="260" t="s">
        <v>94</v>
      </c>
      <c r="D128" s="260"/>
      <c r="E128" s="260"/>
      <c r="F128" s="260"/>
      <c r="G128" s="6"/>
      <c r="H128" s="6"/>
      <c r="I128" s="6"/>
    </row>
    <row r="129" spans="2:9" x14ac:dyDescent="0.25">
      <c r="B129" s="30" t="s">
        <v>100</v>
      </c>
      <c r="C129" s="266"/>
      <c r="D129" s="266"/>
      <c r="E129" s="266" t="s">
        <v>94</v>
      </c>
      <c r="F129" s="266"/>
      <c r="G129" s="6"/>
      <c r="H129" s="6"/>
      <c r="I129" s="6"/>
    </row>
    <row r="130" spans="2:9" x14ac:dyDescent="0.25">
      <c r="B130" s="83"/>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19" t="s">
        <v>246</v>
      </c>
    </row>
  </sheetData>
  <mergeCells count="20">
    <mergeCell ref="C129:D129"/>
    <mergeCell ref="E127:F127"/>
    <mergeCell ref="E128:F128"/>
    <mergeCell ref="E129:F129"/>
    <mergeCell ref="C126:D126"/>
    <mergeCell ref="E126:F126"/>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s>
  <hyperlinks>
    <hyperlink ref="I133"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C18" sqref="C18:M18"/>
    </sheetView>
  </sheetViews>
  <sheetFormatPr defaultRowHeight="15" x14ac:dyDescent="0.25"/>
  <cols>
    <col min="1" max="1" width="4.7109375" style="44" customWidth="1"/>
    <col min="2" max="2" width="7.7109375" style="44" customWidth="1"/>
    <col min="3" max="13" width="15.7109375" style="44" customWidth="1"/>
    <col min="14" max="16384" width="9.140625" style="44"/>
  </cols>
  <sheetData>
    <row r="4" spans="2:13" ht="18" x14ac:dyDescent="0.25">
      <c r="B4" s="39" t="s">
        <v>419</v>
      </c>
      <c r="K4" s="45" t="s">
        <v>30</v>
      </c>
      <c r="L4" s="46">
        <v>43100</v>
      </c>
    </row>
    <row r="5" spans="2:13" x14ac:dyDescent="0.25">
      <c r="B5" s="47" t="s">
        <v>112</v>
      </c>
    </row>
    <row r="7" spans="2:13" ht="15.75" x14ac:dyDescent="0.25">
      <c r="B7" s="42" t="s">
        <v>255</v>
      </c>
      <c r="C7" s="43"/>
      <c r="D7" s="43"/>
      <c r="E7" s="43"/>
      <c r="F7" s="43"/>
      <c r="G7" s="43"/>
      <c r="H7" s="43"/>
      <c r="I7" s="43"/>
      <c r="J7" s="43"/>
      <c r="K7" s="43"/>
      <c r="L7" s="43"/>
      <c r="M7" s="43"/>
    </row>
    <row r="8" spans="2:13" ht="3.75" customHeight="1" x14ac:dyDescent="0.25">
      <c r="B8" s="42"/>
      <c r="C8" s="43"/>
      <c r="D8" s="43"/>
      <c r="E8" s="43"/>
      <c r="F8" s="43"/>
      <c r="G8" s="43"/>
      <c r="H8" s="43"/>
      <c r="I8" s="43"/>
      <c r="J8" s="43"/>
      <c r="K8" s="43"/>
      <c r="L8" s="43"/>
      <c r="M8" s="43"/>
    </row>
    <row r="9" spans="2:13" x14ac:dyDescent="0.25">
      <c r="B9" s="56" t="s">
        <v>0</v>
      </c>
      <c r="C9" s="1"/>
      <c r="D9" s="1"/>
      <c r="E9" s="1"/>
      <c r="F9" s="1"/>
      <c r="G9" s="1"/>
      <c r="H9" s="1"/>
      <c r="I9" s="1"/>
      <c r="J9" s="1"/>
      <c r="K9" s="1"/>
      <c r="L9" s="1"/>
      <c r="M9" s="1"/>
    </row>
    <row r="10" spans="2:13" ht="45" x14ac:dyDescent="0.25">
      <c r="B10" s="48"/>
      <c r="C10" s="49" t="s">
        <v>1</v>
      </c>
      <c r="D10" s="49" t="s">
        <v>2</v>
      </c>
      <c r="E10" s="49" t="s">
        <v>3</v>
      </c>
      <c r="F10" s="49" t="s">
        <v>4</v>
      </c>
      <c r="G10" s="49" t="s">
        <v>5</v>
      </c>
      <c r="H10" s="49" t="s">
        <v>6</v>
      </c>
      <c r="I10" s="49" t="s">
        <v>7</v>
      </c>
      <c r="J10" s="49" t="s">
        <v>52</v>
      </c>
      <c r="K10" s="49" t="s">
        <v>8</v>
      </c>
      <c r="L10" s="49" t="s">
        <v>9</v>
      </c>
      <c r="M10" s="50" t="s">
        <v>10</v>
      </c>
    </row>
    <row r="11" spans="2:13" x14ac:dyDescent="0.25">
      <c r="B11" s="51" t="s">
        <v>10</v>
      </c>
      <c r="C11" s="154">
        <v>675</v>
      </c>
      <c r="D11" s="154">
        <v>0</v>
      </c>
      <c r="E11" s="154">
        <v>2</v>
      </c>
      <c r="F11" s="154">
        <v>29</v>
      </c>
      <c r="G11" s="154">
        <v>396</v>
      </c>
      <c r="H11" s="154">
        <v>23</v>
      </c>
      <c r="I11" s="154">
        <v>833</v>
      </c>
      <c r="J11" s="154">
        <v>2495</v>
      </c>
      <c r="K11" s="154">
        <v>1</v>
      </c>
      <c r="L11" s="154">
        <v>2</v>
      </c>
      <c r="M11" s="52">
        <f>SUM(C11:L11)</f>
        <v>4456</v>
      </c>
    </row>
    <row r="12" spans="2:13" x14ac:dyDescent="0.25">
      <c r="B12" s="155" t="s">
        <v>162</v>
      </c>
      <c r="C12" s="156">
        <f>+C11/$M$11</f>
        <v>0.15148114901256732</v>
      </c>
      <c r="D12" s="156">
        <f t="shared" ref="D12:M12" si="0">+D11/$M$11</f>
        <v>0</v>
      </c>
      <c r="E12" s="156">
        <f t="shared" si="0"/>
        <v>4.4883303411131061E-4</v>
      </c>
      <c r="F12" s="156">
        <f t="shared" si="0"/>
        <v>6.5080789946140036E-3</v>
      </c>
      <c r="G12" s="156">
        <f t="shared" si="0"/>
        <v>8.8868940754039491E-2</v>
      </c>
      <c r="H12" s="156">
        <f t="shared" si="0"/>
        <v>5.1615798922800722E-3</v>
      </c>
      <c r="I12" s="156">
        <f t="shared" si="0"/>
        <v>0.18693895870736085</v>
      </c>
      <c r="J12" s="156">
        <f t="shared" si="0"/>
        <v>0.55991921005385992</v>
      </c>
      <c r="K12" s="156">
        <f t="shared" si="0"/>
        <v>2.244165170556553E-4</v>
      </c>
      <c r="L12" s="156">
        <f t="shared" si="0"/>
        <v>4.4883303411131061E-4</v>
      </c>
      <c r="M12" s="156">
        <f t="shared" si="0"/>
        <v>1</v>
      </c>
    </row>
    <row r="13" spans="2:13" x14ac:dyDescent="0.25">
      <c r="B13" s="43"/>
      <c r="C13" s="43"/>
      <c r="D13" s="43"/>
      <c r="E13" s="43"/>
      <c r="F13" s="43"/>
      <c r="G13" s="43"/>
      <c r="H13" s="43"/>
      <c r="I13" s="43"/>
      <c r="J13" s="43"/>
      <c r="K13" s="43"/>
      <c r="L13" s="43"/>
      <c r="M13" s="43"/>
    </row>
    <row r="14" spans="2:13" ht="15.75" x14ac:dyDescent="0.25">
      <c r="B14" s="42" t="s">
        <v>256</v>
      </c>
      <c r="C14" s="43"/>
      <c r="D14" s="43"/>
      <c r="E14" s="43"/>
      <c r="F14" s="43"/>
      <c r="G14" s="43"/>
      <c r="H14" s="43"/>
      <c r="I14" s="43"/>
      <c r="J14" s="43"/>
      <c r="K14" s="43"/>
      <c r="L14" s="43"/>
      <c r="M14" s="43"/>
    </row>
    <row r="15" spans="2:13" ht="3.75" customHeight="1" x14ac:dyDescent="0.25">
      <c r="B15" s="42"/>
      <c r="C15" s="43"/>
      <c r="D15" s="43"/>
      <c r="E15" s="43"/>
      <c r="F15" s="43"/>
      <c r="G15" s="43"/>
      <c r="H15" s="43"/>
      <c r="I15" s="43"/>
      <c r="J15" s="43"/>
      <c r="K15" s="43"/>
      <c r="L15" s="43"/>
      <c r="M15" s="43"/>
    </row>
    <row r="16" spans="2:13" x14ac:dyDescent="0.25">
      <c r="B16" s="56" t="s">
        <v>113</v>
      </c>
      <c r="C16" s="1"/>
      <c r="D16" s="1"/>
      <c r="E16" s="1"/>
      <c r="F16" s="1"/>
      <c r="G16" s="1"/>
      <c r="H16" s="1"/>
      <c r="I16" s="1"/>
      <c r="J16" s="1"/>
      <c r="K16" s="1"/>
      <c r="L16" s="1"/>
      <c r="M16" s="1"/>
    </row>
    <row r="17" spans="2:14" ht="45" x14ac:dyDescent="0.25">
      <c r="B17" s="48"/>
      <c r="C17" s="49" t="s">
        <v>1</v>
      </c>
      <c r="D17" s="49" t="s">
        <v>2</v>
      </c>
      <c r="E17" s="49" t="s">
        <v>3</v>
      </c>
      <c r="F17" s="49" t="s">
        <v>4</v>
      </c>
      <c r="G17" s="49" t="s">
        <v>5</v>
      </c>
      <c r="H17" s="49" t="s">
        <v>6</v>
      </c>
      <c r="I17" s="49" t="s">
        <v>7</v>
      </c>
      <c r="J17" s="49" t="s">
        <v>52</v>
      </c>
      <c r="K17" s="49" t="s">
        <v>8</v>
      </c>
      <c r="L17" s="49" t="s">
        <v>9</v>
      </c>
      <c r="M17" s="50" t="s">
        <v>10</v>
      </c>
    </row>
    <row r="18" spans="2:14" x14ac:dyDescent="0.25">
      <c r="B18" s="51" t="s">
        <v>10</v>
      </c>
      <c r="C18" s="53">
        <v>0.39849403898000002</v>
      </c>
      <c r="D18" s="53">
        <v>0</v>
      </c>
      <c r="E18" s="53">
        <v>2.67089835E-3</v>
      </c>
      <c r="F18" s="53">
        <v>0.10872208663000001</v>
      </c>
      <c r="G18" s="53">
        <v>0.32670028264000001</v>
      </c>
      <c r="H18" s="53">
        <v>3.6357352279999998E-2</v>
      </c>
      <c r="I18" s="53">
        <v>0.67127892615999996</v>
      </c>
      <c r="J18" s="53">
        <v>3.1121768222999999</v>
      </c>
      <c r="K18" s="53">
        <v>2.0038540300000001E-3</v>
      </c>
      <c r="L18" s="53">
        <v>6.0848116000000003E-4</v>
      </c>
      <c r="M18" s="54">
        <f>SUM(C18:L18)</f>
        <v>4.659012742529999</v>
      </c>
    </row>
    <row r="19" spans="2:14" x14ac:dyDescent="0.25">
      <c r="B19" s="155" t="s">
        <v>162</v>
      </c>
      <c r="C19" s="156">
        <f>+C18/$M$18</f>
        <v>8.5531862864921995E-2</v>
      </c>
      <c r="D19" s="156">
        <f t="shared" ref="D19:M19" si="1">+D18/$M$18</f>
        <v>0</v>
      </c>
      <c r="E19" s="156">
        <f t="shared" si="1"/>
        <v>5.7327560528405285E-4</v>
      </c>
      <c r="F19" s="156">
        <f t="shared" si="1"/>
        <v>2.3335863763051287E-2</v>
      </c>
      <c r="G19" s="156">
        <f t="shared" si="1"/>
        <v>7.0122212729255354E-2</v>
      </c>
      <c r="H19" s="156">
        <f t="shared" si="1"/>
        <v>7.8036601935234772E-3</v>
      </c>
      <c r="I19" s="156">
        <f t="shared" si="1"/>
        <v>0.14408179656436682</v>
      </c>
      <c r="J19" s="156">
        <f t="shared" si="1"/>
        <v>0.66799062253905417</v>
      </c>
      <c r="K19" s="156">
        <f t="shared" si="1"/>
        <v>4.30102715046845E-4</v>
      </c>
      <c r="L19" s="156">
        <f t="shared" si="1"/>
        <v>1.3060302549625021E-4</v>
      </c>
      <c r="M19" s="156">
        <f t="shared" si="1"/>
        <v>1</v>
      </c>
    </row>
    <row r="20" spans="2:14" x14ac:dyDescent="0.25">
      <c r="B20" s="43"/>
      <c r="C20" s="43"/>
      <c r="D20" s="43"/>
      <c r="E20" s="43"/>
      <c r="F20" s="43"/>
      <c r="G20" s="43"/>
      <c r="H20" s="43"/>
      <c r="I20" s="43"/>
      <c r="J20" s="43"/>
      <c r="K20" s="43"/>
      <c r="L20" s="43"/>
      <c r="M20" s="43"/>
    </row>
    <row r="21" spans="2:14" ht="15.75" x14ac:dyDescent="0.25">
      <c r="B21" s="42" t="s">
        <v>257</v>
      </c>
      <c r="C21" s="43"/>
      <c r="D21" s="43"/>
      <c r="E21" s="43"/>
      <c r="F21" s="43"/>
      <c r="G21" s="43"/>
      <c r="H21" s="43"/>
      <c r="I21" s="43"/>
      <c r="J21" s="43"/>
      <c r="K21" s="43"/>
      <c r="L21" s="43"/>
      <c r="M21" s="43"/>
    </row>
    <row r="22" spans="2:14" ht="3.75" customHeight="1" x14ac:dyDescent="0.25">
      <c r="B22" s="42"/>
      <c r="C22" s="43"/>
      <c r="D22" s="43"/>
      <c r="E22" s="43"/>
      <c r="F22" s="43"/>
      <c r="G22" s="43"/>
      <c r="H22" s="43"/>
      <c r="I22" s="43"/>
      <c r="J22" s="43"/>
      <c r="K22" s="43"/>
      <c r="L22" s="43"/>
      <c r="M22" s="43"/>
    </row>
    <row r="23" spans="2:14" x14ac:dyDescent="0.25">
      <c r="B23" s="56" t="s">
        <v>114</v>
      </c>
      <c r="C23" s="1"/>
      <c r="D23" s="1"/>
      <c r="E23" s="1"/>
      <c r="F23" s="1"/>
      <c r="G23" s="1"/>
      <c r="H23" s="1"/>
      <c r="I23" s="1"/>
      <c r="J23" s="1"/>
      <c r="K23" s="1"/>
      <c r="L23" s="1"/>
      <c r="M23" s="1"/>
    </row>
    <row r="24" spans="2:14" x14ac:dyDescent="0.25">
      <c r="B24" s="43"/>
      <c r="C24" s="55"/>
      <c r="D24" s="43"/>
      <c r="E24" s="43"/>
      <c r="F24" s="43"/>
      <c r="G24" s="43"/>
      <c r="H24" s="43"/>
      <c r="I24" s="43"/>
      <c r="J24" s="43"/>
      <c r="K24" s="43"/>
      <c r="L24" s="43"/>
      <c r="M24" s="43"/>
    </row>
    <row r="25" spans="2:14" x14ac:dyDescent="0.25">
      <c r="B25" s="48"/>
      <c r="C25" s="49" t="s">
        <v>11</v>
      </c>
      <c r="D25" s="49" t="s">
        <v>12</v>
      </c>
      <c r="E25" s="49" t="s">
        <v>13</v>
      </c>
      <c r="F25" s="49" t="s">
        <v>14</v>
      </c>
      <c r="G25" s="49" t="s">
        <v>15</v>
      </c>
      <c r="H25" s="49" t="s">
        <v>16</v>
      </c>
      <c r="I25" s="50" t="s">
        <v>10</v>
      </c>
    </row>
    <row r="26" spans="2:14" x14ac:dyDescent="0.25">
      <c r="B26" s="51" t="s">
        <v>10</v>
      </c>
      <c r="C26" s="53">
        <v>2.1475492973399999</v>
      </c>
      <c r="D26" s="53">
        <v>1.01850471564</v>
      </c>
      <c r="E26" s="53">
        <v>1.3311995300799999</v>
      </c>
      <c r="F26" s="53">
        <v>0.16175919946</v>
      </c>
      <c r="G26" s="53">
        <v>0</v>
      </c>
      <c r="H26" s="53">
        <v>0</v>
      </c>
      <c r="I26" s="54">
        <f>SUM(C26:H26)</f>
        <v>4.6590127425199999</v>
      </c>
    </row>
    <row r="27" spans="2:14" x14ac:dyDescent="0.25">
      <c r="B27" s="155" t="s">
        <v>162</v>
      </c>
      <c r="C27" s="156">
        <f>+C26/$I$26</f>
        <v>0.460945143536658</v>
      </c>
      <c r="D27" s="156">
        <f t="shared" ref="D27:I27" si="2">+D26/$I$26</f>
        <v>0.21860955784574737</v>
      </c>
      <c r="E27" s="156">
        <f t="shared" si="2"/>
        <v>0.28572566842991104</v>
      </c>
      <c r="F27" s="156">
        <f t="shared" si="2"/>
        <v>3.4719630187683613E-2</v>
      </c>
      <c r="G27" s="156">
        <f t="shared" si="2"/>
        <v>0</v>
      </c>
      <c r="H27" s="156">
        <f t="shared" si="2"/>
        <v>0</v>
      </c>
      <c r="I27" s="157">
        <f t="shared" si="2"/>
        <v>1</v>
      </c>
    </row>
    <row r="30" spans="2:14" x14ac:dyDescent="0.25">
      <c r="N30" s="119"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F11" sqref="F11"/>
    </sheetView>
  </sheetViews>
  <sheetFormatPr defaultRowHeight="15" x14ac:dyDescent="0.25"/>
  <cols>
    <col min="1" max="1" width="4.7109375" style="44" customWidth="1"/>
    <col min="2" max="2" width="31" style="44" customWidth="1"/>
    <col min="3" max="3" width="21.5703125" style="44" customWidth="1"/>
    <col min="4" max="12" width="15.7109375" style="44" customWidth="1"/>
    <col min="13" max="13" width="3.42578125" style="44" customWidth="1"/>
    <col min="14" max="16384" width="9.140625" style="44"/>
  </cols>
  <sheetData>
    <row r="4" spans="2:14" x14ac:dyDescent="0.25">
      <c r="B4" s="43"/>
      <c r="C4" s="43"/>
      <c r="D4" s="43"/>
      <c r="E4" s="43"/>
      <c r="F4" s="43"/>
      <c r="G4" s="43"/>
      <c r="H4" s="43"/>
      <c r="I4" s="43"/>
      <c r="J4" s="45" t="s">
        <v>30</v>
      </c>
      <c r="K4" s="46">
        <f>'Table 1-3 - Lending'!L4</f>
        <v>43100</v>
      </c>
      <c r="L4" s="43"/>
    </row>
    <row r="5" spans="2:14" ht="15.75" x14ac:dyDescent="0.25">
      <c r="B5" s="42" t="s">
        <v>258</v>
      </c>
      <c r="C5" s="43"/>
      <c r="D5" s="43"/>
      <c r="E5" s="43"/>
      <c r="F5" s="43"/>
      <c r="G5" s="43"/>
      <c r="H5" s="43"/>
      <c r="I5" s="43"/>
      <c r="J5" s="43"/>
      <c r="K5" s="43"/>
      <c r="L5" s="43"/>
    </row>
    <row r="6" spans="2:14" ht="3.75" customHeight="1" x14ac:dyDescent="0.25">
      <c r="B6" s="42"/>
      <c r="C6" s="43"/>
      <c r="D6" s="43"/>
      <c r="E6" s="43"/>
      <c r="F6" s="43"/>
      <c r="G6" s="43"/>
      <c r="H6" s="43"/>
      <c r="I6" s="43"/>
      <c r="J6" s="43"/>
      <c r="K6" s="43"/>
      <c r="L6" s="43"/>
    </row>
    <row r="7" spans="2:14" x14ac:dyDescent="0.25">
      <c r="B7" s="139" t="s">
        <v>286</v>
      </c>
      <c r="C7" s="139"/>
      <c r="D7" s="61"/>
      <c r="E7" s="140"/>
      <c r="F7" s="140"/>
      <c r="G7" s="140"/>
      <c r="H7" s="140"/>
      <c r="I7" s="140"/>
      <c r="J7" s="140"/>
      <c r="K7" s="57"/>
      <c r="L7" s="57"/>
      <c r="M7" s="57"/>
      <c r="N7" s="57"/>
    </row>
    <row r="8" spans="2:14" x14ac:dyDescent="0.25">
      <c r="B8" s="48"/>
      <c r="C8" s="268" t="s">
        <v>288</v>
      </c>
      <c r="D8" s="268"/>
      <c r="E8" s="268"/>
      <c r="F8" s="268"/>
      <c r="G8" s="268"/>
      <c r="H8" s="268"/>
      <c r="I8" s="268"/>
      <c r="J8" s="268"/>
      <c r="K8" s="268"/>
      <c r="L8" s="268"/>
      <c r="N8" s="43"/>
    </row>
    <row r="9" spans="2:14" x14ac:dyDescent="0.25">
      <c r="B9" s="48"/>
      <c r="C9" s="66" t="s">
        <v>17</v>
      </c>
      <c r="D9" s="66" t="s">
        <v>18</v>
      </c>
      <c r="E9" s="66" t="s">
        <v>19</v>
      </c>
      <c r="F9" s="66" t="s">
        <v>20</v>
      </c>
      <c r="G9" s="66" t="s">
        <v>21</v>
      </c>
      <c r="H9" s="66" t="s">
        <v>22</v>
      </c>
      <c r="I9" s="66" t="s">
        <v>23</v>
      </c>
      <c r="J9" s="66" t="s">
        <v>24</v>
      </c>
      <c r="K9" s="66" t="s">
        <v>25</v>
      </c>
      <c r="L9" s="66" t="s">
        <v>26</v>
      </c>
      <c r="N9" s="203"/>
    </row>
    <row r="10" spans="2:14" x14ac:dyDescent="0.25">
      <c r="C10" s="63"/>
      <c r="D10" s="63"/>
      <c r="E10" s="63"/>
      <c r="F10" s="63"/>
      <c r="G10" s="63"/>
      <c r="H10" s="63"/>
      <c r="I10" s="63"/>
      <c r="J10" s="63"/>
      <c r="K10" s="63"/>
      <c r="L10" s="63"/>
    </row>
    <row r="11" spans="2:14" x14ac:dyDescent="0.25">
      <c r="B11" s="58" t="s">
        <v>1</v>
      </c>
      <c r="C11" s="185">
        <v>0.17627663859000001</v>
      </c>
      <c r="D11" s="185">
        <v>0.13346599046999999</v>
      </c>
      <c r="E11" s="185">
        <v>6.3315304899999994E-2</v>
      </c>
      <c r="F11" s="185">
        <v>1.3327627599999999E-2</v>
      </c>
      <c r="G11" s="185">
        <v>6.4069240100000004E-3</v>
      </c>
      <c r="H11" s="185">
        <v>1.6922778100000001E-3</v>
      </c>
      <c r="I11" s="185">
        <v>1.1504808799999999E-3</v>
      </c>
      <c r="J11" s="185">
        <v>9.8389181999999995E-4</v>
      </c>
      <c r="K11" s="185">
        <v>5.9567886999999998E-4</v>
      </c>
      <c r="L11" s="171">
        <v>1.2792179999999999E-3</v>
      </c>
      <c r="N11" s="199"/>
    </row>
    <row r="12" spans="2:14" x14ac:dyDescent="0.25">
      <c r="B12" s="58" t="s">
        <v>2</v>
      </c>
      <c r="C12" s="64">
        <v>0</v>
      </c>
      <c r="D12" s="64">
        <v>0</v>
      </c>
      <c r="E12" s="64">
        <v>0</v>
      </c>
      <c r="F12" s="64">
        <v>0</v>
      </c>
      <c r="G12" s="64">
        <v>0</v>
      </c>
      <c r="H12" s="64">
        <v>0</v>
      </c>
      <c r="I12" s="64">
        <v>0</v>
      </c>
      <c r="J12" s="64">
        <v>0</v>
      </c>
      <c r="K12" s="64">
        <v>0</v>
      </c>
      <c r="L12" s="64">
        <v>0</v>
      </c>
      <c r="N12" s="64"/>
    </row>
    <row r="13" spans="2:14" x14ac:dyDescent="0.25">
      <c r="B13" s="58" t="s">
        <v>3</v>
      </c>
      <c r="C13" s="64">
        <v>1.24924814E-3</v>
      </c>
      <c r="D13" s="64">
        <v>8.6025466000000004E-4</v>
      </c>
      <c r="E13" s="64">
        <v>5.6139554999999999E-4</v>
      </c>
      <c r="F13" s="64"/>
      <c r="G13" s="64"/>
      <c r="H13" s="64"/>
      <c r="I13" s="64"/>
      <c r="J13" s="64"/>
      <c r="K13" s="64"/>
      <c r="L13" s="64"/>
      <c r="N13" s="199"/>
    </row>
    <row r="14" spans="2:14" x14ac:dyDescent="0.25">
      <c r="B14" s="58" t="s">
        <v>4</v>
      </c>
      <c r="C14" s="64">
        <v>5.2634952399999997E-2</v>
      </c>
      <c r="D14" s="64">
        <v>2.6405673710000001E-2</v>
      </c>
      <c r="E14" s="64">
        <v>1.7666011169999999E-2</v>
      </c>
      <c r="F14" s="64">
        <v>6.5207975800000003E-3</v>
      </c>
      <c r="G14" s="64">
        <v>5.3197193899999998E-3</v>
      </c>
      <c r="H14" s="64">
        <v>1.3384268E-4</v>
      </c>
      <c r="I14" s="64">
        <v>4.1089700000000001E-5</v>
      </c>
      <c r="J14" s="64"/>
      <c r="K14" s="64"/>
      <c r="L14" s="64"/>
      <c r="N14" s="199"/>
    </row>
    <row r="15" spans="2:14" x14ac:dyDescent="0.25">
      <c r="B15" s="58" t="s">
        <v>5</v>
      </c>
      <c r="C15" s="64">
        <v>0.11883783689000001</v>
      </c>
      <c r="D15" s="64">
        <v>9.7375959060000003E-2</v>
      </c>
      <c r="E15" s="64">
        <v>6.7540358610000004E-2</v>
      </c>
      <c r="F15" s="64">
        <v>1.9279060309999999E-2</v>
      </c>
      <c r="G15" s="64">
        <v>1.202745648E-2</v>
      </c>
      <c r="H15" s="64">
        <v>3.3871316499999998E-3</v>
      </c>
      <c r="I15" s="64">
        <v>2.48056633E-3</v>
      </c>
      <c r="J15" s="64">
        <v>1.9395332399999999E-3</v>
      </c>
      <c r="K15" s="64">
        <v>1.24007332E-3</v>
      </c>
      <c r="L15" s="64">
        <v>2.5923000000000001E-3</v>
      </c>
      <c r="N15" s="199"/>
    </row>
    <row r="16" spans="2:14" ht="30" x14ac:dyDescent="0.25">
      <c r="B16" s="58" t="s">
        <v>6</v>
      </c>
      <c r="C16" s="64">
        <v>2.4498545399999998E-2</v>
      </c>
      <c r="D16" s="64">
        <v>1.094599288E-2</v>
      </c>
      <c r="E16" s="64">
        <v>9.1281399E-4</v>
      </c>
      <c r="F16" s="64"/>
      <c r="G16" s="64"/>
      <c r="H16" s="64"/>
      <c r="I16" s="64"/>
      <c r="J16" s="64"/>
      <c r="K16" s="64"/>
      <c r="L16" s="64"/>
      <c r="N16" s="199"/>
    </row>
    <row r="17" spans="2:14" x14ac:dyDescent="0.25">
      <c r="B17" s="58" t="s">
        <v>7</v>
      </c>
      <c r="C17" s="64">
        <v>0.34046345032999997</v>
      </c>
      <c r="D17" s="64">
        <v>0.19815936225</v>
      </c>
      <c r="E17" s="64">
        <v>8.7768336990000001E-2</v>
      </c>
      <c r="F17" s="64">
        <v>1.478554028E-2</v>
      </c>
      <c r="G17" s="64">
        <v>9.3892802299999998E-3</v>
      </c>
      <c r="H17" s="64">
        <v>3.2025946100000002E-3</v>
      </c>
      <c r="I17" s="64">
        <v>2.7120450899999998E-3</v>
      </c>
      <c r="J17" s="64">
        <v>2.0736912800000001E-3</v>
      </c>
      <c r="K17" s="64">
        <v>1.8918673899999999E-3</v>
      </c>
      <c r="L17" s="64">
        <v>1.0832748E-2</v>
      </c>
      <c r="N17" s="199"/>
    </row>
    <row r="18" spans="2:14" x14ac:dyDescent="0.25">
      <c r="B18" s="58" t="s">
        <v>28</v>
      </c>
      <c r="C18" s="64">
        <v>1.8074141861399999</v>
      </c>
      <c r="D18" s="64">
        <v>0.83203225716999996</v>
      </c>
      <c r="E18" s="64">
        <v>0.33385135643000002</v>
      </c>
      <c r="F18" s="64">
        <v>7.1232110259999995E-2</v>
      </c>
      <c r="G18" s="64">
        <v>3.895989482E-2</v>
      </c>
      <c r="H18" s="64">
        <v>8.03675121E-3</v>
      </c>
      <c r="I18" s="64">
        <v>5.58819886E-3</v>
      </c>
      <c r="J18" s="64">
        <v>2.91944634E-3</v>
      </c>
      <c r="K18" s="64">
        <v>1.6740209499999999E-3</v>
      </c>
      <c r="L18" s="64">
        <v>1.0468590999999999E-2</v>
      </c>
      <c r="N18" s="199"/>
    </row>
    <row r="19" spans="2:14" ht="30" x14ac:dyDescent="0.25">
      <c r="B19" s="58" t="s">
        <v>29</v>
      </c>
      <c r="C19" s="64">
        <v>7.3000147000000005E-4</v>
      </c>
      <c r="D19" s="64">
        <v>7.3000147000000005E-4</v>
      </c>
      <c r="E19" s="64">
        <v>5.4385109E-4</v>
      </c>
      <c r="F19" s="64"/>
      <c r="G19" s="64"/>
      <c r="H19" s="64"/>
      <c r="I19" s="64"/>
      <c r="J19" s="64"/>
      <c r="K19" s="64"/>
      <c r="L19" s="64"/>
      <c r="N19" s="199"/>
    </row>
    <row r="20" spans="2:14" x14ac:dyDescent="0.25">
      <c r="B20" s="58" t="s">
        <v>9</v>
      </c>
      <c r="C20" s="64">
        <v>1.4900239000000001E-4</v>
      </c>
      <c r="D20" s="64">
        <v>1.0670914999999999E-4</v>
      </c>
      <c r="E20" s="64">
        <v>6.900005E-5</v>
      </c>
      <c r="F20" s="64">
        <v>3.450002E-5</v>
      </c>
      <c r="G20" s="64">
        <v>3.450002E-5</v>
      </c>
      <c r="H20" s="64">
        <v>1.725001E-5</v>
      </c>
      <c r="I20" s="64">
        <v>1.725001E-5</v>
      </c>
      <c r="J20" s="64">
        <v>1.725001E-5</v>
      </c>
      <c r="K20" s="64">
        <v>1.725001E-5</v>
      </c>
      <c r="L20" s="64">
        <v>1.4576899999999999E-4</v>
      </c>
      <c r="N20" s="199"/>
    </row>
    <row r="21" spans="2:14" x14ac:dyDescent="0.25">
      <c r="C21" s="64"/>
      <c r="D21" s="64"/>
      <c r="E21" s="64"/>
      <c r="F21" s="64"/>
      <c r="G21" s="64"/>
      <c r="H21" s="64"/>
      <c r="I21" s="64"/>
      <c r="J21" s="64"/>
      <c r="K21" s="64"/>
      <c r="L21" s="64"/>
      <c r="N21" s="187"/>
    </row>
    <row r="22" spans="2:14" x14ac:dyDescent="0.25">
      <c r="B22" s="51" t="s">
        <v>10</v>
      </c>
      <c r="C22" s="65">
        <f t="shared" ref="C22:L22" si="0">SUM(C11:C20)</f>
        <v>2.5222538617499999</v>
      </c>
      <c r="D22" s="65">
        <f t="shared" si="0"/>
        <v>1.3000822008199999</v>
      </c>
      <c r="E22" s="65">
        <f t="shared" si="0"/>
        <v>0.57222842878000002</v>
      </c>
      <c r="F22" s="65">
        <f t="shared" si="0"/>
        <v>0.12517963604999999</v>
      </c>
      <c r="G22" s="65">
        <f t="shared" si="0"/>
        <v>7.2137774949999997E-2</v>
      </c>
      <c r="H22" s="65">
        <f t="shared" si="0"/>
        <v>1.6469847970000003E-2</v>
      </c>
      <c r="I22" s="65">
        <f t="shared" si="0"/>
        <v>1.198963087E-2</v>
      </c>
      <c r="J22" s="65">
        <f t="shared" si="0"/>
        <v>7.93381269E-3</v>
      </c>
      <c r="K22" s="65">
        <f t="shared" si="0"/>
        <v>5.4188905399999996E-3</v>
      </c>
      <c r="L22" s="65">
        <f t="shared" si="0"/>
        <v>2.5318626E-2</v>
      </c>
      <c r="N22" s="204"/>
    </row>
    <row r="27" spans="2:14" ht="15.75" x14ac:dyDescent="0.25">
      <c r="B27" s="42" t="s">
        <v>259</v>
      </c>
      <c r="C27" s="43"/>
      <c r="D27" s="43"/>
      <c r="E27" s="43"/>
      <c r="F27" s="43"/>
      <c r="G27" s="43"/>
      <c r="H27" s="43"/>
      <c r="I27" s="43"/>
      <c r="J27" s="43"/>
      <c r="K27" s="43"/>
      <c r="L27" s="43"/>
    </row>
    <row r="28" spans="2:14" ht="3.75" customHeight="1" x14ac:dyDescent="0.25">
      <c r="B28" s="42"/>
      <c r="C28" s="43"/>
      <c r="D28" s="43"/>
      <c r="E28" s="43"/>
      <c r="F28" s="43"/>
      <c r="G28" s="43"/>
      <c r="H28" s="43"/>
      <c r="I28" s="43"/>
      <c r="J28" s="43"/>
      <c r="K28" s="43"/>
      <c r="L28" s="43"/>
    </row>
    <row r="29" spans="2:14" x14ac:dyDescent="0.25">
      <c r="B29" s="139" t="s">
        <v>287</v>
      </c>
      <c r="C29" s="61"/>
      <c r="D29" s="57"/>
      <c r="E29" s="57"/>
      <c r="F29" s="57"/>
      <c r="G29" s="57"/>
      <c r="H29" s="57"/>
      <c r="I29" s="57"/>
      <c r="J29" s="57"/>
      <c r="K29" s="57"/>
      <c r="L29" s="57"/>
      <c r="N29" s="43"/>
    </row>
    <row r="30" spans="2:14" x14ac:dyDescent="0.25">
      <c r="B30" s="48"/>
      <c r="C30" s="268" t="s">
        <v>27</v>
      </c>
      <c r="D30" s="268"/>
      <c r="E30" s="268"/>
      <c r="F30" s="268"/>
      <c r="G30" s="268"/>
      <c r="H30" s="268"/>
      <c r="I30" s="268"/>
      <c r="J30" s="268"/>
      <c r="K30" s="268"/>
      <c r="L30" s="268"/>
      <c r="N30" s="43"/>
    </row>
    <row r="31" spans="2:14" x14ac:dyDescent="0.25">
      <c r="B31" s="48"/>
      <c r="C31" s="66" t="s">
        <v>17</v>
      </c>
      <c r="D31" s="66" t="s">
        <v>18</v>
      </c>
      <c r="E31" s="66" t="s">
        <v>19</v>
      </c>
      <c r="F31" s="66" t="s">
        <v>20</v>
      </c>
      <c r="G31" s="66" t="s">
        <v>21</v>
      </c>
      <c r="H31" s="66" t="s">
        <v>22</v>
      </c>
      <c r="I31" s="66" t="s">
        <v>23</v>
      </c>
      <c r="J31" s="66" t="s">
        <v>24</v>
      </c>
      <c r="K31" s="66" t="s">
        <v>25</v>
      </c>
      <c r="L31" s="66" t="s">
        <v>26</v>
      </c>
      <c r="N31" s="203"/>
    </row>
    <row r="32" spans="2:14" x14ac:dyDescent="0.25">
      <c r="C32" s="63"/>
      <c r="D32" s="63"/>
      <c r="E32" s="63"/>
      <c r="F32" s="63"/>
      <c r="G32" s="63"/>
      <c r="H32" s="63"/>
      <c r="I32" s="63"/>
      <c r="J32" s="63"/>
      <c r="K32" s="63"/>
      <c r="L32" s="63"/>
    </row>
    <row r="33" spans="2:14" x14ac:dyDescent="0.25">
      <c r="B33" s="58" t="s">
        <v>1</v>
      </c>
      <c r="C33" s="158">
        <f>C11/SUM($C11:$L11)</f>
        <v>0.44235703426986533</v>
      </c>
      <c r="D33" s="158">
        <f t="shared" ref="D33:L33" si="1">D11/SUM($C11:$L11)</f>
        <v>0.33492594476752496</v>
      </c>
      <c r="E33" s="158">
        <f t="shared" si="1"/>
        <v>0.15888645667109477</v>
      </c>
      <c r="F33" s="158">
        <f t="shared" si="1"/>
        <v>3.3444986619591985E-2</v>
      </c>
      <c r="G33" s="158">
        <f t="shared" si="1"/>
        <v>1.607784177487017E-2</v>
      </c>
      <c r="H33" s="158">
        <f t="shared" si="1"/>
        <v>4.2466829364351715E-3</v>
      </c>
      <c r="I33" s="158">
        <f t="shared" si="1"/>
        <v>2.8870717874572376E-3</v>
      </c>
      <c r="J33" s="158">
        <f t="shared" si="1"/>
        <v>2.4690252265921662E-3</v>
      </c>
      <c r="K33" s="158">
        <f t="shared" si="1"/>
        <v>1.49482506824573E-3</v>
      </c>
      <c r="L33" s="158">
        <f t="shared" si="1"/>
        <v>3.2101308783223522E-3</v>
      </c>
      <c r="M33" s="102"/>
      <c r="N33" s="184"/>
    </row>
    <row r="34" spans="2:14" x14ac:dyDescent="0.25">
      <c r="B34" s="58" t="s">
        <v>2</v>
      </c>
      <c r="C34" s="64">
        <v>0</v>
      </c>
      <c r="D34" s="64">
        <v>0</v>
      </c>
      <c r="E34" s="64">
        <v>0</v>
      </c>
      <c r="F34" s="64">
        <v>0</v>
      </c>
      <c r="G34" s="64">
        <v>0</v>
      </c>
      <c r="H34" s="64">
        <v>0</v>
      </c>
      <c r="I34" s="64">
        <v>0</v>
      </c>
      <c r="J34" s="64">
        <v>0</v>
      </c>
      <c r="K34" s="64">
        <v>0</v>
      </c>
      <c r="L34" s="64">
        <v>0</v>
      </c>
      <c r="M34" s="102"/>
      <c r="N34" s="184"/>
    </row>
    <row r="35" spans="2:14" x14ac:dyDescent="0.25">
      <c r="B35" s="58" t="s">
        <v>3</v>
      </c>
      <c r="C35" s="158">
        <f t="shared" ref="C35:L35" si="2">C13/SUM($C13:$L13)</f>
        <v>0.46772582715474736</v>
      </c>
      <c r="D35" s="158">
        <f t="shared" si="2"/>
        <v>0.3220843878240443</v>
      </c>
      <c r="E35" s="158">
        <f t="shared" si="2"/>
        <v>0.2101897850212083</v>
      </c>
      <c r="F35" s="158">
        <f t="shared" si="2"/>
        <v>0</v>
      </c>
      <c r="G35" s="158">
        <f t="shared" si="2"/>
        <v>0</v>
      </c>
      <c r="H35" s="158">
        <f t="shared" si="2"/>
        <v>0</v>
      </c>
      <c r="I35" s="158">
        <f t="shared" si="2"/>
        <v>0</v>
      </c>
      <c r="J35" s="158">
        <f t="shared" si="2"/>
        <v>0</v>
      </c>
      <c r="K35" s="158">
        <f t="shared" si="2"/>
        <v>0</v>
      </c>
      <c r="L35" s="158">
        <f t="shared" si="2"/>
        <v>0</v>
      </c>
      <c r="M35" s="102"/>
      <c r="N35" s="184"/>
    </row>
    <row r="36" spans="2:14" x14ac:dyDescent="0.25">
      <c r="B36" s="58" t="s">
        <v>4</v>
      </c>
      <c r="C36" s="158">
        <f t="shared" ref="C36:L36" si="3">C14/SUM($C14:$L14)</f>
        <v>0.48412382462016035</v>
      </c>
      <c r="D36" s="158">
        <f t="shared" si="3"/>
        <v>0.24287313211586034</v>
      </c>
      <c r="E36" s="158">
        <f t="shared" si="3"/>
        <v>0.16248778622250401</v>
      </c>
      <c r="F36" s="158">
        <f t="shared" si="3"/>
        <v>5.9976751570188301E-2</v>
      </c>
      <c r="G36" s="158">
        <f t="shared" si="3"/>
        <v>4.8929518875993637E-2</v>
      </c>
      <c r="H36" s="158">
        <f t="shared" si="3"/>
        <v>1.2310532675434175E-3</v>
      </c>
      <c r="I36" s="158">
        <f t="shared" si="3"/>
        <v>3.7793332775000297E-4</v>
      </c>
      <c r="J36" s="158">
        <f t="shared" si="3"/>
        <v>0</v>
      </c>
      <c r="K36" s="158">
        <f t="shared" si="3"/>
        <v>0</v>
      </c>
      <c r="L36" s="158">
        <f t="shared" si="3"/>
        <v>0</v>
      </c>
      <c r="M36" s="102"/>
      <c r="N36" s="184"/>
    </row>
    <row r="37" spans="2:14" x14ac:dyDescent="0.25">
      <c r="B37" s="58" t="s">
        <v>5</v>
      </c>
      <c r="C37" s="158">
        <f t="shared" ref="C37:L37" si="4">C15/SUM($C15:$L15)</f>
        <v>0.36375187185337038</v>
      </c>
      <c r="D37" s="158">
        <f t="shared" si="4"/>
        <v>0.29805900467860796</v>
      </c>
      <c r="E37" s="158">
        <f t="shared" si="4"/>
        <v>0.2067349298252226</v>
      </c>
      <c r="F37" s="158">
        <f t="shared" si="4"/>
        <v>5.9011460144867654E-2</v>
      </c>
      <c r="G37" s="158">
        <f t="shared" si="4"/>
        <v>3.6814956605820702E-2</v>
      </c>
      <c r="H37" s="158">
        <f t="shared" si="4"/>
        <v>1.0367703672036224E-2</v>
      </c>
      <c r="I37" s="158">
        <f t="shared" si="4"/>
        <v>7.5927892109745486E-3</v>
      </c>
      <c r="J37" s="158">
        <f t="shared" si="4"/>
        <v>5.9367358497519028E-3</v>
      </c>
      <c r="K37" s="158">
        <f t="shared" si="4"/>
        <v>3.7957522889191958E-3</v>
      </c>
      <c r="L37" s="158">
        <f t="shared" si="4"/>
        <v>7.934795870429041E-3</v>
      </c>
      <c r="M37" s="102"/>
      <c r="N37" s="184"/>
    </row>
    <row r="38" spans="2:14" ht="30" x14ac:dyDescent="0.25">
      <c r="B38" s="58" t="s">
        <v>6</v>
      </c>
      <c r="C38" s="158">
        <f t="shared" ref="C38:L38" si="5">C16/SUM($C16:$L16)</f>
        <v>0.67382644418292237</v>
      </c>
      <c r="D38" s="158">
        <f t="shared" si="5"/>
        <v>0.30106683233454284</v>
      </c>
      <c r="E38" s="158">
        <f t="shared" si="5"/>
        <v>2.5106723482534832E-2</v>
      </c>
      <c r="F38" s="158">
        <f t="shared" si="5"/>
        <v>0</v>
      </c>
      <c r="G38" s="158">
        <f t="shared" si="5"/>
        <v>0</v>
      </c>
      <c r="H38" s="158">
        <f t="shared" si="5"/>
        <v>0</v>
      </c>
      <c r="I38" s="158">
        <f t="shared" si="5"/>
        <v>0</v>
      </c>
      <c r="J38" s="158">
        <f t="shared" si="5"/>
        <v>0</v>
      </c>
      <c r="K38" s="158">
        <f t="shared" si="5"/>
        <v>0</v>
      </c>
      <c r="L38" s="158">
        <f t="shared" si="5"/>
        <v>0</v>
      </c>
      <c r="M38" s="102"/>
      <c r="N38" s="184"/>
    </row>
    <row r="39" spans="2:14" x14ac:dyDescent="0.25">
      <c r="B39" s="58" t="s">
        <v>7</v>
      </c>
      <c r="C39" s="158">
        <f t="shared" ref="C39:L39" si="6">C17/SUM($C17:$L17)</f>
        <v>0.50718627084329004</v>
      </c>
      <c r="D39" s="158">
        <f t="shared" si="6"/>
        <v>0.29519676157557351</v>
      </c>
      <c r="E39" s="158">
        <f t="shared" si="6"/>
        <v>0.13074794223264927</v>
      </c>
      <c r="F39" s="158">
        <f t="shared" si="6"/>
        <v>2.2025926805793395E-2</v>
      </c>
      <c r="G39" s="158">
        <f t="shared" si="6"/>
        <v>1.3987151986918326E-2</v>
      </c>
      <c r="H39" s="158">
        <f t="shared" si="6"/>
        <v>4.7708851440421253E-3</v>
      </c>
      <c r="I39" s="158">
        <f t="shared" si="6"/>
        <v>4.0401165946674054E-3</v>
      </c>
      <c r="J39" s="158">
        <f t="shared" si="6"/>
        <v>3.0891649196529746E-3</v>
      </c>
      <c r="K39" s="158">
        <f t="shared" si="6"/>
        <v>2.8183030088371843E-3</v>
      </c>
      <c r="L39" s="158">
        <f t="shared" si="6"/>
        <v>1.613747688857568E-2</v>
      </c>
      <c r="M39" s="102"/>
      <c r="N39" s="184"/>
    </row>
    <row r="40" spans="2:14" x14ac:dyDescent="0.25">
      <c r="B40" s="58" t="s">
        <v>28</v>
      </c>
      <c r="C40" s="158">
        <f t="shared" ref="C40:L40" si="7">C18/SUM($C18:$L18)</f>
        <v>0.58075562367974753</v>
      </c>
      <c r="D40" s="158">
        <f t="shared" si="7"/>
        <v>0.26734736074324628</v>
      </c>
      <c r="E40" s="158">
        <f t="shared" si="7"/>
        <v>0.10727261864304977</v>
      </c>
      <c r="F40" s="158">
        <f t="shared" si="7"/>
        <v>2.2888195155986508E-2</v>
      </c>
      <c r="G40" s="158">
        <f t="shared" si="7"/>
        <v>1.2518535147169567E-2</v>
      </c>
      <c r="H40" s="158">
        <f t="shared" si="7"/>
        <v>2.5823568815128168E-3</v>
      </c>
      <c r="I40" s="158">
        <f t="shared" si="7"/>
        <v>1.79559170170991E-3</v>
      </c>
      <c r="J40" s="158">
        <f t="shared" si="7"/>
        <v>9.3807213254600756E-4</v>
      </c>
      <c r="K40" s="158">
        <f t="shared" si="7"/>
        <v>5.3789390850499184E-4</v>
      </c>
      <c r="L40" s="158">
        <f t="shared" si="7"/>
        <v>3.3637520065266696E-3</v>
      </c>
      <c r="M40" s="102"/>
      <c r="N40" s="184"/>
    </row>
    <row r="41" spans="2:14" ht="30" x14ac:dyDescent="0.25">
      <c r="B41" s="58" t="s">
        <v>29</v>
      </c>
      <c r="C41" s="158">
        <f t="shared" ref="C41:L41" si="8">C19/SUM($C19:$L19)</f>
        <v>0.3642987258907277</v>
      </c>
      <c r="D41" s="158">
        <f t="shared" si="8"/>
        <v>0.3642987258907277</v>
      </c>
      <c r="E41" s="158">
        <f t="shared" si="8"/>
        <v>0.27140254821854465</v>
      </c>
      <c r="F41" s="158">
        <f t="shared" si="8"/>
        <v>0</v>
      </c>
      <c r="G41" s="158">
        <f t="shared" si="8"/>
        <v>0</v>
      </c>
      <c r="H41" s="158">
        <f t="shared" si="8"/>
        <v>0</v>
      </c>
      <c r="I41" s="158">
        <f t="shared" si="8"/>
        <v>0</v>
      </c>
      <c r="J41" s="158">
        <f t="shared" si="8"/>
        <v>0</v>
      </c>
      <c r="K41" s="158">
        <f t="shared" si="8"/>
        <v>0</v>
      </c>
      <c r="L41" s="158">
        <f t="shared" si="8"/>
        <v>0</v>
      </c>
      <c r="M41" s="102"/>
      <c r="N41" s="184"/>
    </row>
    <row r="42" spans="2:14" x14ac:dyDescent="0.25">
      <c r="B42" s="58" t="s">
        <v>9</v>
      </c>
      <c r="C42" s="158">
        <f t="shared" ref="C42:L44" si="9">C20/SUM($C20:$L20)</f>
        <v>0.24487612728930244</v>
      </c>
      <c r="D42" s="158">
        <f t="shared" ref="D42:L42" si="10">D20/SUM($C20:$L20)</f>
        <v>0.17536982727816153</v>
      </c>
      <c r="E42" s="158">
        <f t="shared" si="10"/>
        <v>0.1133972752166474</v>
      </c>
      <c r="F42" s="158">
        <f t="shared" si="10"/>
        <v>5.6698629391135798E-2</v>
      </c>
      <c r="G42" s="158">
        <f t="shared" si="10"/>
        <v>5.6698629391135798E-2</v>
      </c>
      <c r="H42" s="158">
        <f t="shared" si="10"/>
        <v>2.8349314695567899E-2</v>
      </c>
      <c r="I42" s="158">
        <f t="shared" si="10"/>
        <v>2.8349314695567899E-2</v>
      </c>
      <c r="J42" s="158">
        <f t="shared" si="10"/>
        <v>2.8349314695567899E-2</v>
      </c>
      <c r="K42" s="158">
        <f t="shared" si="10"/>
        <v>2.8349314695567899E-2</v>
      </c>
      <c r="L42" s="158">
        <f t="shared" si="10"/>
        <v>0.23956225265134554</v>
      </c>
      <c r="M42" s="102"/>
      <c r="N42" s="184"/>
    </row>
    <row r="43" spans="2:14" x14ac:dyDescent="0.25">
      <c r="C43" s="158"/>
      <c r="D43" s="158"/>
      <c r="E43" s="158"/>
      <c r="F43" s="158"/>
      <c r="G43" s="158"/>
      <c r="H43" s="158"/>
      <c r="I43" s="158"/>
      <c r="J43" s="158"/>
      <c r="K43" s="158"/>
      <c r="L43" s="158"/>
      <c r="M43" s="102"/>
      <c r="N43" s="3"/>
    </row>
    <row r="44" spans="2:14" x14ac:dyDescent="0.25">
      <c r="B44" s="51" t="s">
        <v>10</v>
      </c>
      <c r="C44" s="159">
        <f t="shared" si="9"/>
        <v>0.54137089089903445</v>
      </c>
      <c r="D44" s="159">
        <f t="shared" si="9"/>
        <v>0.27904671689612126</v>
      </c>
      <c r="E44" s="159">
        <f t="shared" si="9"/>
        <v>0.12282182177786224</v>
      </c>
      <c r="F44" s="159">
        <f t="shared" si="9"/>
        <v>2.6868275282879692E-2</v>
      </c>
      <c r="G44" s="159">
        <f t="shared" si="9"/>
        <v>1.5483489621881058E-2</v>
      </c>
      <c r="H44" s="159">
        <f t="shared" si="9"/>
        <v>3.5350510920832594E-3</v>
      </c>
      <c r="I44" s="159">
        <f t="shared" si="9"/>
        <v>2.5734273794069912E-3</v>
      </c>
      <c r="J44" s="159">
        <f t="shared" si="9"/>
        <v>1.7028956955313361E-3</v>
      </c>
      <c r="K44" s="159">
        <f t="shared" si="9"/>
        <v>1.1630984667374946E-3</v>
      </c>
      <c r="L44" s="159">
        <f t="shared" si="9"/>
        <v>5.4343328884624538E-3</v>
      </c>
      <c r="M44" s="102"/>
      <c r="N44" s="205"/>
    </row>
    <row r="49" spans="2:14" ht="15.75" x14ac:dyDescent="0.25">
      <c r="B49" s="42" t="s">
        <v>260</v>
      </c>
      <c r="C49" s="43"/>
      <c r="D49" s="43"/>
      <c r="E49" s="43"/>
      <c r="F49" s="43"/>
      <c r="G49" s="43"/>
      <c r="H49" s="43"/>
      <c r="I49" s="43"/>
      <c r="J49" s="43"/>
      <c r="K49" s="43"/>
      <c r="L49" s="43"/>
    </row>
    <row r="50" spans="2:14" ht="3.75" customHeight="1" x14ac:dyDescent="0.25">
      <c r="B50" s="42"/>
      <c r="C50" s="43"/>
      <c r="D50" s="43"/>
      <c r="E50" s="43"/>
      <c r="F50" s="43"/>
      <c r="G50" s="43"/>
      <c r="H50" s="43"/>
      <c r="I50" s="43"/>
      <c r="J50" s="43"/>
      <c r="K50" s="43"/>
      <c r="L50" s="43"/>
    </row>
    <row r="51" spans="2:14" x14ac:dyDescent="0.25">
      <c r="B51" s="160" t="s">
        <v>290</v>
      </c>
      <c r="C51" s="61"/>
      <c r="D51" s="61"/>
      <c r="E51" s="57"/>
      <c r="F51" s="57"/>
      <c r="G51" s="57"/>
      <c r="H51" s="57"/>
      <c r="I51" s="57"/>
      <c r="J51" s="57"/>
      <c r="K51" s="57"/>
      <c r="L51" s="57"/>
      <c r="M51" s="57"/>
      <c r="N51" s="57"/>
    </row>
    <row r="52" spans="2:14" x14ac:dyDescent="0.25">
      <c r="B52" s="48"/>
      <c r="C52" s="268" t="s">
        <v>288</v>
      </c>
      <c r="D52" s="268"/>
      <c r="E52" s="268"/>
      <c r="F52" s="268"/>
      <c r="G52" s="268"/>
      <c r="H52" s="268"/>
      <c r="I52" s="268"/>
      <c r="J52" s="268"/>
      <c r="K52" s="268"/>
      <c r="L52" s="268"/>
      <c r="N52" s="48"/>
    </row>
    <row r="53" spans="2:14" ht="30" x14ac:dyDescent="0.25">
      <c r="B53" s="48"/>
      <c r="C53" s="66" t="s">
        <v>17</v>
      </c>
      <c r="D53" s="66" t="s">
        <v>18</v>
      </c>
      <c r="E53" s="66" t="s">
        <v>19</v>
      </c>
      <c r="F53" s="66" t="s">
        <v>20</v>
      </c>
      <c r="G53" s="66" t="s">
        <v>21</v>
      </c>
      <c r="H53" s="66" t="s">
        <v>22</v>
      </c>
      <c r="I53" s="66" t="s">
        <v>23</v>
      </c>
      <c r="J53" s="66" t="s">
        <v>24</v>
      </c>
      <c r="K53" s="66" t="s">
        <v>25</v>
      </c>
      <c r="L53" s="66" t="s">
        <v>26</v>
      </c>
      <c r="N53" s="66" t="s">
        <v>367</v>
      </c>
    </row>
    <row r="54" spans="2:14" x14ac:dyDescent="0.25">
      <c r="C54" s="63"/>
      <c r="D54" s="63"/>
      <c r="E54" s="63"/>
      <c r="F54" s="63"/>
      <c r="G54" s="63"/>
      <c r="H54" s="63"/>
      <c r="I54" s="63"/>
      <c r="J54" s="63"/>
      <c r="K54" s="63"/>
      <c r="L54" s="63"/>
    </row>
    <row r="55" spans="2:14" x14ac:dyDescent="0.25">
      <c r="B55" s="58" t="s">
        <v>1</v>
      </c>
      <c r="C55" s="169">
        <v>1.366181587E-2</v>
      </c>
      <c r="D55" s="169">
        <v>9.5927525809999997E-2</v>
      </c>
      <c r="E55" s="169">
        <v>0.16106437628</v>
      </c>
      <c r="F55" s="169">
        <v>4.9231236790000001E-2</v>
      </c>
      <c r="G55" s="169">
        <v>3.86091764E-2</v>
      </c>
      <c r="H55" s="169">
        <v>1.609860229E-2</v>
      </c>
      <c r="I55" s="169">
        <v>1.3338890300000001E-3</v>
      </c>
      <c r="J55" s="169">
        <v>5.1902346200000003E-3</v>
      </c>
      <c r="K55" s="169">
        <v>5.05978994E-3</v>
      </c>
      <c r="L55" s="169">
        <v>1.2317391949999999E-2</v>
      </c>
      <c r="N55" s="184">
        <v>52.93</v>
      </c>
    </row>
    <row r="56" spans="2:14" x14ac:dyDescent="0.25">
      <c r="B56" s="58" t="s">
        <v>2</v>
      </c>
      <c r="C56" s="169">
        <v>0</v>
      </c>
      <c r="D56" s="169">
        <v>0</v>
      </c>
      <c r="E56" s="169">
        <v>0</v>
      </c>
      <c r="F56" s="169">
        <v>0</v>
      </c>
      <c r="G56" s="169">
        <v>0</v>
      </c>
      <c r="H56" s="169">
        <v>0</v>
      </c>
      <c r="I56" s="169">
        <v>0</v>
      </c>
      <c r="J56" s="169">
        <v>0</v>
      </c>
      <c r="K56" s="169">
        <v>0</v>
      </c>
      <c r="L56" s="169">
        <v>0</v>
      </c>
      <c r="N56" s="207">
        <v>0</v>
      </c>
    </row>
    <row r="57" spans="2:14" x14ac:dyDescent="0.25">
      <c r="B57" s="58" t="s">
        <v>3</v>
      </c>
      <c r="C57" s="169">
        <v>0</v>
      </c>
      <c r="D57" s="169">
        <v>9.0949094999999999E-4</v>
      </c>
      <c r="E57" s="169">
        <v>1.7614073999999999E-3</v>
      </c>
      <c r="F57" s="169">
        <v>0</v>
      </c>
      <c r="G57" s="169">
        <v>0</v>
      </c>
      <c r="H57" s="169">
        <v>0</v>
      </c>
      <c r="I57" s="169">
        <v>0</v>
      </c>
      <c r="J57" s="169">
        <v>0</v>
      </c>
      <c r="K57" s="169">
        <v>0</v>
      </c>
      <c r="L57" s="169">
        <v>0</v>
      </c>
      <c r="N57" s="184">
        <v>48.26</v>
      </c>
    </row>
    <row r="58" spans="2:14" x14ac:dyDescent="0.25">
      <c r="B58" s="58" t="s">
        <v>4</v>
      </c>
      <c r="C58" s="169">
        <v>1.013640842E-2</v>
      </c>
      <c r="D58" s="169">
        <v>2.6590427449999999E-2</v>
      </c>
      <c r="E58" s="169">
        <v>1.5896686060000002E-2</v>
      </c>
      <c r="F58" s="169">
        <v>8.3474323400000005E-3</v>
      </c>
      <c r="G58" s="169">
        <v>4.5434717069999998E-2</v>
      </c>
      <c r="H58" s="169">
        <v>0</v>
      </c>
      <c r="I58" s="169">
        <v>2.3164152900000002E-3</v>
      </c>
      <c r="J58" s="169">
        <v>0</v>
      </c>
      <c r="K58" s="169">
        <v>0</v>
      </c>
      <c r="L58" s="169">
        <v>0</v>
      </c>
      <c r="N58" s="184">
        <v>54.5</v>
      </c>
    </row>
    <row r="59" spans="2:14" x14ac:dyDescent="0.25">
      <c r="B59" s="58" t="s">
        <v>5</v>
      </c>
      <c r="C59" s="169">
        <v>1.1468534690000001E-2</v>
      </c>
      <c r="D59" s="169">
        <v>3.7529861140000002E-2</v>
      </c>
      <c r="E59" s="169">
        <v>9.9226661699999996E-2</v>
      </c>
      <c r="F59" s="169">
        <v>3.8338479199999997E-2</v>
      </c>
      <c r="G59" s="169">
        <v>6.7683339100000003E-2</v>
      </c>
      <c r="H59" s="169">
        <v>1.542478106E-2</v>
      </c>
      <c r="I59" s="169">
        <v>1.232067322E-2</v>
      </c>
      <c r="J59" s="169">
        <v>9.3353787000000008E-3</v>
      </c>
      <c r="K59" s="169">
        <v>1.3541573370000001E-2</v>
      </c>
      <c r="L59" s="169">
        <v>2.183100046E-2</v>
      </c>
      <c r="N59" s="184">
        <v>64.73</v>
      </c>
    </row>
    <row r="60" spans="2:14" ht="30" x14ac:dyDescent="0.25">
      <c r="B60" s="58" t="s">
        <v>6</v>
      </c>
      <c r="C60" s="169">
        <v>2.64070492E-3</v>
      </c>
      <c r="D60" s="169">
        <v>2.8146161560000001E-2</v>
      </c>
      <c r="E60" s="169">
        <v>5.5704858000000003E-3</v>
      </c>
      <c r="F60" s="169">
        <v>0</v>
      </c>
      <c r="G60" s="169">
        <v>0</v>
      </c>
      <c r="H60" s="169">
        <v>0</v>
      </c>
      <c r="I60" s="169">
        <v>0</v>
      </c>
      <c r="J60" s="169">
        <v>0</v>
      </c>
      <c r="K60" s="169">
        <v>0</v>
      </c>
      <c r="L60" s="169">
        <v>0</v>
      </c>
      <c r="N60" s="184">
        <v>31.21</v>
      </c>
    </row>
    <row r="61" spans="2:14" x14ac:dyDescent="0.25">
      <c r="B61" s="58" t="s">
        <v>7</v>
      </c>
      <c r="C61" s="169">
        <v>6.2012521860000003E-2</v>
      </c>
      <c r="D61" s="169">
        <v>0.21900789416999999</v>
      </c>
      <c r="E61" s="169">
        <v>0.22029605551000001</v>
      </c>
      <c r="F61" s="169">
        <v>6.2613016709999997E-2</v>
      </c>
      <c r="G61" s="169">
        <v>2.4686453720000001E-2</v>
      </c>
      <c r="H61" s="169">
        <v>1.7932219579999999E-2</v>
      </c>
      <c r="I61" s="169">
        <v>1.260600519E-2</v>
      </c>
      <c r="J61" s="169">
        <v>0</v>
      </c>
      <c r="K61" s="169">
        <v>6.0729193000000001E-3</v>
      </c>
      <c r="L61" s="169">
        <v>4.605184012E-2</v>
      </c>
      <c r="N61" s="184">
        <v>50.42</v>
      </c>
    </row>
    <row r="62" spans="2:14" x14ac:dyDescent="0.25">
      <c r="B62" s="58" t="s">
        <v>28</v>
      </c>
      <c r="C62" s="169">
        <v>0.56011685830000002</v>
      </c>
      <c r="D62" s="169">
        <v>1.0435837319500001</v>
      </c>
      <c r="E62" s="169">
        <v>0.79166817954000002</v>
      </c>
      <c r="F62" s="169">
        <v>0.27026392328999999</v>
      </c>
      <c r="G62" s="169">
        <v>0.26539736058000002</v>
      </c>
      <c r="H62" s="169">
        <v>5.2170208019999997E-2</v>
      </c>
      <c r="I62" s="169">
        <v>4.394349602E-2</v>
      </c>
      <c r="J62" s="169">
        <v>3.291812987E-2</v>
      </c>
      <c r="K62" s="169">
        <v>1.236783258E-2</v>
      </c>
      <c r="L62" s="169">
        <v>3.974710217E-2</v>
      </c>
      <c r="N62" s="184">
        <v>42.79</v>
      </c>
    </row>
    <row r="63" spans="2:14" ht="30" x14ac:dyDescent="0.25">
      <c r="B63" s="58" t="s">
        <v>29</v>
      </c>
      <c r="C63" s="169">
        <v>0</v>
      </c>
      <c r="D63" s="169">
        <v>0</v>
      </c>
      <c r="E63" s="169">
        <v>2.0038540300000001E-3</v>
      </c>
      <c r="F63" s="169">
        <v>0</v>
      </c>
      <c r="G63" s="169">
        <v>0</v>
      </c>
      <c r="H63" s="169">
        <v>0</v>
      </c>
      <c r="I63" s="169">
        <v>0</v>
      </c>
      <c r="J63" s="169">
        <v>0</v>
      </c>
      <c r="K63" s="169">
        <v>0</v>
      </c>
      <c r="L63" s="169">
        <v>0</v>
      </c>
      <c r="N63" s="184">
        <v>54.9</v>
      </c>
    </row>
    <row r="64" spans="2:14" x14ac:dyDescent="0.25">
      <c r="B64" s="58" t="s">
        <v>9</v>
      </c>
      <c r="C64" s="169">
        <v>0</v>
      </c>
      <c r="D64" s="169">
        <v>1.1771146E-4</v>
      </c>
      <c r="E64" s="169">
        <v>0</v>
      </c>
      <c r="F64" s="169">
        <v>0</v>
      </c>
      <c r="G64" s="169">
        <v>0</v>
      </c>
      <c r="H64" s="169">
        <v>0</v>
      </c>
      <c r="I64" s="169">
        <v>0</v>
      </c>
      <c r="J64" s="169">
        <v>0</v>
      </c>
      <c r="K64" s="169">
        <v>0</v>
      </c>
      <c r="L64" s="169">
        <v>4.9076969999999997E-4</v>
      </c>
      <c r="N64" s="184">
        <v>120.43</v>
      </c>
    </row>
    <row r="65" spans="2:14" x14ac:dyDescent="0.25">
      <c r="C65" s="169"/>
      <c r="D65" s="169"/>
      <c r="E65" s="169"/>
      <c r="F65" s="169"/>
      <c r="G65" s="169"/>
      <c r="H65" s="169"/>
      <c r="I65" s="169"/>
      <c r="J65" s="169"/>
      <c r="K65" s="169"/>
      <c r="L65" s="169"/>
      <c r="N65" s="184"/>
    </row>
    <row r="66" spans="2:14" x14ac:dyDescent="0.25">
      <c r="B66" s="51" t="s">
        <v>10</v>
      </c>
      <c r="C66" s="170">
        <f>SUM(C55:C64)</f>
        <v>0.66003684405999996</v>
      </c>
      <c r="D66" s="170">
        <f t="shared" ref="D66:L66" si="11">SUM(D55:D64)</f>
        <v>1.4518128044900001</v>
      </c>
      <c r="E66" s="170">
        <f t="shared" si="11"/>
        <v>1.2974877063200001</v>
      </c>
      <c r="F66" s="170">
        <f t="shared" si="11"/>
        <v>0.42879408832999999</v>
      </c>
      <c r="G66" s="170">
        <f t="shared" si="11"/>
        <v>0.44181104687</v>
      </c>
      <c r="H66" s="170">
        <f t="shared" si="11"/>
        <v>0.10162581095000001</v>
      </c>
      <c r="I66" s="170">
        <f t="shared" si="11"/>
        <v>7.2520478750000006E-2</v>
      </c>
      <c r="J66" s="170">
        <f t="shared" si="11"/>
        <v>4.7443743189999998E-2</v>
      </c>
      <c r="K66" s="170">
        <f t="shared" si="11"/>
        <v>3.7042115190000002E-2</v>
      </c>
      <c r="L66" s="170">
        <f t="shared" si="11"/>
        <v>0.1204381044</v>
      </c>
      <c r="N66" s="65">
        <v>46.5</v>
      </c>
    </row>
    <row r="71" spans="2:14" ht="15.75" x14ac:dyDescent="0.25">
      <c r="B71" s="42" t="s">
        <v>355</v>
      </c>
      <c r="C71" s="43"/>
      <c r="D71" s="43"/>
      <c r="E71" s="43"/>
      <c r="F71" s="43"/>
      <c r="G71" s="43"/>
      <c r="H71" s="43"/>
      <c r="I71" s="43"/>
      <c r="J71" s="43"/>
      <c r="K71" s="43"/>
      <c r="L71" s="43"/>
    </row>
    <row r="72" spans="2:14" ht="3.75" customHeight="1" x14ac:dyDescent="0.25">
      <c r="B72" s="42"/>
      <c r="C72" s="43"/>
      <c r="D72" s="43"/>
      <c r="E72" s="43"/>
      <c r="F72" s="43"/>
      <c r="G72" s="43"/>
      <c r="H72" s="43"/>
      <c r="I72" s="43"/>
      <c r="J72" s="43"/>
      <c r="K72" s="43"/>
      <c r="L72" s="43"/>
    </row>
    <row r="73" spans="2:14" x14ac:dyDescent="0.25">
      <c r="B73" s="160" t="s">
        <v>291</v>
      </c>
      <c r="C73" s="61"/>
      <c r="D73" s="61"/>
      <c r="E73" s="57"/>
      <c r="F73" s="57"/>
      <c r="G73" s="57"/>
      <c r="H73" s="57"/>
      <c r="I73" s="57"/>
      <c r="J73" s="57"/>
      <c r="K73" s="57"/>
      <c r="L73" s="57"/>
      <c r="N73" s="57"/>
    </row>
    <row r="74" spans="2:14" x14ac:dyDescent="0.25">
      <c r="B74" s="48"/>
      <c r="C74" s="268" t="s">
        <v>27</v>
      </c>
      <c r="D74" s="268"/>
      <c r="E74" s="268"/>
      <c r="F74" s="268"/>
      <c r="G74" s="268"/>
      <c r="H74" s="268"/>
      <c r="I74" s="268"/>
      <c r="J74" s="268"/>
      <c r="K74" s="268"/>
      <c r="L74" s="268"/>
      <c r="N74" s="48"/>
    </row>
    <row r="75" spans="2:14" ht="30" x14ac:dyDescent="0.25">
      <c r="B75" s="48"/>
      <c r="C75" s="66" t="s">
        <v>17</v>
      </c>
      <c r="D75" s="66" t="s">
        <v>18</v>
      </c>
      <c r="E75" s="66" t="s">
        <v>19</v>
      </c>
      <c r="F75" s="66" t="s">
        <v>20</v>
      </c>
      <c r="G75" s="66" t="s">
        <v>21</v>
      </c>
      <c r="H75" s="66" t="s">
        <v>22</v>
      </c>
      <c r="I75" s="66" t="s">
        <v>23</v>
      </c>
      <c r="J75" s="66" t="s">
        <v>24</v>
      </c>
      <c r="K75" s="66" t="s">
        <v>25</v>
      </c>
      <c r="L75" s="66" t="s">
        <v>26</v>
      </c>
      <c r="N75" s="66" t="s">
        <v>367</v>
      </c>
    </row>
    <row r="76" spans="2:14" x14ac:dyDescent="0.25">
      <c r="C76" s="63"/>
      <c r="D76" s="63"/>
      <c r="E76" s="63"/>
      <c r="F76" s="63"/>
      <c r="G76" s="63"/>
      <c r="H76" s="63"/>
      <c r="I76" s="63"/>
      <c r="J76" s="63"/>
      <c r="K76" s="63"/>
      <c r="L76" s="63"/>
    </row>
    <row r="77" spans="2:14" x14ac:dyDescent="0.25">
      <c r="B77" s="58" t="s">
        <v>1</v>
      </c>
      <c r="C77" s="158">
        <f>C55/SUM($C55:$L55)</f>
        <v>3.4283614141303813E-2</v>
      </c>
      <c r="D77" s="158">
        <f t="shared" ref="D77:L77" si="12">D55/SUM($C55:$L55)</f>
        <v>0.24072512114745714</v>
      </c>
      <c r="E77" s="158">
        <f t="shared" si="12"/>
        <v>0.40418264898583256</v>
      </c>
      <c r="F77" s="158">
        <f t="shared" si="12"/>
        <v>0.12354322015961415</v>
      </c>
      <c r="G77" s="158">
        <f t="shared" si="12"/>
        <v>9.6887713800752132E-2</v>
      </c>
      <c r="H77" s="158">
        <f t="shared" si="12"/>
        <v>4.0398602526669096E-2</v>
      </c>
      <c r="I77" s="158">
        <f t="shared" si="12"/>
        <v>3.347324927153921E-3</v>
      </c>
      <c r="J77" s="158">
        <f t="shared" si="12"/>
        <v>1.3024622986293888E-2</v>
      </c>
      <c r="K77" s="158">
        <f t="shared" si="12"/>
        <v>1.2697278867586639E-2</v>
      </c>
      <c r="L77" s="158">
        <f t="shared" si="12"/>
        <v>3.0909852457336753E-2</v>
      </c>
      <c r="M77" s="102"/>
      <c r="N77" s="184">
        <f>+N55</f>
        <v>52.93</v>
      </c>
    </row>
    <row r="78" spans="2:14" x14ac:dyDescent="0.25">
      <c r="B78" s="58" t="s">
        <v>2</v>
      </c>
      <c r="C78" s="169">
        <v>0</v>
      </c>
      <c r="D78" s="169">
        <v>0</v>
      </c>
      <c r="E78" s="169">
        <v>0</v>
      </c>
      <c r="F78" s="169">
        <v>0</v>
      </c>
      <c r="G78" s="169">
        <v>0</v>
      </c>
      <c r="H78" s="169">
        <v>0</v>
      </c>
      <c r="I78" s="169">
        <v>0</v>
      </c>
      <c r="J78" s="169">
        <v>0</v>
      </c>
      <c r="K78" s="169">
        <v>0</v>
      </c>
      <c r="L78" s="169">
        <v>0</v>
      </c>
      <c r="M78" s="102"/>
      <c r="N78" s="184">
        <f>+N56</f>
        <v>0</v>
      </c>
    </row>
    <row r="79" spans="2:14" x14ac:dyDescent="0.25">
      <c r="B79" s="58" t="s">
        <v>3</v>
      </c>
      <c r="C79" s="158">
        <f t="shared" ref="C79:L79" si="13">C57/SUM($C57:$L57)</f>
        <v>0</v>
      </c>
      <c r="D79" s="158">
        <f t="shared" si="13"/>
        <v>0.34051874344076027</v>
      </c>
      <c r="E79" s="158">
        <f t="shared" si="13"/>
        <v>0.65948125655923961</v>
      </c>
      <c r="F79" s="158">
        <f t="shared" si="13"/>
        <v>0</v>
      </c>
      <c r="G79" s="158">
        <f t="shared" si="13"/>
        <v>0</v>
      </c>
      <c r="H79" s="158">
        <f t="shared" si="13"/>
        <v>0</v>
      </c>
      <c r="I79" s="158">
        <f t="shared" si="13"/>
        <v>0</v>
      </c>
      <c r="J79" s="158">
        <f t="shared" si="13"/>
        <v>0</v>
      </c>
      <c r="K79" s="158">
        <f t="shared" si="13"/>
        <v>0</v>
      </c>
      <c r="L79" s="158">
        <f t="shared" si="13"/>
        <v>0</v>
      </c>
      <c r="M79" s="102"/>
      <c r="N79" s="184">
        <f t="shared" ref="N79:N86" si="14">+N57</f>
        <v>48.26</v>
      </c>
    </row>
    <row r="80" spans="2:14" x14ac:dyDescent="0.25">
      <c r="B80" s="58" t="s">
        <v>4</v>
      </c>
      <c r="C80" s="158">
        <f t="shared" ref="C80:L80" si="15">C58/SUM($C58:$L58)</f>
        <v>9.3232283652685433E-2</v>
      </c>
      <c r="D80" s="158">
        <f t="shared" si="15"/>
        <v>0.24457245325406424</v>
      </c>
      <c r="E80" s="158">
        <f t="shared" si="15"/>
        <v>0.14621395295786738</v>
      </c>
      <c r="F80" s="158">
        <f t="shared" si="15"/>
        <v>7.6777705420681921E-2</v>
      </c>
      <c r="G80" s="158">
        <f t="shared" si="15"/>
        <v>0.41789776556277997</v>
      </c>
      <c r="H80" s="158">
        <f t="shared" si="15"/>
        <v>0</v>
      </c>
      <c r="I80" s="158">
        <f t="shared" si="15"/>
        <v>2.1305839151920993E-2</v>
      </c>
      <c r="J80" s="158">
        <f t="shared" si="15"/>
        <v>0</v>
      </c>
      <c r="K80" s="158">
        <f t="shared" si="15"/>
        <v>0</v>
      </c>
      <c r="L80" s="158">
        <f t="shared" si="15"/>
        <v>0</v>
      </c>
      <c r="M80" s="102"/>
      <c r="N80" s="184">
        <f t="shared" si="14"/>
        <v>54.5</v>
      </c>
    </row>
    <row r="81" spans="2:14" x14ac:dyDescent="0.25">
      <c r="B81" s="58" t="s">
        <v>5</v>
      </c>
      <c r="C81" s="158">
        <f t="shared" ref="C81:L81" si="16">C59/SUM($C59:$L59)</f>
        <v>3.5104146826335905E-2</v>
      </c>
      <c r="D81" s="158">
        <f t="shared" si="16"/>
        <v>0.11487550863662759</v>
      </c>
      <c r="E81" s="158">
        <f t="shared" si="16"/>
        <v>0.30372383181970047</v>
      </c>
      <c r="F81" s="158">
        <f t="shared" si="16"/>
        <v>0.11735061534135927</v>
      </c>
      <c r="G81" s="158">
        <f t="shared" si="16"/>
        <v>0.20717257589453059</v>
      </c>
      <c r="H81" s="158">
        <f t="shared" si="16"/>
        <v>4.7213858939317128E-2</v>
      </c>
      <c r="I81" s="158">
        <f t="shared" si="16"/>
        <v>3.7712465751296838E-2</v>
      </c>
      <c r="J81" s="158">
        <f t="shared" si="16"/>
        <v>2.8574749383632792E-2</v>
      </c>
      <c r="K81" s="158">
        <f t="shared" si="16"/>
        <v>4.144953062352208E-2</v>
      </c>
      <c r="L81" s="158">
        <f t="shared" si="16"/>
        <v>6.6822716783677141E-2</v>
      </c>
      <c r="M81" s="102"/>
      <c r="N81" s="184">
        <f t="shared" si="14"/>
        <v>64.73</v>
      </c>
    </row>
    <row r="82" spans="2:14" ht="30" x14ac:dyDescent="0.25">
      <c r="B82" s="58" t="s">
        <v>6</v>
      </c>
      <c r="C82" s="158">
        <f t="shared" ref="C82:L82" si="17">C60/SUM($C60:$L60)</f>
        <v>7.2631936992085047E-2</v>
      </c>
      <c r="D82" s="158">
        <f t="shared" si="17"/>
        <v>0.77415322609955461</v>
      </c>
      <c r="E82" s="158">
        <f t="shared" si="17"/>
        <v>0.15321483690836024</v>
      </c>
      <c r="F82" s="158">
        <f t="shared" si="17"/>
        <v>0</v>
      </c>
      <c r="G82" s="158">
        <f t="shared" si="17"/>
        <v>0</v>
      </c>
      <c r="H82" s="158">
        <f t="shared" si="17"/>
        <v>0</v>
      </c>
      <c r="I82" s="158">
        <f t="shared" si="17"/>
        <v>0</v>
      </c>
      <c r="J82" s="158">
        <f t="shared" si="17"/>
        <v>0</v>
      </c>
      <c r="K82" s="158">
        <v>0</v>
      </c>
      <c r="L82" s="158">
        <f t="shared" si="17"/>
        <v>0</v>
      </c>
      <c r="M82" s="102"/>
      <c r="N82" s="184">
        <f t="shared" si="14"/>
        <v>31.21</v>
      </c>
    </row>
    <row r="83" spans="2:14" x14ac:dyDescent="0.25">
      <c r="B83" s="58" t="s">
        <v>7</v>
      </c>
      <c r="C83" s="158">
        <f t="shared" ref="C83:L83" si="18">C61/SUM($C61:$L61)</f>
        <v>9.2379664314412371E-2</v>
      </c>
      <c r="D83" s="158">
        <f t="shared" si="18"/>
        <v>0.32625468435724325</v>
      </c>
      <c r="E83" s="158">
        <f t="shared" si="18"/>
        <v>0.32817365021450445</v>
      </c>
      <c r="F83" s="158">
        <f t="shared" si="18"/>
        <v>9.327421772075134E-2</v>
      </c>
      <c r="G83" s="158">
        <f t="shared" si="18"/>
        <v>3.6775255051155829E-2</v>
      </c>
      <c r="H83" s="158">
        <f t="shared" si="18"/>
        <v>2.6713514876118481E-2</v>
      </c>
      <c r="I83" s="158">
        <f t="shared" si="18"/>
        <v>1.8779086753269159E-2</v>
      </c>
      <c r="J83" s="158">
        <f t="shared" si="18"/>
        <v>0</v>
      </c>
      <c r="K83" s="158">
        <f t="shared" si="18"/>
        <v>9.0467897372254382E-3</v>
      </c>
      <c r="L83" s="158">
        <f t="shared" si="18"/>
        <v>6.8603136975319709E-2</v>
      </c>
      <c r="M83" s="102"/>
      <c r="N83" s="184">
        <f t="shared" si="14"/>
        <v>50.42</v>
      </c>
    </row>
    <row r="84" spans="2:14" x14ac:dyDescent="0.25">
      <c r="B84" s="58" t="s">
        <v>28</v>
      </c>
      <c r="C84" s="158">
        <f t="shared" ref="C84:L84" si="19">C62/SUM($C62:$L62)</f>
        <v>0.17997591084251308</v>
      </c>
      <c r="D84" s="158">
        <f t="shared" si="19"/>
        <v>0.33532276330367733</v>
      </c>
      <c r="E84" s="158">
        <f t="shared" si="19"/>
        <v>0.25437763492816062</v>
      </c>
      <c r="F84" s="158">
        <f t="shared" si="19"/>
        <v>8.6840799453203721E-2</v>
      </c>
      <c r="G84" s="158">
        <f t="shared" si="19"/>
        <v>8.5277082804747953E-2</v>
      </c>
      <c r="H84" s="158">
        <f t="shared" si="19"/>
        <v>1.6763253182095626E-2</v>
      </c>
      <c r="I84" s="158">
        <f t="shared" si="19"/>
        <v>1.411985839134999E-2</v>
      </c>
      <c r="J84" s="158">
        <f t="shared" si="19"/>
        <v>1.0577204236570621E-2</v>
      </c>
      <c r="K84" s="158">
        <f t="shared" si="19"/>
        <v>3.9740134594217196E-3</v>
      </c>
      <c r="L84" s="158">
        <f t="shared" si="19"/>
        <v>1.2771479398259306E-2</v>
      </c>
      <c r="M84" s="102"/>
      <c r="N84" s="184">
        <f t="shared" si="14"/>
        <v>42.79</v>
      </c>
    </row>
    <row r="85" spans="2:14" ht="30" x14ac:dyDescent="0.25">
      <c r="B85" s="58" t="s">
        <v>29</v>
      </c>
      <c r="C85" s="169">
        <f t="shared" ref="C85:L85" si="20">C63/SUM($C63:$L63)</f>
        <v>0</v>
      </c>
      <c r="D85" s="169">
        <f t="shared" si="20"/>
        <v>0</v>
      </c>
      <c r="E85" s="169">
        <f t="shared" si="20"/>
        <v>1</v>
      </c>
      <c r="F85" s="169">
        <f t="shared" si="20"/>
        <v>0</v>
      </c>
      <c r="G85" s="169">
        <f t="shared" si="20"/>
        <v>0</v>
      </c>
      <c r="H85" s="169">
        <f t="shared" si="20"/>
        <v>0</v>
      </c>
      <c r="I85" s="169">
        <f t="shared" si="20"/>
        <v>0</v>
      </c>
      <c r="J85" s="169">
        <f t="shared" si="20"/>
        <v>0</v>
      </c>
      <c r="K85" s="169">
        <f t="shared" si="20"/>
        <v>0</v>
      </c>
      <c r="L85" s="169">
        <f t="shared" si="20"/>
        <v>0</v>
      </c>
      <c r="M85" s="102"/>
      <c r="N85" s="184">
        <f t="shared" si="14"/>
        <v>54.9</v>
      </c>
    </row>
    <row r="86" spans="2:14" x14ac:dyDescent="0.25">
      <c r="B86" s="58" t="s">
        <v>9</v>
      </c>
      <c r="C86" s="169">
        <f t="shared" ref="C86:L86" si="21">C64/SUM($C64:$L64)</f>
        <v>0</v>
      </c>
      <c r="D86" s="169">
        <f t="shared" si="21"/>
        <v>0.19345128121961905</v>
      </c>
      <c r="E86" s="169">
        <f t="shared" si="21"/>
        <v>0</v>
      </c>
      <c r="F86" s="169">
        <f t="shared" si="21"/>
        <v>0</v>
      </c>
      <c r="G86" s="169">
        <f t="shared" si="21"/>
        <v>0</v>
      </c>
      <c r="H86" s="169">
        <f t="shared" si="21"/>
        <v>0</v>
      </c>
      <c r="I86" s="169">
        <f t="shared" si="21"/>
        <v>0</v>
      </c>
      <c r="J86" s="169">
        <f t="shared" si="21"/>
        <v>0</v>
      </c>
      <c r="K86" s="169">
        <f t="shared" si="21"/>
        <v>0</v>
      </c>
      <c r="L86" s="169">
        <f t="shared" si="21"/>
        <v>0.80654871878038104</v>
      </c>
      <c r="M86" s="102"/>
      <c r="N86" s="184">
        <f t="shared" si="14"/>
        <v>120.43</v>
      </c>
    </row>
    <row r="87" spans="2:14" x14ac:dyDescent="0.25">
      <c r="C87" s="103"/>
      <c r="D87" s="103"/>
      <c r="E87" s="103"/>
      <c r="F87" s="103"/>
      <c r="G87" s="103"/>
      <c r="H87" s="103"/>
      <c r="I87" s="103"/>
      <c r="J87" s="103"/>
      <c r="K87" s="103"/>
      <c r="L87" s="103"/>
      <c r="M87" s="102"/>
      <c r="N87" s="184"/>
    </row>
    <row r="88" spans="2:14" x14ac:dyDescent="0.25">
      <c r="B88" s="51" t="s">
        <v>10</v>
      </c>
      <c r="C88" s="159">
        <f t="shared" ref="C88:L88" si="22">C66/SUM($C66:$L66)</f>
        <v>0.14166882138612577</v>
      </c>
      <c r="D88" s="159">
        <f t="shared" si="22"/>
        <v>0.31161382994960102</v>
      </c>
      <c r="E88" s="159">
        <f t="shared" si="22"/>
        <v>0.27848983851670067</v>
      </c>
      <c r="F88" s="159">
        <f t="shared" si="22"/>
        <v>9.203539720204966E-2</v>
      </c>
      <c r="G88" s="159">
        <f t="shared" si="22"/>
        <v>9.4829327860602761E-2</v>
      </c>
      <c r="H88" s="159">
        <f t="shared" si="22"/>
        <v>2.1812735136323654E-2</v>
      </c>
      <c r="I88" s="159">
        <f t="shared" si="22"/>
        <v>1.5565632196641652E-2</v>
      </c>
      <c r="J88" s="159">
        <f t="shared" si="22"/>
        <v>1.0183218164806477E-2</v>
      </c>
      <c r="K88" s="159">
        <f t="shared" si="22"/>
        <v>7.9506361619706319E-3</v>
      </c>
      <c r="L88" s="159">
        <f t="shared" si="22"/>
        <v>2.5850563425177726E-2</v>
      </c>
      <c r="M88" s="102"/>
      <c r="N88" s="186">
        <f>+N66</f>
        <v>46.5</v>
      </c>
    </row>
    <row r="95" spans="2:14" x14ac:dyDescent="0.25">
      <c r="N95" s="119"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F49" sqref="F49"/>
    </sheetView>
  </sheetViews>
  <sheetFormatPr defaultRowHeight="15" x14ac:dyDescent="0.25"/>
  <cols>
    <col min="1" max="1" width="4.7109375" style="44" customWidth="1"/>
    <col min="2" max="2" width="30.28515625" style="44" customWidth="1"/>
    <col min="3" max="8" width="27.42578125" style="44" customWidth="1"/>
    <col min="9" max="9" width="25.7109375" style="44" customWidth="1"/>
    <col min="10" max="16384" width="9.140625" style="44"/>
  </cols>
  <sheetData>
    <row r="4" spans="2:10" x14ac:dyDescent="0.25">
      <c r="B4" s="43"/>
      <c r="C4" s="43"/>
      <c r="D4" s="43"/>
      <c r="E4" s="43"/>
      <c r="F4" s="43"/>
      <c r="G4" s="45" t="s">
        <v>30</v>
      </c>
      <c r="H4" s="165">
        <f>'Table 1-3 - Lending'!L4</f>
        <v>43100</v>
      </c>
      <c r="I4" s="43"/>
      <c r="J4" s="43"/>
    </row>
    <row r="5" spans="2:10" ht="15.75" x14ac:dyDescent="0.25">
      <c r="B5" s="42" t="s">
        <v>261</v>
      </c>
      <c r="C5" s="43"/>
      <c r="D5" s="43"/>
      <c r="E5" s="43"/>
      <c r="F5" s="43"/>
      <c r="G5" s="43"/>
      <c r="H5" s="43"/>
      <c r="I5" s="43"/>
      <c r="J5" s="43"/>
    </row>
    <row r="6" spans="2:10" ht="3.75" customHeight="1" x14ac:dyDescent="0.25">
      <c r="B6" s="42"/>
      <c r="C6" s="43"/>
      <c r="D6" s="43"/>
      <c r="E6" s="43"/>
      <c r="F6" s="43"/>
      <c r="G6" s="43"/>
      <c r="H6" s="43"/>
      <c r="I6" s="43"/>
    </row>
    <row r="7" spans="2:10" x14ac:dyDescent="0.25">
      <c r="B7" s="68" t="s">
        <v>116</v>
      </c>
      <c r="C7" s="68"/>
      <c r="D7" s="69"/>
      <c r="E7" s="69"/>
      <c r="F7" s="69"/>
      <c r="G7" s="69"/>
      <c r="H7" s="69"/>
      <c r="I7" s="69"/>
    </row>
    <row r="8" spans="2:10" x14ac:dyDescent="0.25">
      <c r="B8" s="48"/>
      <c r="C8" s="48"/>
      <c r="D8" s="48"/>
      <c r="E8" s="48"/>
      <c r="F8" s="48"/>
      <c r="G8" s="48"/>
      <c r="H8" s="48"/>
      <c r="I8" s="48"/>
    </row>
    <row r="9" spans="2:10" ht="30" x14ac:dyDescent="0.25">
      <c r="B9" s="48"/>
      <c r="C9" s="66" t="s">
        <v>31</v>
      </c>
      <c r="D9" s="66" t="s">
        <v>32</v>
      </c>
      <c r="E9" s="66" t="s">
        <v>33</v>
      </c>
      <c r="F9" s="66" t="s">
        <v>34</v>
      </c>
      <c r="G9" s="66" t="s">
        <v>35</v>
      </c>
      <c r="H9" s="66" t="s">
        <v>251</v>
      </c>
      <c r="I9" s="66" t="s">
        <v>10</v>
      </c>
    </row>
    <row r="11" spans="2:10" x14ac:dyDescent="0.25">
      <c r="B11" s="58" t="s">
        <v>1</v>
      </c>
      <c r="C11" s="62">
        <v>1.3506351450000001E-2</v>
      </c>
      <c r="D11" s="62">
        <v>9.2520549110000003E-2</v>
      </c>
      <c r="E11" s="62">
        <v>7.4402137399999999E-2</v>
      </c>
      <c r="F11" s="62">
        <v>8.9791855059999995E-2</v>
      </c>
      <c r="G11" s="62">
        <v>0.12111082984</v>
      </c>
      <c r="H11" s="62">
        <v>7.1623161199999997E-3</v>
      </c>
      <c r="I11" s="62">
        <f>SUM(C11:H11)</f>
        <v>0.39849403897999996</v>
      </c>
    </row>
    <row r="12" spans="2:10" x14ac:dyDescent="0.25">
      <c r="B12" s="58" t="s">
        <v>2</v>
      </c>
      <c r="C12" s="62">
        <v>0</v>
      </c>
      <c r="D12" s="62">
        <v>0</v>
      </c>
      <c r="E12" s="62">
        <v>0</v>
      </c>
      <c r="F12" s="62">
        <v>0</v>
      </c>
      <c r="G12" s="62">
        <v>0</v>
      </c>
      <c r="H12" s="62">
        <v>0</v>
      </c>
      <c r="I12" s="62">
        <f t="shared" ref="I12:I20" si="0">SUM(C12:H12)</f>
        <v>0</v>
      </c>
    </row>
    <row r="13" spans="2:10" x14ac:dyDescent="0.25">
      <c r="B13" s="58" t="s">
        <v>3</v>
      </c>
      <c r="C13" s="62">
        <v>0</v>
      </c>
      <c r="D13" s="62">
        <v>0</v>
      </c>
      <c r="E13" s="62">
        <v>1.7614073999999999E-3</v>
      </c>
      <c r="F13" s="62">
        <v>9.0949094999999999E-4</v>
      </c>
      <c r="G13" s="62">
        <v>0</v>
      </c>
      <c r="H13" s="62">
        <v>0</v>
      </c>
      <c r="I13" s="62">
        <f t="shared" si="0"/>
        <v>2.67089835E-3</v>
      </c>
    </row>
    <row r="14" spans="2:10" x14ac:dyDescent="0.25">
      <c r="B14" s="58" t="s">
        <v>4</v>
      </c>
      <c r="C14" s="62">
        <v>2.348807424E-2</v>
      </c>
      <c r="D14" s="62">
        <v>8.83391639E-3</v>
      </c>
      <c r="E14" s="62">
        <v>4.6131082029999999E-2</v>
      </c>
      <c r="F14" s="62">
        <v>1.81126073E-3</v>
      </c>
      <c r="G14" s="62">
        <v>2.361103497E-2</v>
      </c>
      <c r="H14" s="62">
        <v>4.8467182699999996E-3</v>
      </c>
      <c r="I14" s="62">
        <f t="shared" si="0"/>
        <v>0.10872208662999999</v>
      </c>
    </row>
    <row r="15" spans="2:10" x14ac:dyDescent="0.25">
      <c r="B15" s="58" t="s">
        <v>5</v>
      </c>
      <c r="C15" s="62">
        <v>1.8111013580000002E-2</v>
      </c>
      <c r="D15" s="62">
        <v>6.2284912560000003E-2</v>
      </c>
      <c r="E15" s="62">
        <v>4.9437173959999997E-2</v>
      </c>
      <c r="F15" s="62">
        <v>6.7613806230000004E-2</v>
      </c>
      <c r="G15" s="62">
        <v>0.12771216616</v>
      </c>
      <c r="H15" s="62">
        <v>1.5412101499999999E-3</v>
      </c>
      <c r="I15" s="62">
        <f t="shared" si="0"/>
        <v>0.32670028264000001</v>
      </c>
    </row>
    <row r="16" spans="2:10" ht="30" x14ac:dyDescent="0.25">
      <c r="B16" s="58" t="s">
        <v>6</v>
      </c>
      <c r="C16" s="62">
        <v>1.1784856599999999E-3</v>
      </c>
      <c r="D16" s="62">
        <v>5.3215106599999997E-3</v>
      </c>
      <c r="E16" s="62">
        <v>2.0330386030000001E-2</v>
      </c>
      <c r="F16" s="62">
        <v>3.05239756E-3</v>
      </c>
      <c r="G16" s="62">
        <v>6.4745723699999999E-3</v>
      </c>
      <c r="H16" s="62">
        <v>0</v>
      </c>
      <c r="I16" s="62">
        <f t="shared" si="0"/>
        <v>3.6357352279999998E-2</v>
      </c>
    </row>
    <row r="17" spans="2:9" x14ac:dyDescent="0.25">
      <c r="B17" s="58" t="s">
        <v>7</v>
      </c>
      <c r="C17" s="62">
        <v>7.1526469869999998E-2</v>
      </c>
      <c r="D17" s="62">
        <v>0.12193977631</v>
      </c>
      <c r="E17" s="62">
        <v>0.12523558310999999</v>
      </c>
      <c r="F17" s="62">
        <v>0.15592787230999999</v>
      </c>
      <c r="G17" s="62">
        <v>0.19664922457</v>
      </c>
      <c r="H17" s="62">
        <v>0</v>
      </c>
      <c r="I17" s="62">
        <f t="shared" si="0"/>
        <v>0.67127892617000007</v>
      </c>
    </row>
    <row r="18" spans="2:9" x14ac:dyDescent="0.25">
      <c r="B18" s="58" t="s">
        <v>28</v>
      </c>
      <c r="C18" s="62">
        <v>7.4988024949999996E-2</v>
      </c>
      <c r="D18" s="62">
        <v>0.27796147243000002</v>
      </c>
      <c r="E18" s="62">
        <v>0.73637056845000004</v>
      </c>
      <c r="F18" s="62">
        <v>0.91115533636000001</v>
      </c>
      <c r="G18" s="62">
        <v>1.11170142012</v>
      </c>
      <c r="H18" s="62">
        <v>0</v>
      </c>
      <c r="I18" s="62">
        <f t="shared" si="0"/>
        <v>3.1121768223100004</v>
      </c>
    </row>
    <row r="19" spans="2:9" ht="30" x14ac:dyDescent="0.25">
      <c r="B19" s="58" t="s">
        <v>29</v>
      </c>
      <c r="C19" s="62">
        <v>0</v>
      </c>
      <c r="D19" s="62">
        <v>0</v>
      </c>
      <c r="E19" s="62">
        <v>0</v>
      </c>
      <c r="F19" s="62">
        <v>0</v>
      </c>
      <c r="G19" s="62">
        <v>2.0038540300000001E-3</v>
      </c>
      <c r="H19" s="62">
        <v>0</v>
      </c>
      <c r="I19" s="62">
        <f t="shared" si="0"/>
        <v>2.0038540300000001E-3</v>
      </c>
    </row>
    <row r="20" spans="2:9" x14ac:dyDescent="0.25">
      <c r="B20" s="58" t="s">
        <v>9</v>
      </c>
      <c r="C20" s="62">
        <v>0</v>
      </c>
      <c r="D20" s="62">
        <v>0</v>
      </c>
      <c r="E20" s="62">
        <v>1.1771146E-4</v>
      </c>
      <c r="F20" s="62">
        <v>0</v>
      </c>
      <c r="G20" s="62">
        <v>4.9076969999999997E-4</v>
      </c>
      <c r="H20" s="62">
        <v>0</v>
      </c>
      <c r="I20" s="62">
        <f t="shared" si="0"/>
        <v>6.0848115999999992E-4</v>
      </c>
    </row>
    <row r="21" spans="2:9" x14ac:dyDescent="0.25">
      <c r="C21" s="62"/>
      <c r="D21" s="62"/>
      <c r="E21" s="62"/>
      <c r="F21" s="62"/>
      <c r="G21" s="62"/>
      <c r="H21" s="62"/>
      <c r="I21" s="62"/>
    </row>
    <row r="22" spans="2:9" x14ac:dyDescent="0.25">
      <c r="B22" s="51" t="s">
        <v>10</v>
      </c>
      <c r="C22" s="54">
        <f>SUM(C11:C20)</f>
        <v>0.20279841975000001</v>
      </c>
      <c r="D22" s="54">
        <f t="shared" ref="D22:I22" si="1">SUM(D11:D20)</f>
        <v>0.56886213746000003</v>
      </c>
      <c r="E22" s="54">
        <f t="shared" si="1"/>
        <v>1.05378604984</v>
      </c>
      <c r="F22" s="54">
        <f t="shared" si="1"/>
        <v>1.2302620192</v>
      </c>
      <c r="G22" s="54">
        <f t="shared" si="1"/>
        <v>1.5897538717599999</v>
      </c>
      <c r="H22" s="54">
        <f t="shared" si="1"/>
        <v>1.3550244539999999E-2</v>
      </c>
      <c r="I22" s="54">
        <f t="shared" si="1"/>
        <v>4.6590127425499999</v>
      </c>
    </row>
    <row r="23" spans="2:9" x14ac:dyDescent="0.25">
      <c r="B23" s="47" t="s">
        <v>252</v>
      </c>
    </row>
    <row r="31" spans="2:9" x14ac:dyDescent="0.25">
      <c r="I31" s="119"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topLeftCell="A22" zoomScale="70" zoomScaleNormal="70" workbookViewId="0">
      <selection activeCell="C61" sqref="C61"/>
    </sheetView>
  </sheetViews>
  <sheetFormatPr defaultRowHeight="15" x14ac:dyDescent="0.25"/>
  <cols>
    <col min="1" max="1" width="4.7109375" style="44" customWidth="1"/>
    <col min="2" max="2" width="26.28515625" style="44" customWidth="1"/>
    <col min="3" max="12" width="17.7109375" style="44" customWidth="1"/>
    <col min="13" max="13" width="18" style="44" customWidth="1"/>
    <col min="14" max="16384" width="9.140625" style="44"/>
  </cols>
  <sheetData>
    <row r="4" spans="2:13" x14ac:dyDescent="0.25">
      <c r="B4" s="43"/>
      <c r="C4" s="43"/>
      <c r="D4" s="43"/>
      <c r="E4" s="43"/>
      <c r="F4" s="43"/>
      <c r="G4" s="43"/>
      <c r="H4" s="43"/>
      <c r="I4" s="43"/>
      <c r="J4" s="43"/>
      <c r="K4" s="45" t="s">
        <v>30</v>
      </c>
      <c r="L4" s="165">
        <f>'Table 1-3 - Lending'!L4</f>
        <v>43100</v>
      </c>
      <c r="M4" s="43"/>
    </row>
    <row r="5" spans="2:13" ht="15.75" x14ac:dyDescent="0.25">
      <c r="B5" s="42" t="s">
        <v>356</v>
      </c>
      <c r="C5" s="43"/>
      <c r="D5" s="43"/>
      <c r="E5" s="43"/>
      <c r="F5" s="43"/>
      <c r="G5" s="43"/>
      <c r="H5" s="43"/>
      <c r="I5" s="43"/>
      <c r="J5" s="43"/>
      <c r="K5" s="43"/>
      <c r="L5" s="43"/>
      <c r="M5" s="43"/>
    </row>
    <row r="6" spans="2:13" x14ac:dyDescent="0.25">
      <c r="B6" s="68" t="s">
        <v>117</v>
      </c>
      <c r="C6" s="69"/>
      <c r="D6" s="69"/>
      <c r="E6" s="69"/>
      <c r="F6" s="69"/>
      <c r="G6" s="69"/>
      <c r="H6" s="69"/>
      <c r="I6" s="69"/>
      <c r="J6" s="69"/>
      <c r="K6" s="69"/>
      <c r="L6" s="69"/>
      <c r="M6" s="69"/>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36</v>
      </c>
      <c r="C9" s="62">
        <v>0</v>
      </c>
      <c r="D9" s="62">
        <v>0</v>
      </c>
      <c r="E9" s="62">
        <v>0</v>
      </c>
      <c r="F9" s="62">
        <v>0</v>
      </c>
      <c r="G9" s="62">
        <v>0</v>
      </c>
      <c r="H9" s="62">
        <v>0</v>
      </c>
      <c r="I9" s="62">
        <v>0</v>
      </c>
      <c r="J9" s="62">
        <v>0</v>
      </c>
      <c r="K9" s="62">
        <v>0</v>
      </c>
      <c r="L9" s="62">
        <v>0</v>
      </c>
      <c r="M9" s="62">
        <f>SUM(C9:L9)</f>
        <v>0</v>
      </c>
    </row>
    <row r="10" spans="2:13" x14ac:dyDescent="0.25">
      <c r="B10" s="44" t="s">
        <v>238</v>
      </c>
      <c r="C10" s="62">
        <v>1.5E-3</v>
      </c>
      <c r="D10" s="62">
        <v>0</v>
      </c>
      <c r="E10" s="62">
        <v>0</v>
      </c>
      <c r="F10" s="62">
        <v>0</v>
      </c>
      <c r="G10" s="62">
        <v>0</v>
      </c>
      <c r="H10" s="62">
        <v>0</v>
      </c>
      <c r="I10" s="62">
        <v>0</v>
      </c>
      <c r="J10" s="62">
        <v>1.06127581E-3</v>
      </c>
      <c r="K10" s="62">
        <v>0</v>
      </c>
      <c r="L10" s="62">
        <v>0</v>
      </c>
      <c r="M10" s="62">
        <f t="shared" ref="M10:M19" si="0">SUM(C10:L10)</f>
        <v>2.5612758100000002E-3</v>
      </c>
    </row>
    <row r="11" spans="2:13" ht="30" customHeight="1" x14ac:dyDescent="0.25">
      <c r="B11" s="162" t="s">
        <v>242</v>
      </c>
      <c r="C11" s="62">
        <v>0</v>
      </c>
      <c r="D11" s="62">
        <v>0</v>
      </c>
      <c r="E11" s="62">
        <v>0</v>
      </c>
      <c r="F11" s="62">
        <v>0</v>
      </c>
      <c r="G11" s="62">
        <v>0</v>
      </c>
      <c r="H11" s="62">
        <v>0</v>
      </c>
      <c r="I11" s="62">
        <v>0</v>
      </c>
      <c r="J11" s="62">
        <v>0</v>
      </c>
      <c r="K11" s="62">
        <v>0</v>
      </c>
      <c r="L11" s="62">
        <v>0</v>
      </c>
      <c r="M11" s="62">
        <f t="shared" si="0"/>
        <v>0</v>
      </c>
    </row>
    <row r="12" spans="2:13" x14ac:dyDescent="0.25">
      <c r="B12" s="163" t="s">
        <v>253</v>
      </c>
      <c r="C12" s="62">
        <v>0</v>
      </c>
      <c r="D12" s="62">
        <v>0</v>
      </c>
      <c r="E12" s="62">
        <v>0</v>
      </c>
      <c r="F12" s="62">
        <v>0</v>
      </c>
      <c r="G12" s="62">
        <v>0</v>
      </c>
      <c r="H12" s="62">
        <v>0</v>
      </c>
      <c r="I12" s="62">
        <v>0</v>
      </c>
      <c r="J12" s="62">
        <v>0</v>
      </c>
      <c r="K12" s="62">
        <v>0</v>
      </c>
      <c r="L12" s="62">
        <v>0</v>
      </c>
      <c r="M12" s="62">
        <f t="shared" si="0"/>
        <v>0</v>
      </c>
    </row>
    <row r="13" spans="2:13" x14ac:dyDescent="0.25">
      <c r="B13" s="163" t="s">
        <v>254</v>
      </c>
      <c r="C13" s="62">
        <v>0</v>
      </c>
      <c r="D13" s="62">
        <v>0</v>
      </c>
      <c r="E13" s="62">
        <v>0</v>
      </c>
      <c r="F13" s="62">
        <v>0</v>
      </c>
      <c r="G13" s="62">
        <v>0</v>
      </c>
      <c r="H13" s="62">
        <v>0</v>
      </c>
      <c r="I13" s="62">
        <v>0</v>
      </c>
      <c r="J13" s="62">
        <v>0</v>
      </c>
      <c r="K13" s="62">
        <v>0</v>
      </c>
      <c r="L13" s="62">
        <v>0</v>
      </c>
      <c r="M13" s="62">
        <f t="shared" si="0"/>
        <v>0</v>
      </c>
    </row>
    <row r="14" spans="2:13" x14ac:dyDescent="0.25">
      <c r="B14" s="164" t="s">
        <v>239</v>
      </c>
      <c r="C14" s="62">
        <v>0</v>
      </c>
      <c r="D14" s="62">
        <v>0</v>
      </c>
      <c r="E14" s="62">
        <v>0</v>
      </c>
      <c r="F14" s="62">
        <v>0</v>
      </c>
      <c r="G14" s="62">
        <v>0</v>
      </c>
      <c r="H14" s="62">
        <v>0</v>
      </c>
      <c r="I14" s="62">
        <v>0</v>
      </c>
      <c r="J14" s="62">
        <v>0</v>
      </c>
      <c r="K14" s="62">
        <v>0</v>
      </c>
      <c r="L14" s="62">
        <v>0</v>
      </c>
      <c r="M14" s="62">
        <f t="shared" si="0"/>
        <v>0</v>
      </c>
    </row>
    <row r="15" spans="2:13" x14ac:dyDescent="0.25">
      <c r="B15" s="164" t="s">
        <v>240</v>
      </c>
      <c r="C15" s="62">
        <v>0</v>
      </c>
      <c r="D15" s="62">
        <v>0</v>
      </c>
      <c r="E15" s="62">
        <v>0</v>
      </c>
      <c r="F15" s="62">
        <v>0</v>
      </c>
      <c r="G15" s="62">
        <v>0</v>
      </c>
      <c r="H15" s="62">
        <v>0</v>
      </c>
      <c r="I15" s="62">
        <v>0</v>
      </c>
      <c r="J15" s="62">
        <v>0</v>
      </c>
      <c r="K15" s="62">
        <v>0</v>
      </c>
      <c r="L15" s="62">
        <v>0</v>
      </c>
      <c r="M15" s="62">
        <f t="shared" si="0"/>
        <v>0</v>
      </c>
    </row>
    <row r="16" spans="2:13" x14ac:dyDescent="0.25">
      <c r="B16" s="44" t="s">
        <v>38</v>
      </c>
      <c r="C16" s="62">
        <v>2.4878877399999999E-3</v>
      </c>
      <c r="D16" s="62">
        <v>0</v>
      </c>
      <c r="E16" s="62">
        <v>0</v>
      </c>
      <c r="F16" s="62">
        <v>2.810655003E-2</v>
      </c>
      <c r="G16" s="62">
        <v>2.514895114E-2</v>
      </c>
      <c r="H16" s="62">
        <v>0</v>
      </c>
      <c r="I16" s="62">
        <v>2.3879063570000001E-2</v>
      </c>
      <c r="J16" s="62">
        <v>0.20969449538000001</v>
      </c>
      <c r="K16" s="62">
        <v>0</v>
      </c>
      <c r="L16" s="62">
        <v>0</v>
      </c>
      <c r="M16" s="62">
        <f t="shared" si="0"/>
        <v>0.28931694786000001</v>
      </c>
    </row>
    <row r="17" spans="2:13" x14ac:dyDescent="0.25">
      <c r="B17" s="191" t="s">
        <v>292</v>
      </c>
      <c r="C17" s="62">
        <v>1.3028575000000001E-3</v>
      </c>
      <c r="D17" s="62">
        <v>0</v>
      </c>
      <c r="E17" s="62">
        <v>0</v>
      </c>
      <c r="F17" s="62">
        <v>2.5106550030000001E-2</v>
      </c>
      <c r="G17" s="62">
        <v>2.514895114E-2</v>
      </c>
      <c r="H17" s="62">
        <v>0</v>
      </c>
      <c r="I17" s="62">
        <v>2.169906357E-2</v>
      </c>
      <c r="J17" s="62">
        <v>0.20570449537999999</v>
      </c>
      <c r="K17" s="62">
        <v>0</v>
      </c>
      <c r="L17" s="62">
        <v>0</v>
      </c>
      <c r="M17" s="62">
        <f t="shared" si="0"/>
        <v>0.27896191762</v>
      </c>
    </row>
    <row r="18" spans="2:13" x14ac:dyDescent="0.25">
      <c r="B18" s="191" t="s">
        <v>293</v>
      </c>
      <c r="C18" s="62">
        <v>1.18503024E-3</v>
      </c>
      <c r="D18" s="62">
        <v>0</v>
      </c>
      <c r="E18" s="62">
        <v>0</v>
      </c>
      <c r="F18" s="62">
        <v>3.0000000000000001E-3</v>
      </c>
      <c r="G18" s="62">
        <v>0</v>
      </c>
      <c r="H18" s="62">
        <v>0</v>
      </c>
      <c r="I18" s="62">
        <v>2.1800000000000001E-3</v>
      </c>
      <c r="J18" s="62">
        <v>3.9899999999999996E-3</v>
      </c>
      <c r="K18" s="62">
        <v>0</v>
      </c>
      <c r="L18" s="62">
        <v>0</v>
      </c>
      <c r="M18" s="62">
        <f t="shared" si="0"/>
        <v>1.035503024E-2</v>
      </c>
    </row>
    <row r="19" spans="2:13" x14ac:dyDescent="0.25">
      <c r="B19" s="44" t="s">
        <v>9</v>
      </c>
      <c r="C19" s="62">
        <v>0</v>
      </c>
      <c r="D19" s="62">
        <v>0</v>
      </c>
      <c r="E19" s="62">
        <v>0</v>
      </c>
      <c r="F19" s="62">
        <v>0</v>
      </c>
      <c r="G19" s="62">
        <v>0</v>
      </c>
      <c r="H19" s="62">
        <v>0</v>
      </c>
      <c r="I19" s="62">
        <v>0</v>
      </c>
      <c r="J19" s="62">
        <v>0</v>
      </c>
      <c r="K19" s="62">
        <v>0</v>
      </c>
      <c r="L19" s="62">
        <v>0</v>
      </c>
      <c r="M19" s="62">
        <f t="shared" si="0"/>
        <v>0</v>
      </c>
    </row>
    <row r="20" spans="2:13" x14ac:dyDescent="0.25">
      <c r="B20" s="70" t="s">
        <v>10</v>
      </c>
      <c r="C20" s="54">
        <f t="shared" ref="C20:L20" si="1">SUM(C9:C11)+C16+C19</f>
        <v>3.9878877399999995E-3</v>
      </c>
      <c r="D20" s="54">
        <f t="shared" si="1"/>
        <v>0</v>
      </c>
      <c r="E20" s="54">
        <f t="shared" si="1"/>
        <v>0</v>
      </c>
      <c r="F20" s="54">
        <f t="shared" si="1"/>
        <v>2.810655003E-2</v>
      </c>
      <c r="G20" s="54">
        <f t="shared" si="1"/>
        <v>2.514895114E-2</v>
      </c>
      <c r="H20" s="54">
        <f t="shared" si="1"/>
        <v>0</v>
      </c>
      <c r="I20" s="54">
        <f t="shared" si="1"/>
        <v>2.3879063570000001E-2</v>
      </c>
      <c r="J20" s="54">
        <f t="shared" si="1"/>
        <v>0.21075577119000002</v>
      </c>
      <c r="K20" s="54">
        <f t="shared" si="1"/>
        <v>0</v>
      </c>
      <c r="L20" s="54">
        <f t="shared" si="1"/>
        <v>0</v>
      </c>
      <c r="M20" s="54">
        <f>SUM(M9:M11)+M16+M19</f>
        <v>0.29187822366999999</v>
      </c>
    </row>
    <row r="21" spans="2:13" x14ac:dyDescent="0.25">
      <c r="B21" s="47" t="s">
        <v>41</v>
      </c>
    </row>
    <row r="25" spans="2:13" ht="15.75" x14ac:dyDescent="0.25">
      <c r="B25" s="42" t="s">
        <v>357</v>
      </c>
      <c r="C25" s="43"/>
      <c r="D25" s="43"/>
      <c r="E25" s="43"/>
      <c r="F25" s="43"/>
      <c r="G25" s="43"/>
      <c r="H25" s="43"/>
      <c r="I25" s="43"/>
      <c r="J25" s="43"/>
      <c r="K25" s="43"/>
      <c r="L25" s="43"/>
      <c r="M25" s="43"/>
    </row>
    <row r="26" spans="2:13" x14ac:dyDescent="0.25">
      <c r="B26" s="68" t="s">
        <v>118</v>
      </c>
      <c r="C26" s="69"/>
      <c r="D26" s="69"/>
      <c r="E26" s="69"/>
      <c r="F26" s="69"/>
      <c r="G26" s="69"/>
      <c r="H26" s="69"/>
      <c r="I26" s="69"/>
      <c r="J26" s="69"/>
      <c r="K26" s="69"/>
      <c r="L26" s="69"/>
      <c r="M26" s="69"/>
    </row>
    <row r="27" spans="2:13" x14ac:dyDescent="0.25">
      <c r="B27" s="48"/>
      <c r="C27" s="48"/>
      <c r="D27" s="48"/>
      <c r="E27" s="48"/>
      <c r="F27" s="48"/>
      <c r="G27" s="48"/>
      <c r="H27" s="48"/>
      <c r="I27" s="48"/>
      <c r="J27" s="48"/>
      <c r="K27" s="48"/>
      <c r="L27" s="48"/>
      <c r="M27" s="48"/>
    </row>
    <row r="28" spans="2:13" ht="45" x14ac:dyDescent="0.25">
      <c r="B28" s="48"/>
      <c r="C28" s="49" t="s">
        <v>1</v>
      </c>
      <c r="D28" s="49" t="s">
        <v>2</v>
      </c>
      <c r="E28" s="49" t="s">
        <v>3</v>
      </c>
      <c r="F28" s="49" t="s">
        <v>4</v>
      </c>
      <c r="G28" s="49" t="s">
        <v>5</v>
      </c>
      <c r="H28" s="49" t="s">
        <v>6</v>
      </c>
      <c r="I28" s="49" t="s">
        <v>7</v>
      </c>
      <c r="J28" s="49" t="s">
        <v>52</v>
      </c>
      <c r="K28" s="49" t="s">
        <v>8</v>
      </c>
      <c r="L28" s="49" t="s">
        <v>9</v>
      </c>
      <c r="M28" s="50" t="s">
        <v>10</v>
      </c>
    </row>
    <row r="29" spans="2:13" x14ac:dyDescent="0.25">
      <c r="B29" s="44" t="s">
        <v>36</v>
      </c>
      <c r="C29" s="62">
        <v>0</v>
      </c>
      <c r="D29" s="62">
        <v>0</v>
      </c>
      <c r="E29" s="62">
        <v>0</v>
      </c>
      <c r="F29" s="62">
        <v>0</v>
      </c>
      <c r="G29" s="62">
        <v>0</v>
      </c>
      <c r="H29" s="62">
        <v>0</v>
      </c>
      <c r="I29" s="62">
        <v>0</v>
      </c>
      <c r="J29" s="62">
        <v>1.0495338559999999E-2</v>
      </c>
      <c r="K29" s="62">
        <v>0</v>
      </c>
      <c r="L29" s="62">
        <v>0</v>
      </c>
      <c r="M29" s="62">
        <f>SUM(C29:L29)</f>
        <v>1.0495338559999999E-2</v>
      </c>
    </row>
    <row r="30" spans="2:13" x14ac:dyDescent="0.25">
      <c r="B30" s="161" t="s">
        <v>238</v>
      </c>
      <c r="C30" s="62">
        <v>0.18647871155000001</v>
      </c>
      <c r="D30" s="62">
        <v>0</v>
      </c>
      <c r="E30" s="62">
        <v>9.0949094999999999E-4</v>
      </c>
      <c r="F30" s="62">
        <v>2.1055874240000001E-2</v>
      </c>
      <c r="G30" s="62">
        <v>0.10486413575</v>
      </c>
      <c r="H30" s="62">
        <v>8.6869660699999997E-3</v>
      </c>
      <c r="I30" s="62">
        <v>0.28892501400999998</v>
      </c>
      <c r="J30" s="62">
        <v>0.52495647996999995</v>
      </c>
      <c r="K30" s="62">
        <v>0</v>
      </c>
      <c r="L30" s="62">
        <v>6.0848116000000003E-4</v>
      </c>
      <c r="M30" s="62">
        <f t="shared" ref="M30:M39" si="2">SUM(C30:L30)</f>
        <v>1.1364851537</v>
      </c>
    </row>
    <row r="31" spans="2:13" ht="30" x14ac:dyDescent="0.25">
      <c r="B31" s="162" t="s">
        <v>242</v>
      </c>
      <c r="C31" s="62">
        <v>0</v>
      </c>
      <c r="D31" s="62">
        <v>0</v>
      </c>
      <c r="E31" s="62">
        <v>0</v>
      </c>
      <c r="F31" s="62">
        <v>0</v>
      </c>
      <c r="G31" s="62">
        <v>0</v>
      </c>
      <c r="H31" s="62">
        <v>0</v>
      </c>
      <c r="I31" s="62">
        <v>0</v>
      </c>
      <c r="J31" s="62">
        <v>0</v>
      </c>
      <c r="K31" s="62">
        <v>0</v>
      </c>
      <c r="L31" s="62">
        <v>0</v>
      </c>
      <c r="M31" s="62">
        <f t="shared" si="2"/>
        <v>0</v>
      </c>
    </row>
    <row r="32" spans="2:13" x14ac:dyDescent="0.25">
      <c r="B32" s="163" t="s">
        <v>253</v>
      </c>
      <c r="C32" s="62">
        <v>0</v>
      </c>
      <c r="D32" s="62">
        <v>0</v>
      </c>
      <c r="E32" s="62">
        <v>0</v>
      </c>
      <c r="F32" s="62">
        <v>0</v>
      </c>
      <c r="G32" s="62">
        <v>0</v>
      </c>
      <c r="H32" s="62">
        <v>0</v>
      </c>
      <c r="I32" s="62">
        <v>0</v>
      </c>
      <c r="J32" s="62">
        <v>0</v>
      </c>
      <c r="K32" s="62">
        <v>0</v>
      </c>
      <c r="L32" s="62">
        <v>0</v>
      </c>
      <c r="M32" s="62">
        <f t="shared" si="2"/>
        <v>0</v>
      </c>
    </row>
    <row r="33" spans="2:13" x14ac:dyDescent="0.25">
      <c r="B33" s="163" t="s">
        <v>254</v>
      </c>
      <c r="C33" s="62">
        <v>0</v>
      </c>
      <c r="D33" s="62">
        <v>0</v>
      </c>
      <c r="E33" s="62">
        <v>0</v>
      </c>
      <c r="F33" s="62">
        <v>0</v>
      </c>
      <c r="G33" s="62">
        <v>0</v>
      </c>
      <c r="H33" s="62">
        <v>0</v>
      </c>
      <c r="I33" s="62">
        <v>0</v>
      </c>
      <c r="J33" s="62">
        <v>0</v>
      </c>
      <c r="K33" s="62">
        <v>0</v>
      </c>
      <c r="L33" s="62">
        <v>0</v>
      </c>
      <c r="M33" s="62">
        <f t="shared" si="2"/>
        <v>0</v>
      </c>
    </row>
    <row r="34" spans="2:13" x14ac:dyDescent="0.25">
      <c r="B34" s="164" t="s">
        <v>239</v>
      </c>
      <c r="C34" s="62">
        <v>0</v>
      </c>
      <c r="D34" s="62">
        <v>0</v>
      </c>
      <c r="E34" s="62">
        <v>0</v>
      </c>
      <c r="F34" s="62">
        <v>0</v>
      </c>
      <c r="G34" s="62">
        <v>0</v>
      </c>
      <c r="H34" s="62">
        <v>0</v>
      </c>
      <c r="I34" s="62">
        <v>0</v>
      </c>
      <c r="J34" s="62">
        <v>0</v>
      </c>
      <c r="K34" s="62">
        <v>0</v>
      </c>
      <c r="L34" s="62">
        <v>0</v>
      </c>
      <c r="M34" s="62">
        <f t="shared" si="2"/>
        <v>0</v>
      </c>
    </row>
    <row r="35" spans="2:13" x14ac:dyDescent="0.25">
      <c r="B35" s="164" t="s">
        <v>240</v>
      </c>
      <c r="C35" s="62">
        <v>0</v>
      </c>
      <c r="D35" s="62">
        <v>0</v>
      </c>
      <c r="E35" s="62">
        <v>0</v>
      </c>
      <c r="F35" s="62">
        <v>0</v>
      </c>
      <c r="G35" s="62">
        <v>0</v>
      </c>
      <c r="H35" s="62">
        <v>0</v>
      </c>
      <c r="I35" s="62">
        <v>0</v>
      </c>
      <c r="J35" s="62">
        <v>0</v>
      </c>
      <c r="K35" s="62">
        <v>0</v>
      </c>
      <c r="L35" s="62">
        <v>0</v>
      </c>
      <c r="M35" s="62">
        <f t="shared" si="2"/>
        <v>0</v>
      </c>
    </row>
    <row r="36" spans="2:13" x14ac:dyDescent="0.25">
      <c r="B36" s="44" t="s">
        <v>38</v>
      </c>
      <c r="C36" s="62">
        <v>0.20802743969000001</v>
      </c>
      <c r="D36" s="62">
        <v>0</v>
      </c>
      <c r="E36" s="62">
        <v>1.7614073999999999E-3</v>
      </c>
      <c r="F36" s="62">
        <v>5.9559662360000001E-2</v>
      </c>
      <c r="G36" s="62">
        <v>0.19668719574999999</v>
      </c>
      <c r="H36" s="62">
        <v>2.7670386210000002E-2</v>
      </c>
      <c r="I36" s="62">
        <v>0.35847484858000001</v>
      </c>
      <c r="J36" s="62">
        <v>2.3659692325799999</v>
      </c>
      <c r="K36" s="62">
        <v>2.0038540300000001E-3</v>
      </c>
      <c r="L36" s="62">
        <v>0</v>
      </c>
      <c r="M36" s="62">
        <f t="shared" si="2"/>
        <v>3.2201540265999995</v>
      </c>
    </row>
    <row r="37" spans="2:13" x14ac:dyDescent="0.25">
      <c r="B37" s="191" t="s">
        <v>292</v>
      </c>
      <c r="C37" s="62">
        <v>2.4107690510000002E-2</v>
      </c>
      <c r="D37" s="62">
        <v>0</v>
      </c>
      <c r="E37" s="62">
        <v>1.7614073999999999E-3</v>
      </c>
      <c r="F37" s="62">
        <v>1.225955556E-2</v>
      </c>
      <c r="G37" s="62">
        <v>6.6992953199999997E-2</v>
      </c>
      <c r="H37" s="62">
        <v>2.6491900549999999E-2</v>
      </c>
      <c r="I37" s="62">
        <v>0.19873131493000001</v>
      </c>
      <c r="J37" s="62">
        <v>1.73889093073</v>
      </c>
      <c r="K37" s="62">
        <v>0</v>
      </c>
      <c r="L37" s="62">
        <v>0</v>
      </c>
      <c r="M37" s="62">
        <f t="shared" si="2"/>
        <v>2.0692357528800001</v>
      </c>
    </row>
    <row r="38" spans="2:13" x14ac:dyDescent="0.25">
      <c r="B38" s="191" t="s">
        <v>293</v>
      </c>
      <c r="C38" s="62">
        <v>0.18391974918000001</v>
      </c>
      <c r="D38" s="62">
        <v>0</v>
      </c>
      <c r="E38" s="62">
        <v>0</v>
      </c>
      <c r="F38" s="62">
        <v>4.7300106799999998E-2</v>
      </c>
      <c r="G38" s="62">
        <v>0.12969424255000001</v>
      </c>
      <c r="H38" s="62">
        <v>1.1784856599999999E-3</v>
      </c>
      <c r="I38" s="62">
        <v>0.15974353364999999</v>
      </c>
      <c r="J38" s="62">
        <v>0.62707830185000002</v>
      </c>
      <c r="K38" s="62">
        <v>2.0038540300000001E-3</v>
      </c>
      <c r="L38" s="62">
        <v>0</v>
      </c>
      <c r="M38" s="62">
        <f t="shared" si="2"/>
        <v>1.1509182737200001</v>
      </c>
    </row>
    <row r="39" spans="2:13" x14ac:dyDescent="0.25">
      <c r="B39" s="44" t="s">
        <v>9</v>
      </c>
      <c r="C39" s="62">
        <v>0</v>
      </c>
      <c r="D39" s="62">
        <v>0</v>
      </c>
      <c r="E39" s="62">
        <v>0</v>
      </c>
      <c r="F39" s="62">
        <v>0</v>
      </c>
      <c r="G39" s="62">
        <v>0</v>
      </c>
      <c r="H39" s="62">
        <v>0</v>
      </c>
      <c r="I39" s="62">
        <v>0</v>
      </c>
      <c r="J39" s="62">
        <v>0</v>
      </c>
      <c r="K39" s="62">
        <v>0</v>
      </c>
      <c r="L39" s="62">
        <v>0</v>
      </c>
      <c r="M39" s="62">
        <f t="shared" si="2"/>
        <v>0</v>
      </c>
    </row>
    <row r="40" spans="2:13" x14ac:dyDescent="0.25">
      <c r="B40" s="70" t="s">
        <v>10</v>
      </c>
      <c r="C40" s="54">
        <f>SUM(C29:C31)+C36+C39</f>
        <v>0.39450615123999999</v>
      </c>
      <c r="D40" s="54">
        <f t="shared" ref="D40:M40" si="3">D29+D30+D31+D36+D39</f>
        <v>0</v>
      </c>
      <c r="E40" s="54">
        <f t="shared" si="3"/>
        <v>2.67089835E-3</v>
      </c>
      <c r="F40" s="54">
        <f t="shared" si="3"/>
        <v>8.061553660000001E-2</v>
      </c>
      <c r="G40" s="54">
        <f t="shared" si="3"/>
        <v>0.30155133150000002</v>
      </c>
      <c r="H40" s="54">
        <f t="shared" si="3"/>
        <v>3.6357352280000005E-2</v>
      </c>
      <c r="I40" s="54">
        <f t="shared" si="3"/>
        <v>0.64739986258999993</v>
      </c>
      <c r="J40" s="54">
        <f t="shared" si="3"/>
        <v>2.9014210511099998</v>
      </c>
      <c r="K40" s="54">
        <f t="shared" si="3"/>
        <v>2.0038540300000001E-3</v>
      </c>
      <c r="L40" s="54">
        <f t="shared" si="3"/>
        <v>6.0848116000000003E-4</v>
      </c>
      <c r="M40" s="54">
        <f t="shared" si="3"/>
        <v>4.3671345188599995</v>
      </c>
    </row>
    <row r="45" spans="2:13" ht="15.75" x14ac:dyDescent="0.25">
      <c r="B45" s="42" t="s">
        <v>358</v>
      </c>
      <c r="C45" s="43"/>
      <c r="D45" s="43"/>
      <c r="E45" s="43"/>
      <c r="F45" s="43"/>
      <c r="G45" s="43"/>
      <c r="H45" s="43"/>
      <c r="I45" s="43"/>
      <c r="J45" s="43"/>
      <c r="K45" s="43"/>
      <c r="L45" s="43"/>
      <c r="M45" s="43"/>
    </row>
    <row r="46" spans="2:13" x14ac:dyDescent="0.25">
      <c r="B46" s="68" t="s">
        <v>119</v>
      </c>
      <c r="C46" s="69"/>
      <c r="D46" s="69"/>
      <c r="E46" s="69"/>
      <c r="F46" s="69"/>
      <c r="G46" s="69"/>
      <c r="H46" s="69"/>
      <c r="I46" s="69"/>
      <c r="J46" s="69"/>
      <c r="K46" s="69"/>
      <c r="L46" s="69"/>
      <c r="M46" s="69"/>
    </row>
    <row r="47" spans="2:13" x14ac:dyDescent="0.25">
      <c r="B47" s="48"/>
      <c r="C47" s="48"/>
      <c r="D47" s="48"/>
      <c r="E47" s="48"/>
      <c r="F47" s="48"/>
      <c r="G47" s="48"/>
      <c r="H47" s="48"/>
      <c r="I47" s="48"/>
      <c r="J47" s="48"/>
      <c r="K47" s="48"/>
      <c r="L47" s="48"/>
      <c r="M47" s="48"/>
    </row>
    <row r="48" spans="2:13" ht="45" x14ac:dyDescent="0.25">
      <c r="B48" s="48"/>
      <c r="C48" s="49" t="s">
        <v>1</v>
      </c>
      <c r="D48" s="49" t="s">
        <v>2</v>
      </c>
      <c r="E48" s="49" t="s">
        <v>3</v>
      </c>
      <c r="F48" s="49" t="s">
        <v>4</v>
      </c>
      <c r="G48" s="49" t="s">
        <v>5</v>
      </c>
      <c r="H48" s="49" t="s">
        <v>6</v>
      </c>
      <c r="I48" s="49" t="s">
        <v>7</v>
      </c>
      <c r="J48" s="49" t="s">
        <v>52</v>
      </c>
      <c r="K48" s="49" t="s">
        <v>8</v>
      </c>
      <c r="L48" s="49" t="s">
        <v>9</v>
      </c>
      <c r="M48" s="50" t="s">
        <v>10</v>
      </c>
    </row>
    <row r="49" spans="2:15" x14ac:dyDescent="0.25">
      <c r="B49" s="44" t="s">
        <v>36</v>
      </c>
      <c r="C49" s="62">
        <v>0</v>
      </c>
      <c r="D49" s="62">
        <v>0</v>
      </c>
      <c r="E49" s="62">
        <v>0</v>
      </c>
      <c r="F49" s="62">
        <v>0</v>
      </c>
      <c r="G49" s="62">
        <v>0</v>
      </c>
      <c r="H49" s="62">
        <v>0</v>
      </c>
      <c r="I49" s="62">
        <v>0</v>
      </c>
      <c r="J49" s="62">
        <v>1.0495338559999999E-2</v>
      </c>
      <c r="K49" s="62">
        <v>0</v>
      </c>
      <c r="L49" s="62">
        <v>0</v>
      </c>
      <c r="M49" s="62">
        <f>SUM(C49:L49)</f>
        <v>1.0495338559999999E-2</v>
      </c>
    </row>
    <row r="50" spans="2:15" x14ac:dyDescent="0.25">
      <c r="B50" s="44" t="s">
        <v>238</v>
      </c>
      <c r="C50" s="62">
        <v>0.18797871155000001</v>
      </c>
      <c r="D50" s="62">
        <v>0</v>
      </c>
      <c r="E50" s="62">
        <v>9.0949094999999999E-4</v>
      </c>
      <c r="F50" s="62">
        <v>2.1055874240000001E-2</v>
      </c>
      <c r="G50" s="62">
        <v>0.10486413575</v>
      </c>
      <c r="H50" s="62">
        <v>8.6869660699999997E-3</v>
      </c>
      <c r="I50" s="62">
        <v>0.28892501400999998</v>
      </c>
      <c r="J50" s="62">
        <v>0.52601775577999998</v>
      </c>
      <c r="K50" s="62">
        <v>0</v>
      </c>
      <c r="L50" s="62">
        <v>6.0848116000000003E-4</v>
      </c>
      <c r="M50" s="62">
        <f t="shared" ref="M50:M59" si="4">SUM(C50:L50)</f>
        <v>1.13904642951</v>
      </c>
      <c r="O50" s="192"/>
    </row>
    <row r="51" spans="2:15" ht="30" x14ac:dyDescent="0.25">
      <c r="B51" s="162" t="s">
        <v>242</v>
      </c>
      <c r="C51" s="62">
        <v>0</v>
      </c>
      <c r="D51" s="62">
        <v>0</v>
      </c>
      <c r="E51" s="62">
        <v>0</v>
      </c>
      <c r="F51" s="62">
        <v>0</v>
      </c>
      <c r="G51" s="62">
        <v>0</v>
      </c>
      <c r="H51" s="62">
        <v>0</v>
      </c>
      <c r="I51" s="62">
        <v>0</v>
      </c>
      <c r="J51" s="62">
        <v>0</v>
      </c>
      <c r="K51" s="62">
        <v>0</v>
      </c>
      <c r="L51" s="62">
        <v>0</v>
      </c>
      <c r="M51" s="62">
        <f t="shared" si="4"/>
        <v>0</v>
      </c>
      <c r="O51" s="192"/>
    </row>
    <row r="52" spans="2:15" x14ac:dyDescent="0.25">
      <c r="B52" s="163" t="s">
        <v>253</v>
      </c>
      <c r="C52" s="62">
        <v>0</v>
      </c>
      <c r="D52" s="62">
        <v>0</v>
      </c>
      <c r="E52" s="62">
        <v>0</v>
      </c>
      <c r="F52" s="62">
        <v>0</v>
      </c>
      <c r="G52" s="62">
        <v>0</v>
      </c>
      <c r="H52" s="62">
        <v>0</v>
      </c>
      <c r="I52" s="62">
        <v>0</v>
      </c>
      <c r="J52" s="62">
        <v>0</v>
      </c>
      <c r="K52" s="62">
        <v>0</v>
      </c>
      <c r="L52" s="62">
        <v>0</v>
      </c>
      <c r="M52" s="62">
        <f t="shared" si="4"/>
        <v>0</v>
      </c>
      <c r="O52" s="192"/>
    </row>
    <row r="53" spans="2:15" x14ac:dyDescent="0.25">
      <c r="B53" s="163" t="s">
        <v>254</v>
      </c>
      <c r="C53" s="62">
        <v>0</v>
      </c>
      <c r="D53" s="62">
        <v>0</v>
      </c>
      <c r="E53" s="62">
        <v>0</v>
      </c>
      <c r="F53" s="62">
        <v>0</v>
      </c>
      <c r="G53" s="62">
        <v>0</v>
      </c>
      <c r="H53" s="62">
        <v>0</v>
      </c>
      <c r="I53" s="62">
        <v>0</v>
      </c>
      <c r="J53" s="62">
        <v>0</v>
      </c>
      <c r="K53" s="62">
        <v>0</v>
      </c>
      <c r="L53" s="62">
        <v>0</v>
      </c>
      <c r="M53" s="62">
        <f t="shared" si="4"/>
        <v>0</v>
      </c>
      <c r="O53" s="192"/>
    </row>
    <row r="54" spans="2:15" x14ac:dyDescent="0.25">
      <c r="B54" s="164" t="s">
        <v>239</v>
      </c>
      <c r="C54" s="62">
        <v>0</v>
      </c>
      <c r="D54" s="62">
        <v>0</v>
      </c>
      <c r="E54" s="62">
        <v>0</v>
      </c>
      <c r="F54" s="62">
        <v>0</v>
      </c>
      <c r="G54" s="62">
        <v>0</v>
      </c>
      <c r="H54" s="62">
        <v>0</v>
      </c>
      <c r="I54" s="62">
        <v>0</v>
      </c>
      <c r="J54" s="62">
        <v>0</v>
      </c>
      <c r="K54" s="62">
        <v>0</v>
      </c>
      <c r="L54" s="62">
        <v>0</v>
      </c>
      <c r="M54" s="62">
        <f t="shared" si="4"/>
        <v>0</v>
      </c>
      <c r="O54" s="192"/>
    </row>
    <row r="55" spans="2:15" x14ac:dyDescent="0.25">
      <c r="B55" s="164" t="s">
        <v>240</v>
      </c>
      <c r="C55" s="62">
        <v>0</v>
      </c>
      <c r="D55" s="62">
        <v>0</v>
      </c>
      <c r="E55" s="62">
        <v>0</v>
      </c>
      <c r="F55" s="62">
        <v>0</v>
      </c>
      <c r="G55" s="62">
        <v>0</v>
      </c>
      <c r="H55" s="62">
        <v>0</v>
      </c>
      <c r="I55" s="62">
        <v>0</v>
      </c>
      <c r="J55" s="62">
        <v>0</v>
      </c>
      <c r="K55" s="62">
        <v>0</v>
      </c>
      <c r="L55" s="62">
        <v>0</v>
      </c>
      <c r="M55" s="62">
        <f t="shared" si="4"/>
        <v>0</v>
      </c>
      <c r="O55" s="192"/>
    </row>
    <row r="56" spans="2:15" x14ac:dyDescent="0.25">
      <c r="B56" s="44" t="s">
        <v>38</v>
      </c>
      <c r="C56" s="62">
        <v>0.21051532743000001</v>
      </c>
      <c r="D56" s="62">
        <v>0</v>
      </c>
      <c r="E56" s="62">
        <v>1.7614073999999999E-3</v>
      </c>
      <c r="F56" s="62">
        <v>8.7666212389999998E-2</v>
      </c>
      <c r="G56" s="62">
        <v>0.22183614689</v>
      </c>
      <c r="H56" s="62">
        <v>2.7670386210000002E-2</v>
      </c>
      <c r="I56" s="62">
        <v>0.38235391214999997</v>
      </c>
      <c r="J56" s="62">
        <v>2.5756637279599999</v>
      </c>
      <c r="K56" s="62">
        <v>2.0038540300000001E-3</v>
      </c>
      <c r="L56" s="62">
        <v>0</v>
      </c>
      <c r="M56" s="62">
        <f t="shared" si="4"/>
        <v>3.5094709744599997</v>
      </c>
      <c r="O56" s="192"/>
    </row>
    <row r="57" spans="2:15" x14ac:dyDescent="0.25">
      <c r="B57" s="191" t="s">
        <v>292</v>
      </c>
      <c r="C57" s="62">
        <v>2.5410548009999999E-2</v>
      </c>
      <c r="D57" s="62">
        <v>0</v>
      </c>
      <c r="E57" s="62">
        <v>1.7614073999999999E-3</v>
      </c>
      <c r="F57" s="62">
        <v>3.7366105589999997E-2</v>
      </c>
      <c r="G57" s="62">
        <v>9.2141904339999997E-2</v>
      </c>
      <c r="H57" s="62">
        <v>2.6491900549999999E-2</v>
      </c>
      <c r="I57" s="62">
        <v>0.2204303785</v>
      </c>
      <c r="J57" s="62">
        <v>1.94459542611</v>
      </c>
      <c r="K57" s="62">
        <v>0</v>
      </c>
      <c r="L57" s="62">
        <v>0</v>
      </c>
      <c r="M57" s="62">
        <f t="shared" si="4"/>
        <v>2.3481976705000003</v>
      </c>
      <c r="O57" s="192"/>
    </row>
    <row r="58" spans="2:15" x14ac:dyDescent="0.25">
      <c r="B58" s="191" t="s">
        <v>293</v>
      </c>
      <c r="C58" s="62">
        <v>0.18510477942</v>
      </c>
      <c r="D58" s="62">
        <v>0</v>
      </c>
      <c r="E58" s="62">
        <v>0</v>
      </c>
      <c r="F58" s="62">
        <v>5.0300106800000001E-2</v>
      </c>
      <c r="G58" s="62">
        <v>0.12969424255000001</v>
      </c>
      <c r="H58" s="62">
        <v>1.1784856599999999E-3</v>
      </c>
      <c r="I58" s="62">
        <v>0.16192353365000001</v>
      </c>
      <c r="J58" s="62">
        <v>0.63106830184999996</v>
      </c>
      <c r="K58" s="62">
        <v>2.0038540300000001E-3</v>
      </c>
      <c r="L58" s="62">
        <v>0</v>
      </c>
      <c r="M58" s="62">
        <f t="shared" si="4"/>
        <v>1.1612733039600001</v>
      </c>
    </row>
    <row r="59" spans="2:15" x14ac:dyDescent="0.25">
      <c r="B59" s="44" t="s">
        <v>9</v>
      </c>
      <c r="C59" s="62">
        <v>0</v>
      </c>
      <c r="D59" s="62">
        <v>0</v>
      </c>
      <c r="E59" s="62">
        <v>0</v>
      </c>
      <c r="F59" s="62">
        <v>0</v>
      </c>
      <c r="G59" s="62">
        <v>0</v>
      </c>
      <c r="H59" s="62">
        <v>0</v>
      </c>
      <c r="I59" s="62">
        <v>0</v>
      </c>
      <c r="J59" s="62">
        <v>0</v>
      </c>
      <c r="K59" s="62">
        <v>0</v>
      </c>
      <c r="L59" s="62">
        <v>0</v>
      </c>
      <c r="M59" s="62">
        <f t="shared" si="4"/>
        <v>0</v>
      </c>
    </row>
    <row r="60" spans="2:15" x14ac:dyDescent="0.25">
      <c r="B60" s="70" t="s">
        <v>10</v>
      </c>
      <c r="C60" s="54">
        <f>SUM(C49:C51)+C56+C59</f>
        <v>0.39849403898000002</v>
      </c>
      <c r="D60" s="54">
        <f t="shared" ref="D60:M60" si="5">SUM(D49:D51)+D56+D59</f>
        <v>0</v>
      </c>
      <c r="E60" s="54">
        <f t="shared" si="5"/>
        <v>2.67089835E-3</v>
      </c>
      <c r="F60" s="54">
        <f t="shared" si="5"/>
        <v>0.10872208662999999</v>
      </c>
      <c r="G60" s="54">
        <f t="shared" si="5"/>
        <v>0.32670028264000001</v>
      </c>
      <c r="H60" s="54">
        <f t="shared" si="5"/>
        <v>3.6357352280000005E-2</v>
      </c>
      <c r="I60" s="54">
        <f t="shared" si="5"/>
        <v>0.67127892615999996</v>
      </c>
      <c r="J60" s="54">
        <f t="shared" si="5"/>
        <v>3.1121768222999999</v>
      </c>
      <c r="K60" s="54">
        <f t="shared" si="5"/>
        <v>2.0038540300000001E-3</v>
      </c>
      <c r="L60" s="54">
        <f t="shared" si="5"/>
        <v>6.0848116000000003E-4</v>
      </c>
      <c r="M60" s="54">
        <f t="shared" si="5"/>
        <v>4.6590127425299999</v>
      </c>
    </row>
    <row r="63" spans="2:15" x14ac:dyDescent="0.25">
      <c r="B63" s="43"/>
      <c r="C63" s="43"/>
      <c r="D63" s="43"/>
      <c r="E63" s="43"/>
      <c r="F63" s="43"/>
      <c r="G63" s="43"/>
      <c r="H63" s="43"/>
      <c r="I63" s="43"/>
      <c r="J63" s="43"/>
      <c r="K63" s="43"/>
      <c r="L63" s="43"/>
      <c r="N63" s="43"/>
    </row>
    <row r="64" spans="2:15" x14ac:dyDescent="0.25">
      <c r="B64" s="43"/>
      <c r="C64" s="43"/>
      <c r="D64" s="43"/>
      <c r="E64" s="43"/>
      <c r="F64" s="43"/>
      <c r="G64" s="43"/>
      <c r="H64" s="43"/>
      <c r="I64" s="43"/>
      <c r="J64" s="43"/>
      <c r="K64" s="43"/>
      <c r="L64" s="43"/>
      <c r="M64" s="43"/>
      <c r="N64" s="43"/>
    </row>
    <row r="66" spans="14:14" x14ac:dyDescent="0.25">
      <c r="N66" s="119" t="s">
        <v>246</v>
      </c>
    </row>
    <row r="79" spans="14:14" x14ac:dyDescent="0.25">
      <c r="N79" s="43"/>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P66" sqref="P66"/>
    </sheetView>
  </sheetViews>
  <sheetFormatPr defaultRowHeight="15" x14ac:dyDescent="0.25"/>
  <cols>
    <col min="1" max="1" width="4.7109375" style="44" customWidth="1"/>
    <col min="2" max="2" width="25.140625" style="44" bestFit="1" customWidth="1"/>
    <col min="3" max="12" width="17.7109375" style="44" customWidth="1"/>
    <col min="13" max="13" width="18.5703125" style="44" bestFit="1" customWidth="1"/>
    <col min="14" max="20" width="9.140625" style="44"/>
    <col min="21" max="21" width="9.140625" style="44" customWidth="1"/>
    <col min="22" max="16384" width="9.140625" style="44"/>
  </cols>
  <sheetData>
    <row r="4" spans="2:13" x14ac:dyDescent="0.25">
      <c r="B4" s="43"/>
      <c r="C4" s="43"/>
      <c r="D4" s="43"/>
      <c r="E4" s="43"/>
      <c r="F4" s="43"/>
      <c r="G4" s="43"/>
      <c r="H4" s="43"/>
      <c r="I4" s="43"/>
      <c r="J4" s="43"/>
      <c r="K4" s="45" t="s">
        <v>30</v>
      </c>
      <c r="L4" s="165">
        <f>'Table 1-3 - Lending'!L4</f>
        <v>43100</v>
      </c>
      <c r="M4" s="43"/>
    </row>
    <row r="5" spans="2:13" ht="15.75" x14ac:dyDescent="0.25">
      <c r="B5" s="42" t="s">
        <v>359</v>
      </c>
      <c r="C5" s="43"/>
      <c r="D5" s="43"/>
      <c r="E5" s="43"/>
      <c r="F5" s="43"/>
      <c r="G5" s="43"/>
      <c r="H5" s="43"/>
      <c r="I5" s="43"/>
      <c r="J5" s="43"/>
      <c r="K5" s="43"/>
      <c r="L5" s="43"/>
      <c r="M5" s="43"/>
    </row>
    <row r="6" spans="2:13" x14ac:dyDescent="0.25">
      <c r="B6" s="68" t="s">
        <v>120</v>
      </c>
      <c r="C6" s="69"/>
      <c r="D6" s="69"/>
      <c r="E6" s="69"/>
      <c r="F6" s="69"/>
      <c r="G6" s="69"/>
      <c r="H6" s="69"/>
      <c r="I6" s="69"/>
      <c r="J6" s="69"/>
      <c r="K6" s="69"/>
      <c r="L6" s="69"/>
      <c r="M6" s="69"/>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42</v>
      </c>
      <c r="C9" s="62">
        <v>0</v>
      </c>
      <c r="D9" s="62">
        <v>0</v>
      </c>
      <c r="E9" s="62">
        <v>0</v>
      </c>
      <c r="F9" s="62">
        <v>0</v>
      </c>
      <c r="G9" s="62">
        <v>0</v>
      </c>
      <c r="H9" s="62">
        <v>0</v>
      </c>
      <c r="I9" s="62">
        <v>0</v>
      </c>
      <c r="J9" s="62">
        <v>0</v>
      </c>
      <c r="K9" s="62">
        <v>0</v>
      </c>
      <c r="L9" s="62">
        <v>0</v>
      </c>
      <c r="M9" s="62">
        <f>SUM(C9:L9)</f>
        <v>0</v>
      </c>
    </row>
    <row r="10" spans="2:13" x14ac:dyDescent="0.25">
      <c r="B10" s="44" t="s">
        <v>136</v>
      </c>
      <c r="C10" s="62">
        <v>0</v>
      </c>
      <c r="D10" s="62">
        <v>0</v>
      </c>
      <c r="E10" s="62">
        <v>0</v>
      </c>
      <c r="F10" s="62">
        <v>0</v>
      </c>
      <c r="G10" s="62">
        <v>0</v>
      </c>
      <c r="H10" s="62">
        <v>0</v>
      </c>
      <c r="I10" s="62">
        <v>0</v>
      </c>
      <c r="J10" s="62">
        <v>0</v>
      </c>
      <c r="K10" s="62">
        <v>0</v>
      </c>
      <c r="L10" s="62">
        <v>0</v>
      </c>
      <c r="M10" s="62">
        <f t="shared" ref="M10:M13" si="0">SUM(C10:L10)</f>
        <v>0</v>
      </c>
    </row>
    <row r="11" spans="2:13" x14ac:dyDescent="0.25">
      <c r="B11" s="44" t="s">
        <v>43</v>
      </c>
      <c r="C11" s="62">
        <v>0</v>
      </c>
      <c r="D11" s="62">
        <v>0</v>
      </c>
      <c r="E11" s="62">
        <v>0</v>
      </c>
      <c r="F11" s="62">
        <v>0</v>
      </c>
      <c r="G11" s="62">
        <v>0</v>
      </c>
      <c r="H11" s="62">
        <v>0</v>
      </c>
      <c r="I11" s="62">
        <v>0</v>
      </c>
      <c r="J11" s="62">
        <v>0</v>
      </c>
      <c r="K11" s="62">
        <v>0</v>
      </c>
      <c r="L11" s="62">
        <v>0</v>
      </c>
      <c r="M11" s="62">
        <f t="shared" si="0"/>
        <v>0</v>
      </c>
    </row>
    <row r="12" spans="2:13" x14ac:dyDescent="0.25">
      <c r="B12" s="44" t="s">
        <v>44</v>
      </c>
      <c r="C12" s="62">
        <v>0</v>
      </c>
      <c r="D12" s="62">
        <v>0</v>
      </c>
      <c r="E12" s="62">
        <v>0</v>
      </c>
      <c r="F12" s="62">
        <v>0</v>
      </c>
      <c r="G12" s="62">
        <v>0</v>
      </c>
      <c r="H12" s="62">
        <v>0</v>
      </c>
      <c r="I12" s="62">
        <v>0</v>
      </c>
      <c r="J12" s="62">
        <v>0</v>
      </c>
      <c r="K12" s="62">
        <v>0</v>
      </c>
      <c r="L12" s="62">
        <v>0</v>
      </c>
      <c r="M12" s="62">
        <f t="shared" si="0"/>
        <v>0</v>
      </c>
    </row>
    <row r="13" spans="2:13" x14ac:dyDescent="0.25">
      <c r="B13" s="44" t="s">
        <v>45</v>
      </c>
      <c r="C13" s="62">
        <v>0.39849403898000002</v>
      </c>
      <c r="D13" s="62">
        <v>0</v>
      </c>
      <c r="E13" s="62">
        <v>2.67089835E-3</v>
      </c>
      <c r="F13" s="62">
        <v>0.10872208663000001</v>
      </c>
      <c r="G13" s="62">
        <v>0.32670028264000001</v>
      </c>
      <c r="H13" s="62">
        <v>3.6357352279999998E-2</v>
      </c>
      <c r="I13" s="62">
        <v>0.67127892615999996</v>
      </c>
      <c r="J13" s="62">
        <v>3.1121768222999999</v>
      </c>
      <c r="K13" s="62">
        <v>2.0038540300000001E-3</v>
      </c>
      <c r="L13" s="62">
        <v>6.0848116000000003E-4</v>
      </c>
      <c r="M13" s="62">
        <f t="shared" si="0"/>
        <v>4.659012742529999</v>
      </c>
    </row>
    <row r="14" spans="2:13" x14ac:dyDescent="0.25">
      <c r="B14" s="70" t="s">
        <v>10</v>
      </c>
      <c r="C14" s="54">
        <f>SUM(C9:C13)</f>
        <v>0.39849403898000002</v>
      </c>
      <c r="D14" s="54">
        <f t="shared" ref="D14:M14" si="1">SUM(D9:D13)</f>
        <v>0</v>
      </c>
      <c r="E14" s="54">
        <f t="shared" si="1"/>
        <v>2.67089835E-3</v>
      </c>
      <c r="F14" s="54">
        <f t="shared" si="1"/>
        <v>0.10872208663000001</v>
      </c>
      <c r="G14" s="54">
        <f t="shared" si="1"/>
        <v>0.32670028264000001</v>
      </c>
      <c r="H14" s="54">
        <f t="shared" si="1"/>
        <v>3.6357352279999998E-2</v>
      </c>
      <c r="I14" s="54">
        <f t="shared" si="1"/>
        <v>0.67127892615999996</v>
      </c>
      <c r="J14" s="54">
        <f t="shared" si="1"/>
        <v>3.1121768222999999</v>
      </c>
      <c r="K14" s="54">
        <f t="shared" si="1"/>
        <v>2.0038540300000001E-3</v>
      </c>
      <c r="L14" s="54">
        <f t="shared" si="1"/>
        <v>6.0848116000000003E-4</v>
      </c>
      <c r="M14" s="54">
        <f t="shared" si="1"/>
        <v>4.659012742529999</v>
      </c>
    </row>
    <row r="15" spans="2:13" x14ac:dyDescent="0.25">
      <c r="C15" s="59"/>
      <c r="D15" s="59"/>
      <c r="E15" s="59"/>
      <c r="F15" s="59"/>
      <c r="G15" s="59"/>
      <c r="H15" s="59"/>
      <c r="I15" s="59"/>
      <c r="J15" s="59"/>
      <c r="K15" s="59"/>
      <c r="L15" s="59"/>
      <c r="M15" s="59"/>
    </row>
    <row r="16" spans="2:13" x14ac:dyDescent="0.25">
      <c r="C16" s="59"/>
      <c r="D16" s="59"/>
      <c r="E16" s="59"/>
      <c r="F16" s="59"/>
      <c r="G16" s="59"/>
      <c r="H16" s="59"/>
      <c r="I16" s="59"/>
      <c r="J16" s="59"/>
      <c r="K16" s="59"/>
      <c r="L16" s="59"/>
      <c r="M16" s="59"/>
    </row>
    <row r="19" spans="2:13" ht="15.75" x14ac:dyDescent="0.25">
      <c r="B19" s="42" t="s">
        <v>360</v>
      </c>
      <c r="C19" s="43"/>
      <c r="D19" s="43"/>
      <c r="E19" s="43"/>
      <c r="F19" s="43"/>
      <c r="G19" s="43"/>
      <c r="H19" s="43"/>
      <c r="I19" s="43"/>
      <c r="J19" s="43"/>
      <c r="K19" s="43"/>
      <c r="L19" s="43"/>
      <c r="M19" s="43"/>
    </row>
    <row r="20" spans="2:13" x14ac:dyDescent="0.25">
      <c r="B20" s="67"/>
      <c r="C20" s="68" t="s">
        <v>121</v>
      </c>
      <c r="D20" s="69"/>
      <c r="E20" s="69"/>
      <c r="F20" s="69"/>
      <c r="G20" s="69"/>
      <c r="H20" s="69"/>
      <c r="I20" s="69"/>
      <c r="J20" s="69"/>
      <c r="K20" s="69"/>
      <c r="L20" s="69"/>
      <c r="M20" s="69"/>
    </row>
    <row r="21" spans="2:13" x14ac:dyDescent="0.25">
      <c r="B21" s="48"/>
      <c r="C21" s="48"/>
      <c r="D21" s="48"/>
      <c r="E21" s="48"/>
      <c r="F21" s="48"/>
      <c r="G21" s="48"/>
      <c r="H21" s="48"/>
      <c r="I21" s="48"/>
      <c r="J21" s="48"/>
      <c r="K21" s="48"/>
      <c r="L21" s="48"/>
      <c r="M21" s="48"/>
    </row>
    <row r="22" spans="2:13" ht="45" x14ac:dyDescent="0.25">
      <c r="B22" s="48"/>
      <c r="C22" s="49" t="s">
        <v>1</v>
      </c>
      <c r="D22" s="49" t="s">
        <v>2</v>
      </c>
      <c r="E22" s="49" t="s">
        <v>3</v>
      </c>
      <c r="F22" s="49" t="s">
        <v>4</v>
      </c>
      <c r="G22" s="49" t="s">
        <v>5</v>
      </c>
      <c r="H22" s="49" t="s">
        <v>6</v>
      </c>
      <c r="I22" s="49" t="s">
        <v>7</v>
      </c>
      <c r="J22" s="49" t="s">
        <v>52</v>
      </c>
      <c r="K22" s="49" t="s">
        <v>8</v>
      </c>
      <c r="L22" s="49" t="s">
        <v>9</v>
      </c>
      <c r="M22" s="50" t="s">
        <v>10</v>
      </c>
    </row>
    <row r="23" spans="2:13" x14ac:dyDescent="0.25">
      <c r="B23" s="44" t="s">
        <v>46</v>
      </c>
      <c r="C23" s="62">
        <v>1.1067802E-4</v>
      </c>
      <c r="D23" s="62">
        <v>0</v>
      </c>
      <c r="E23" s="62">
        <v>0</v>
      </c>
      <c r="F23" s="62">
        <v>8.3139561999999998E-4</v>
      </c>
      <c r="G23" s="62">
        <v>0</v>
      </c>
      <c r="H23" s="62">
        <v>0</v>
      </c>
      <c r="I23" s="62">
        <v>1.1534095E-4</v>
      </c>
      <c r="J23" s="62">
        <v>6.41777514E-3</v>
      </c>
      <c r="K23" s="62">
        <v>0</v>
      </c>
      <c r="L23" s="62">
        <v>0</v>
      </c>
      <c r="M23" s="62">
        <f>SUM(C23:L23)</f>
        <v>7.4751897299999998E-3</v>
      </c>
    </row>
    <row r="24" spans="2:13" x14ac:dyDescent="0.25">
      <c r="B24" s="44" t="s">
        <v>137</v>
      </c>
      <c r="C24" s="62">
        <v>8.5835749000000002E-4</v>
      </c>
      <c r="D24" s="62">
        <v>0</v>
      </c>
      <c r="E24" s="62">
        <v>0</v>
      </c>
      <c r="F24" s="62">
        <v>0</v>
      </c>
      <c r="G24" s="62">
        <v>2.4584269999999999E-4</v>
      </c>
      <c r="H24" s="62">
        <v>0</v>
      </c>
      <c r="I24" s="62">
        <v>1.4020440600000001E-3</v>
      </c>
      <c r="J24" s="62">
        <v>2.8524852319999999E-2</v>
      </c>
      <c r="K24" s="62">
        <v>0</v>
      </c>
      <c r="L24" s="62">
        <v>0</v>
      </c>
      <c r="M24" s="62">
        <f t="shared" ref="M24:M28" si="2">SUM(C24:L24)</f>
        <v>3.103109657E-2</v>
      </c>
    </row>
    <row r="25" spans="2:13" x14ac:dyDescent="0.25">
      <c r="B25" s="44" t="s">
        <v>47</v>
      </c>
      <c r="C25" s="62">
        <v>1.86133358E-3</v>
      </c>
      <c r="D25" s="62">
        <v>0</v>
      </c>
      <c r="E25" s="62">
        <v>0</v>
      </c>
      <c r="F25" s="62">
        <v>0</v>
      </c>
      <c r="G25" s="62">
        <v>6.5486861999999998E-4</v>
      </c>
      <c r="H25" s="62">
        <v>0</v>
      </c>
      <c r="I25" s="62">
        <v>3.88356333E-3</v>
      </c>
      <c r="J25" s="62">
        <v>2.8611738380000001E-2</v>
      </c>
      <c r="K25" s="62">
        <v>0</v>
      </c>
      <c r="L25" s="62">
        <v>0</v>
      </c>
      <c r="M25" s="62">
        <f t="shared" si="2"/>
        <v>3.5011503910000005E-2</v>
      </c>
    </row>
    <row r="26" spans="2:13" x14ac:dyDescent="0.25">
      <c r="B26" s="44" t="s">
        <v>48</v>
      </c>
      <c r="C26" s="62">
        <v>3.0358898580000002E-2</v>
      </c>
      <c r="D26" s="62">
        <v>0</v>
      </c>
      <c r="E26" s="62">
        <v>0</v>
      </c>
      <c r="F26" s="62">
        <v>3.9828603499999999E-3</v>
      </c>
      <c r="G26" s="62">
        <v>3.1669360510000001E-2</v>
      </c>
      <c r="H26" s="62">
        <v>3.410892468E-2</v>
      </c>
      <c r="I26" s="62">
        <v>0.25694948674000001</v>
      </c>
      <c r="J26" s="62">
        <v>0.20433285529</v>
      </c>
      <c r="K26" s="62">
        <v>0</v>
      </c>
      <c r="L26" s="62">
        <v>4.9076969999999997E-4</v>
      </c>
      <c r="M26" s="62">
        <f t="shared" si="2"/>
        <v>0.56189315584999999</v>
      </c>
    </row>
    <row r="27" spans="2:13" x14ac:dyDescent="0.25">
      <c r="B27" s="44" t="s">
        <v>50</v>
      </c>
      <c r="C27" s="62">
        <v>0.36106077506000001</v>
      </c>
      <c r="D27" s="62">
        <v>0</v>
      </c>
      <c r="E27" s="62">
        <v>2.67089835E-3</v>
      </c>
      <c r="F27" s="62">
        <v>0.10090783066</v>
      </c>
      <c r="G27" s="62">
        <v>0.27301511412000001</v>
      </c>
      <c r="H27" s="62">
        <v>2.2484276000000001E-3</v>
      </c>
      <c r="I27" s="62">
        <v>0.37601925643</v>
      </c>
      <c r="J27" s="62">
        <v>2.5629044707999999</v>
      </c>
      <c r="K27" s="62">
        <v>2.0038540300000001E-3</v>
      </c>
      <c r="L27" s="62">
        <v>1.1771146E-4</v>
      </c>
      <c r="M27" s="62">
        <f t="shared" si="2"/>
        <v>3.6809483385099999</v>
      </c>
    </row>
    <row r="28" spans="2:13" x14ac:dyDescent="0.25">
      <c r="B28" s="44" t="s">
        <v>49</v>
      </c>
      <c r="C28" s="62">
        <v>4.2439962499999997E-3</v>
      </c>
      <c r="D28" s="62">
        <v>0</v>
      </c>
      <c r="E28" s="62">
        <v>0</v>
      </c>
      <c r="F28" s="62">
        <v>3.0000000000000001E-3</v>
      </c>
      <c r="G28" s="62">
        <v>2.1115096690000001E-2</v>
      </c>
      <c r="H28" s="62">
        <v>0</v>
      </c>
      <c r="I28" s="62">
        <v>3.2909234650000001E-2</v>
      </c>
      <c r="J28" s="62">
        <v>0.28138513037000001</v>
      </c>
      <c r="K28" s="62">
        <v>0</v>
      </c>
      <c r="L28" s="62">
        <v>0</v>
      </c>
      <c r="M28" s="62">
        <f t="shared" si="2"/>
        <v>0.34265345796000002</v>
      </c>
    </row>
    <row r="29" spans="2:13" x14ac:dyDescent="0.25">
      <c r="B29" s="70" t="s">
        <v>10</v>
      </c>
      <c r="C29" s="54">
        <f>SUM(C23:C28)</f>
        <v>0.39849403898000002</v>
      </c>
      <c r="D29" s="54">
        <f t="shared" ref="D29:M29" si="3">SUM(D23:D28)</f>
        <v>0</v>
      </c>
      <c r="E29" s="54">
        <f t="shared" si="3"/>
        <v>2.67089835E-3</v>
      </c>
      <c r="F29" s="54">
        <f t="shared" si="3"/>
        <v>0.10872208663000001</v>
      </c>
      <c r="G29" s="54">
        <f t="shared" si="3"/>
        <v>0.32670028264000001</v>
      </c>
      <c r="H29" s="54">
        <f t="shared" si="3"/>
        <v>3.6357352279999998E-2</v>
      </c>
      <c r="I29" s="54">
        <f t="shared" si="3"/>
        <v>0.67127892615999996</v>
      </c>
      <c r="J29" s="54">
        <f t="shared" si="3"/>
        <v>3.1121768222999999</v>
      </c>
      <c r="K29" s="54">
        <f t="shared" si="3"/>
        <v>2.0038540300000001E-3</v>
      </c>
      <c r="L29" s="54">
        <f t="shared" si="3"/>
        <v>6.0848115999999992E-4</v>
      </c>
      <c r="M29" s="54">
        <f t="shared" si="3"/>
        <v>4.6590127425299999</v>
      </c>
    </row>
    <row r="34" spans="2:13" ht="15.75" x14ac:dyDescent="0.25">
      <c r="B34" s="42" t="s">
        <v>361</v>
      </c>
      <c r="C34" s="43"/>
      <c r="D34" s="43"/>
      <c r="E34" s="43"/>
      <c r="F34" s="43"/>
      <c r="G34" s="43"/>
      <c r="H34" s="43"/>
      <c r="I34" s="43"/>
      <c r="J34" s="43"/>
      <c r="K34" s="43"/>
      <c r="L34" s="43"/>
      <c r="M34" s="43"/>
    </row>
    <row r="35" spans="2:13" x14ac:dyDescent="0.25">
      <c r="B35" s="166" t="s">
        <v>262</v>
      </c>
      <c r="C35" s="69"/>
      <c r="D35" s="69"/>
      <c r="E35" s="69"/>
      <c r="F35" s="69"/>
      <c r="G35" s="69"/>
      <c r="H35" s="69"/>
      <c r="I35" s="69"/>
      <c r="J35" s="69"/>
      <c r="K35" s="69"/>
      <c r="L35" s="69"/>
      <c r="M35" s="69"/>
    </row>
    <row r="36" spans="2:13" x14ac:dyDescent="0.25">
      <c r="B36" s="48"/>
      <c r="C36" s="48"/>
      <c r="D36" s="48"/>
      <c r="E36" s="48"/>
      <c r="F36" s="48"/>
      <c r="G36" s="48"/>
      <c r="H36" s="48"/>
      <c r="I36" s="48"/>
      <c r="J36" s="48"/>
      <c r="K36" s="48"/>
      <c r="L36" s="48"/>
      <c r="M36" s="48"/>
    </row>
    <row r="37" spans="2:13" ht="45" x14ac:dyDescent="0.25">
      <c r="B37" s="48"/>
      <c r="C37" s="49" t="s">
        <v>1</v>
      </c>
      <c r="D37" s="49" t="s">
        <v>2</v>
      </c>
      <c r="E37" s="49" t="s">
        <v>3</v>
      </c>
      <c r="F37" s="49" t="s">
        <v>4</v>
      </c>
      <c r="G37" s="49" t="s">
        <v>5</v>
      </c>
      <c r="H37" s="49" t="s">
        <v>6</v>
      </c>
      <c r="I37" s="49" t="s">
        <v>7</v>
      </c>
      <c r="J37" s="49" t="s">
        <v>52</v>
      </c>
      <c r="K37" s="49" t="s">
        <v>8</v>
      </c>
      <c r="L37" s="49" t="s">
        <v>9</v>
      </c>
      <c r="M37" s="50" t="s">
        <v>10</v>
      </c>
    </row>
    <row r="38" spans="2:13" x14ac:dyDescent="0.25">
      <c r="B38" s="23" t="s">
        <v>51</v>
      </c>
      <c r="C38" s="72">
        <v>4.3</v>
      </c>
      <c r="D38" s="72">
        <v>0</v>
      </c>
      <c r="E38" s="72">
        <v>0</v>
      </c>
      <c r="F38" s="72">
        <v>0</v>
      </c>
      <c r="G38" s="72">
        <v>1.3</v>
      </c>
      <c r="H38" s="72">
        <v>0</v>
      </c>
      <c r="I38" s="72">
        <v>2.2000000000000002</v>
      </c>
      <c r="J38" s="72">
        <v>4.2</v>
      </c>
      <c r="K38" s="72">
        <v>0</v>
      </c>
      <c r="L38" s="72">
        <v>0</v>
      </c>
      <c r="M38" s="71">
        <v>3.36</v>
      </c>
    </row>
    <row r="39" spans="2:13" x14ac:dyDescent="0.25">
      <c r="B39" s="47" t="s">
        <v>327</v>
      </c>
    </row>
    <row r="40" spans="2:13" x14ac:dyDescent="0.25">
      <c r="J40" s="73"/>
    </row>
    <row r="44" spans="2:13" ht="15.75" x14ac:dyDescent="0.25">
      <c r="B44" s="42" t="s">
        <v>362</v>
      </c>
      <c r="C44" s="43"/>
      <c r="D44" s="43"/>
      <c r="E44" s="43"/>
      <c r="F44" s="43"/>
      <c r="G44" s="43"/>
      <c r="H44" s="43"/>
      <c r="I44" s="43"/>
      <c r="J44" s="43"/>
      <c r="K44" s="43"/>
      <c r="L44" s="43"/>
      <c r="M44" s="43"/>
    </row>
    <row r="45" spans="2:13" x14ac:dyDescent="0.25">
      <c r="B45" s="166" t="s">
        <v>190</v>
      </c>
      <c r="C45" s="166"/>
      <c r="D45" s="69"/>
      <c r="E45" s="69"/>
      <c r="F45" s="69"/>
      <c r="G45" s="69"/>
      <c r="H45" s="69"/>
      <c r="I45" s="69"/>
      <c r="J45" s="69"/>
      <c r="K45" s="69"/>
      <c r="L45" s="69"/>
      <c r="M45" s="69"/>
    </row>
    <row r="46" spans="2:13" x14ac:dyDescent="0.25">
      <c r="B46" s="48"/>
      <c r="C46" s="48"/>
      <c r="D46" s="48"/>
      <c r="E46" s="48"/>
      <c r="F46" s="48"/>
      <c r="G46" s="48"/>
      <c r="H46" s="48"/>
      <c r="I46" s="48"/>
      <c r="J46" s="48"/>
      <c r="K46" s="48"/>
      <c r="L46" s="48"/>
      <c r="M46" s="48"/>
    </row>
    <row r="47" spans="2:13" ht="45" x14ac:dyDescent="0.25">
      <c r="B47" s="48"/>
      <c r="C47" s="49" t="s">
        <v>1</v>
      </c>
      <c r="D47" s="49" t="s">
        <v>2</v>
      </c>
      <c r="E47" s="49" t="s">
        <v>3</v>
      </c>
      <c r="F47" s="49" t="s">
        <v>4</v>
      </c>
      <c r="G47" s="49" t="s">
        <v>5</v>
      </c>
      <c r="H47" s="49" t="s">
        <v>6</v>
      </c>
      <c r="I47" s="49" t="s">
        <v>7</v>
      </c>
      <c r="J47" s="49" t="s">
        <v>52</v>
      </c>
      <c r="K47" s="49" t="s">
        <v>8</v>
      </c>
      <c r="L47" s="49" t="s">
        <v>9</v>
      </c>
      <c r="M47" s="50" t="s">
        <v>10</v>
      </c>
    </row>
    <row r="48" spans="2:13" x14ac:dyDescent="0.25">
      <c r="B48" s="23" t="s">
        <v>51</v>
      </c>
      <c r="C48" s="200">
        <v>4.5</v>
      </c>
      <c r="D48" s="200">
        <v>0</v>
      </c>
      <c r="E48" s="200">
        <v>0</v>
      </c>
      <c r="F48" s="200">
        <v>0</v>
      </c>
      <c r="G48" s="200">
        <v>1.4</v>
      </c>
      <c r="H48" s="200">
        <v>0</v>
      </c>
      <c r="I48" s="200">
        <v>2.4</v>
      </c>
      <c r="J48" s="200">
        <v>4.2</v>
      </c>
      <c r="K48" s="200">
        <v>0</v>
      </c>
      <c r="L48" s="200">
        <v>0</v>
      </c>
      <c r="M48" s="208">
        <v>3.63</v>
      </c>
    </row>
    <row r="49" spans="2:13" x14ac:dyDescent="0.25">
      <c r="B49" s="47" t="s">
        <v>328</v>
      </c>
    </row>
    <row r="50" spans="2:13" x14ac:dyDescent="0.25">
      <c r="M50" s="209"/>
    </row>
    <row r="54" spans="2:13" ht="15.75" x14ac:dyDescent="0.25">
      <c r="B54" s="42" t="s">
        <v>363</v>
      </c>
      <c r="C54" s="43"/>
      <c r="D54" s="43"/>
      <c r="E54" s="43"/>
      <c r="F54" s="43"/>
      <c r="G54" s="43"/>
      <c r="H54" s="43"/>
      <c r="I54" s="43"/>
      <c r="J54" s="43"/>
      <c r="K54" s="43"/>
      <c r="L54" s="43"/>
      <c r="M54" s="43"/>
    </row>
    <row r="55" spans="2:13" x14ac:dyDescent="0.25">
      <c r="B55" s="166" t="s">
        <v>172</v>
      </c>
      <c r="C55" s="69"/>
      <c r="D55" s="69"/>
      <c r="E55" s="69"/>
      <c r="F55" s="69"/>
      <c r="G55" s="69"/>
      <c r="H55" s="69"/>
      <c r="I55" s="69"/>
      <c r="J55" s="69"/>
      <c r="K55" s="69"/>
      <c r="L55" s="69"/>
      <c r="M55" s="69"/>
    </row>
    <row r="56" spans="2:13" x14ac:dyDescent="0.25">
      <c r="B56" s="48"/>
      <c r="C56" s="48"/>
      <c r="D56" s="48"/>
      <c r="E56" s="48"/>
      <c r="F56" s="48"/>
      <c r="G56" s="48"/>
      <c r="H56" s="48"/>
      <c r="I56" s="48"/>
      <c r="J56" s="48"/>
      <c r="K56" s="48"/>
      <c r="L56" s="48"/>
      <c r="M56" s="48"/>
    </row>
    <row r="57" spans="2:13" ht="45" x14ac:dyDescent="0.25">
      <c r="B57" s="48"/>
      <c r="C57" s="49" t="s">
        <v>1</v>
      </c>
      <c r="D57" s="49" t="s">
        <v>2</v>
      </c>
      <c r="E57" s="49" t="s">
        <v>3</v>
      </c>
      <c r="F57" s="49" t="s">
        <v>4</v>
      </c>
      <c r="G57" s="49" t="s">
        <v>5</v>
      </c>
      <c r="H57" s="49" t="s">
        <v>6</v>
      </c>
      <c r="I57" s="49" t="s">
        <v>7</v>
      </c>
      <c r="J57" s="49" t="s">
        <v>52</v>
      </c>
      <c r="K57" s="49" t="s">
        <v>8</v>
      </c>
      <c r="L57" s="49" t="s">
        <v>9</v>
      </c>
      <c r="M57" s="50" t="s">
        <v>10</v>
      </c>
    </row>
    <row r="58" spans="2:13" x14ac:dyDescent="0.25">
      <c r="B58" s="44" t="s">
        <v>243</v>
      </c>
      <c r="C58" s="187">
        <v>3.77</v>
      </c>
      <c r="D58" s="62">
        <v>0</v>
      </c>
      <c r="E58" s="62">
        <v>0</v>
      </c>
      <c r="F58" s="62">
        <v>0</v>
      </c>
      <c r="G58" s="187">
        <v>1.38</v>
      </c>
      <c r="H58" s="187">
        <v>0</v>
      </c>
      <c r="I58" s="187">
        <v>2.23</v>
      </c>
      <c r="J58" s="187">
        <v>2.97</v>
      </c>
      <c r="K58" s="62">
        <v>0</v>
      </c>
      <c r="L58" s="62">
        <v>0</v>
      </c>
      <c r="M58" s="187">
        <v>2.78</v>
      </c>
    </row>
    <row r="59" spans="2:13" x14ac:dyDescent="0.25">
      <c r="B59" s="44" t="s">
        <v>244</v>
      </c>
      <c r="C59" s="187">
        <v>0.86</v>
      </c>
      <c r="D59" s="62">
        <v>0</v>
      </c>
      <c r="E59" s="62">
        <v>0</v>
      </c>
      <c r="F59" s="62">
        <v>0</v>
      </c>
      <c r="G59" s="187">
        <v>4.93</v>
      </c>
      <c r="H59" s="62">
        <v>0</v>
      </c>
      <c r="I59" s="187">
        <v>1.6</v>
      </c>
      <c r="J59" s="187">
        <v>12.04</v>
      </c>
      <c r="K59" s="62">
        <v>0</v>
      </c>
      <c r="L59" s="62">
        <v>0</v>
      </c>
      <c r="M59" s="187">
        <v>8.36</v>
      </c>
    </row>
    <row r="60" spans="2:13" x14ac:dyDescent="0.25">
      <c r="B60" s="44" t="s">
        <v>245</v>
      </c>
      <c r="C60" s="187">
        <v>5.62</v>
      </c>
      <c r="D60" s="62">
        <v>0</v>
      </c>
      <c r="E60" s="62">
        <v>0</v>
      </c>
      <c r="F60" s="62">
        <v>0</v>
      </c>
      <c r="G60" s="187">
        <v>1.1499999999999999</v>
      </c>
      <c r="H60" s="62">
        <v>0</v>
      </c>
      <c r="I60" s="187">
        <v>16.09</v>
      </c>
      <c r="J60" s="187">
        <v>2.4500000000000002</v>
      </c>
      <c r="K60" s="62">
        <v>0</v>
      </c>
      <c r="L60" s="62">
        <v>0</v>
      </c>
      <c r="M60" s="187">
        <v>3.04</v>
      </c>
    </row>
    <row r="61" spans="2:13" x14ac:dyDescent="0.25">
      <c r="B61" s="3" t="s">
        <v>166</v>
      </c>
      <c r="C61" s="187">
        <v>9.4600000000000009</v>
      </c>
      <c r="D61" s="62">
        <v>0</v>
      </c>
      <c r="E61" s="62">
        <v>0</v>
      </c>
      <c r="F61" s="62">
        <v>0</v>
      </c>
      <c r="G61" s="187">
        <v>0</v>
      </c>
      <c r="H61" s="62">
        <v>0</v>
      </c>
      <c r="I61" s="187">
        <v>0.78</v>
      </c>
      <c r="J61" s="187">
        <v>4.93</v>
      </c>
      <c r="K61" s="62">
        <v>0</v>
      </c>
      <c r="L61" s="62">
        <v>0</v>
      </c>
      <c r="M61" s="187">
        <v>3.81</v>
      </c>
    </row>
    <row r="62" spans="2:13" x14ac:dyDescent="0.25">
      <c r="B62" s="3" t="s">
        <v>167</v>
      </c>
      <c r="C62" s="187">
        <v>20.03</v>
      </c>
      <c r="D62" s="62">
        <v>0</v>
      </c>
      <c r="E62" s="62">
        <v>0</v>
      </c>
      <c r="F62" s="62">
        <v>0</v>
      </c>
      <c r="G62" s="187">
        <v>0</v>
      </c>
      <c r="H62" s="62">
        <v>0</v>
      </c>
      <c r="I62" s="187">
        <v>0</v>
      </c>
      <c r="J62" s="187">
        <v>12.03</v>
      </c>
      <c r="K62" s="62">
        <v>0</v>
      </c>
      <c r="L62" s="62">
        <v>0</v>
      </c>
      <c r="M62" s="187">
        <v>8.8800000000000008</v>
      </c>
    </row>
    <row r="63" spans="2:13" x14ac:dyDescent="0.25">
      <c r="B63" s="28" t="s">
        <v>168</v>
      </c>
      <c r="C63" s="201">
        <v>10.89</v>
      </c>
      <c r="D63" s="202">
        <v>0</v>
      </c>
      <c r="E63" s="202">
        <v>0</v>
      </c>
      <c r="F63" s="202">
        <v>0</v>
      </c>
      <c r="G63" s="201">
        <v>0</v>
      </c>
      <c r="H63" s="202">
        <v>0</v>
      </c>
      <c r="I63" s="201">
        <v>0</v>
      </c>
      <c r="J63" s="201">
        <v>23.89</v>
      </c>
      <c r="K63" s="202">
        <v>0</v>
      </c>
      <c r="L63" s="202">
        <v>0</v>
      </c>
      <c r="M63" s="201">
        <v>9</v>
      </c>
    </row>
    <row r="64" spans="2:13" x14ac:dyDescent="0.25">
      <c r="B64" s="47" t="s">
        <v>329</v>
      </c>
    </row>
    <row r="68" spans="2:13" ht="15.75" x14ac:dyDescent="0.25">
      <c r="B68" s="42" t="s">
        <v>364</v>
      </c>
      <c r="C68" s="43"/>
      <c r="D68" s="43"/>
      <c r="E68" s="43"/>
      <c r="F68" s="43"/>
      <c r="G68" s="43"/>
      <c r="H68" s="43"/>
      <c r="I68" s="43"/>
      <c r="J68" s="43"/>
      <c r="K68" s="43"/>
      <c r="L68" s="43"/>
      <c r="M68" s="43"/>
    </row>
    <row r="69" spans="2:13" x14ac:dyDescent="0.25">
      <c r="B69" s="166" t="s">
        <v>330</v>
      </c>
      <c r="C69" s="69"/>
      <c r="D69" s="69"/>
      <c r="E69" s="69"/>
      <c r="F69" s="69"/>
      <c r="G69" s="69"/>
      <c r="H69" s="69"/>
      <c r="I69" s="69"/>
      <c r="J69" s="69"/>
      <c r="K69" s="69"/>
      <c r="L69" s="69"/>
      <c r="M69" s="69"/>
    </row>
    <row r="70" spans="2:13" x14ac:dyDescent="0.25">
      <c r="B70" s="48"/>
      <c r="C70" s="48"/>
      <c r="D70" s="48"/>
      <c r="E70" s="48"/>
      <c r="F70" s="48"/>
      <c r="G70" s="48"/>
      <c r="H70" s="48"/>
      <c r="I70" s="48"/>
      <c r="J70" s="48"/>
      <c r="K70" s="48"/>
      <c r="L70" s="48"/>
      <c r="M70" s="48"/>
    </row>
    <row r="71" spans="2:13" ht="45" x14ac:dyDescent="0.25">
      <c r="B71" s="48"/>
      <c r="C71" s="49" t="s">
        <v>1</v>
      </c>
      <c r="D71" s="49" t="s">
        <v>2</v>
      </c>
      <c r="E71" s="49" t="s">
        <v>3</v>
      </c>
      <c r="F71" s="49" t="s">
        <v>4</v>
      </c>
      <c r="G71" s="49" t="s">
        <v>5</v>
      </c>
      <c r="H71" s="49" t="s">
        <v>6</v>
      </c>
      <c r="I71" s="49" t="s">
        <v>7</v>
      </c>
      <c r="J71" s="49" t="s">
        <v>52</v>
      </c>
      <c r="K71" s="49" t="s">
        <v>8</v>
      </c>
      <c r="L71" s="49" t="s">
        <v>9</v>
      </c>
      <c r="M71" s="50" t="s">
        <v>10</v>
      </c>
    </row>
    <row r="72" spans="2:13" x14ac:dyDescent="0.25">
      <c r="B72" s="23" t="s">
        <v>278</v>
      </c>
      <c r="C72" s="200">
        <v>0.6</v>
      </c>
      <c r="D72" s="200">
        <v>0</v>
      </c>
      <c r="E72" s="200">
        <v>0</v>
      </c>
      <c r="F72" s="200">
        <v>0</v>
      </c>
      <c r="G72" s="200">
        <v>0</v>
      </c>
      <c r="H72" s="200">
        <v>0</v>
      </c>
      <c r="I72" s="200">
        <v>-1.9</v>
      </c>
      <c r="J72" s="200">
        <v>-23.1</v>
      </c>
      <c r="K72" s="200">
        <v>0</v>
      </c>
      <c r="L72" s="200">
        <v>0</v>
      </c>
      <c r="M72" s="170">
        <v>-24.400000000000002</v>
      </c>
    </row>
    <row r="73" spans="2:13" x14ac:dyDescent="0.25">
      <c r="B73" s="193" t="s">
        <v>366</v>
      </c>
      <c r="C73" s="178"/>
      <c r="D73" s="178"/>
      <c r="E73" s="178"/>
      <c r="F73" s="178"/>
    </row>
    <row r="74" spans="2:13" x14ac:dyDescent="0.25">
      <c r="B74" s="47" t="s">
        <v>432</v>
      </c>
    </row>
    <row r="77" spans="2:13" ht="15.75" x14ac:dyDescent="0.25">
      <c r="B77" s="42" t="s">
        <v>365</v>
      </c>
      <c r="C77" s="43"/>
      <c r="D77" s="43"/>
      <c r="E77" s="43"/>
      <c r="F77" s="43"/>
      <c r="G77" s="43"/>
      <c r="H77" s="43"/>
      <c r="I77" s="43"/>
      <c r="J77" s="43"/>
      <c r="K77" s="43"/>
      <c r="L77" s="43"/>
      <c r="M77" s="43"/>
    </row>
    <row r="78" spans="2:13" x14ac:dyDescent="0.25">
      <c r="B78" s="166" t="s">
        <v>170</v>
      </c>
      <c r="C78" s="69"/>
      <c r="D78" s="69"/>
      <c r="E78" s="69"/>
      <c r="F78" s="69"/>
      <c r="G78" s="69"/>
      <c r="H78" s="69"/>
      <c r="I78" s="69"/>
      <c r="J78" s="69"/>
      <c r="K78" s="69"/>
      <c r="L78" s="69"/>
      <c r="M78" s="69"/>
    </row>
    <row r="79" spans="2:13" x14ac:dyDescent="0.25">
      <c r="B79" s="48"/>
      <c r="C79" s="48"/>
      <c r="D79" s="48"/>
      <c r="E79" s="48"/>
      <c r="F79" s="48"/>
      <c r="G79" s="48"/>
      <c r="H79" s="48"/>
      <c r="I79" s="48"/>
      <c r="J79" s="48"/>
      <c r="K79" s="48"/>
      <c r="L79" s="48"/>
      <c r="M79" s="48"/>
    </row>
    <row r="80" spans="2:13" ht="45" x14ac:dyDescent="0.25">
      <c r="B80" s="48"/>
      <c r="C80" s="49" t="s">
        <v>1</v>
      </c>
      <c r="D80" s="49" t="s">
        <v>2</v>
      </c>
      <c r="E80" s="49" t="s">
        <v>3</v>
      </c>
      <c r="F80" s="49" t="s">
        <v>4</v>
      </c>
      <c r="G80" s="49" t="s">
        <v>5</v>
      </c>
      <c r="H80" s="49" t="s">
        <v>6</v>
      </c>
      <c r="I80" s="49" t="s">
        <v>7</v>
      </c>
      <c r="J80" s="49" t="s">
        <v>52</v>
      </c>
      <c r="K80" s="49" t="s">
        <v>8</v>
      </c>
      <c r="L80" s="49" t="s">
        <v>9</v>
      </c>
      <c r="M80" s="50" t="s">
        <v>10</v>
      </c>
    </row>
    <row r="81" spans="2:14" x14ac:dyDescent="0.25">
      <c r="B81" s="23" t="s">
        <v>294</v>
      </c>
      <c r="C81" s="235">
        <v>1.0440299834141081E-3</v>
      </c>
      <c r="D81" s="235">
        <v>0</v>
      </c>
      <c r="E81" s="235">
        <v>0</v>
      </c>
      <c r="F81" s="235">
        <v>0</v>
      </c>
      <c r="G81" s="235">
        <v>2.2271494113278639E-4</v>
      </c>
      <c r="H81" s="235">
        <v>0</v>
      </c>
      <c r="I81" s="235">
        <v>0</v>
      </c>
      <c r="J81" s="235">
        <v>1.3615469563832595E-4</v>
      </c>
      <c r="K81" s="235">
        <v>0</v>
      </c>
      <c r="L81" s="235">
        <v>0</v>
      </c>
      <c r="M81" s="236">
        <v>1.6204606705427169E-4</v>
      </c>
    </row>
    <row r="82" spans="2:14" x14ac:dyDescent="0.25">
      <c r="B82" s="47" t="s">
        <v>368</v>
      </c>
    </row>
    <row r="83" spans="2:14" x14ac:dyDescent="0.25">
      <c r="B83" s="178"/>
    </row>
    <row r="87" spans="2:14" x14ac:dyDescent="0.25">
      <c r="N87" s="119"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2018-02-13T12:13:33Z</cp:lastPrinted>
  <dcterms:created xsi:type="dcterms:W3CDTF">2012-10-17T07:59:56Z</dcterms:created>
  <dcterms:modified xsi:type="dcterms:W3CDTF">2018-02-13T12:13:58Z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